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n921/Library/CloudStorage/Dropbox/WORK/Research/Articles/2025/EDBT 2025/Schema Design Data Quality/Artifact/Archive/"/>
    </mc:Choice>
  </mc:AlternateContent>
  <xr:revisionPtr revIDLastSave="0" documentId="13_ncr:1_{11F724F5-D322-8A49-99CB-0BBA1CE480AB}" xr6:coauthVersionLast="47" xr6:coauthVersionMax="47" xr10:uidLastSave="{00000000-0000-0000-0000-000000000000}"/>
  <bookViews>
    <workbookView xWindow="8860" yWindow="500" windowWidth="19940" windowHeight="16280" xr2:uid="{CF286D98-7066-8F49-B7B9-02A7A3196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6" i="1"/>
  <c r="L13" i="1"/>
  <c r="I37" i="1"/>
  <c r="C37" i="1"/>
  <c r="H56" i="1"/>
  <c r="H55" i="1"/>
  <c r="E72" i="1"/>
  <c r="E71" i="1"/>
  <c r="G23" i="1"/>
  <c r="F23" i="1"/>
  <c r="D23" i="1"/>
  <c r="C23" i="1"/>
  <c r="B64" i="1"/>
  <c r="H54" i="1"/>
  <c r="B48" i="1"/>
  <c r="E61" i="1" l="1"/>
  <c r="B62" i="1"/>
  <c r="K66" i="1"/>
  <c r="E60" i="1"/>
  <c r="B71" i="1"/>
  <c r="K71" i="1"/>
  <c r="B61" i="1"/>
  <c r="K54" i="1"/>
  <c r="K50" i="1"/>
  <c r="H52" i="1"/>
  <c r="H51" i="1"/>
  <c r="E46" i="1"/>
  <c r="E48" i="1"/>
  <c r="B46" i="1"/>
  <c r="B55" i="1"/>
  <c r="B45" i="1"/>
  <c r="M37" i="1"/>
  <c r="L37" i="1"/>
  <c r="C36" i="1"/>
  <c r="F37" i="1"/>
  <c r="G35" i="1"/>
  <c r="F35" i="1"/>
  <c r="C35" i="1"/>
  <c r="C34" i="1"/>
  <c r="G37" i="1"/>
  <c r="D35" i="1"/>
  <c r="D34" i="1"/>
  <c r="M25" i="1"/>
  <c r="L23" i="1"/>
  <c r="M22" i="1"/>
  <c r="L22" i="1"/>
  <c r="J25" i="1"/>
  <c r="J23" i="1"/>
  <c r="J22" i="1"/>
  <c r="I25" i="1"/>
  <c r="I23" i="1"/>
  <c r="I22" i="1"/>
  <c r="G24" i="1"/>
  <c r="F24" i="1"/>
  <c r="G25" i="1"/>
  <c r="F25" i="1"/>
  <c r="G22" i="1"/>
  <c r="F22" i="1"/>
  <c r="D25" i="1"/>
  <c r="D22" i="1"/>
  <c r="C25" i="1"/>
  <c r="C24" i="1"/>
  <c r="C22" i="1"/>
  <c r="P13" i="1" l="1"/>
  <c r="P12" i="1"/>
  <c r="P10" i="1"/>
  <c r="O13" i="1"/>
  <c r="O12" i="1"/>
  <c r="O11" i="1"/>
  <c r="O10" i="1"/>
  <c r="M12" i="1"/>
  <c r="M11" i="1"/>
  <c r="M10" i="1"/>
  <c r="L12" i="1"/>
  <c r="L11" i="1"/>
  <c r="L10" i="1"/>
  <c r="J13" i="1"/>
  <c r="J12" i="1"/>
  <c r="J11" i="1"/>
  <c r="J10" i="1"/>
  <c r="I13" i="1"/>
  <c r="I12" i="1"/>
  <c r="I11" i="1"/>
  <c r="I10" i="1"/>
  <c r="C13" i="1"/>
  <c r="C12" i="1"/>
  <c r="C11" i="1"/>
  <c r="G13" i="1"/>
  <c r="G11" i="1"/>
  <c r="G10" i="1"/>
  <c r="F13" i="1"/>
  <c r="F12" i="1"/>
  <c r="F11" i="1"/>
  <c r="E15" i="1"/>
  <c r="F10" i="1" s="1"/>
  <c r="D13" i="1"/>
  <c r="D12" i="1"/>
  <c r="D10" i="1"/>
  <c r="C10" i="1"/>
</calcChain>
</file>

<file path=xl/sharedStrings.xml><?xml version="1.0" encoding="utf-8"?>
<sst xmlns="http://schemas.openxmlformats.org/spreadsheetml/2006/main" count="341" uniqueCount="30">
  <si>
    <t>u1</t>
  </si>
  <si>
    <t>u2</t>
  </si>
  <si>
    <t>q1</t>
  </si>
  <si>
    <t>q2</t>
  </si>
  <si>
    <t>Op</t>
  </si>
  <si>
    <t>HAP</t>
  </si>
  <si>
    <t>alpha1</t>
  </si>
  <si>
    <t>alpha2</t>
  </si>
  <si>
    <t>original</t>
  </si>
  <si>
    <t>D1</t>
  </si>
  <si>
    <t>D1+V</t>
  </si>
  <si>
    <t>D2</t>
  </si>
  <si>
    <t>D2+V</t>
  </si>
  <si>
    <t>Dg</t>
  </si>
  <si>
    <t>Dg+V</t>
  </si>
  <si>
    <t>Dh</t>
  </si>
  <si>
    <t>Dh+V</t>
  </si>
  <si>
    <t>q1: ECT(R1-R3)</t>
  </si>
  <si>
    <t>q2:VCT(R1-R3)</t>
  </si>
  <si>
    <t>D'g</t>
  </si>
  <si>
    <t>D'g+V</t>
  </si>
  <si>
    <t>D'h</t>
  </si>
  <si>
    <t>D'h+V</t>
  </si>
  <si>
    <t>Schema</t>
  </si>
  <si>
    <t xml:space="preserve">Schema </t>
  </si>
  <si>
    <t>alpha-1</t>
  </si>
  <si>
    <t>severity</t>
  </si>
  <si>
    <t>Predictors:</t>
  </si>
  <si>
    <t>alpha-2</t>
  </si>
  <si>
    <t>Results from Exeriments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</si>
</sst>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u1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u1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Sheet1!$A$60:$A$72</c:f>
              <c:strCache>
                <c:ptCount val="13"/>
                <c:pt idx="0">
                  <c:v>D1</c:v>
                </c:pt>
                <c:pt idx="1">
                  <c:v>Dg</c:v>
                </c:pt>
                <c:pt idx="2">
                  <c:v>Dh</c:v>
                </c:pt>
                <c:pt idx="3">
                  <c:v>D'h+V</c:v>
                </c:pt>
                <c:pt idx="4">
                  <c:v>D'h</c:v>
                </c:pt>
                <c:pt idx="5">
                  <c:v>D2</c:v>
                </c:pt>
                <c:pt idx="6">
                  <c:v>D2+V</c:v>
                </c:pt>
                <c:pt idx="7">
                  <c:v>HAP</c:v>
                </c:pt>
                <c:pt idx="8">
                  <c:v>Dh+V</c:v>
                </c:pt>
                <c:pt idx="9">
                  <c:v>D1+V</c:v>
                </c:pt>
                <c:pt idx="10">
                  <c:v>Dg+V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Sheet1!$B$60:$B$72</c:f>
              <c:numCache>
                <c:formatCode>General</c:formatCode>
                <c:ptCount val="13"/>
                <c:pt idx="0">
                  <c:v>2.9499999999999997</c:v>
                </c:pt>
                <c:pt idx="1">
                  <c:v>2.9499999999999997</c:v>
                </c:pt>
                <c:pt idx="2">
                  <c:v>2.9499999999999997</c:v>
                </c:pt>
                <c:pt idx="3">
                  <c:v>2.9499999999999997</c:v>
                </c:pt>
                <c:pt idx="4">
                  <c:v>2.9499999999999997</c:v>
                </c:pt>
                <c:pt idx="5">
                  <c:v>4.55</c:v>
                </c:pt>
                <c:pt idx="6">
                  <c:v>4.55</c:v>
                </c:pt>
                <c:pt idx="7">
                  <c:v>4.6500000000000004</c:v>
                </c:pt>
                <c:pt idx="8">
                  <c:v>5.08</c:v>
                </c:pt>
                <c:pt idx="9">
                  <c:v>5.15</c:v>
                </c:pt>
                <c:pt idx="10">
                  <c:v>5.15</c:v>
                </c:pt>
                <c:pt idx="11">
                  <c:v>8.1000000000000014</c:v>
                </c:pt>
                <c:pt idx="12">
                  <c:v>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8-5A41-AC63-28D4ED96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u1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u1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F-4642-B5FC-21E19D6D6C6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EF-4642-B5FC-21E19D6D6C6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F-4642-B5FC-21E19D6D6C6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EF-4642-B5FC-21E19D6D6C6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F-4642-B5FC-21E19D6D6C6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EF-4642-B5FC-21E19D6D6C6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EF-4642-B5FC-21E19D6D6C6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EF-4642-B5FC-21E19D6D6C6C}"/>
              </c:ext>
            </c:extLst>
          </c:dPt>
          <c:cat>
            <c:strRef>
              <c:f>Sheet1!$A$60:$A$72</c:f>
              <c:strCache>
                <c:ptCount val="13"/>
                <c:pt idx="0">
                  <c:v>D1</c:v>
                </c:pt>
                <c:pt idx="1">
                  <c:v>Dg</c:v>
                </c:pt>
                <c:pt idx="2">
                  <c:v>Dh</c:v>
                </c:pt>
                <c:pt idx="3">
                  <c:v>D'h+V</c:v>
                </c:pt>
                <c:pt idx="4">
                  <c:v>D'h</c:v>
                </c:pt>
                <c:pt idx="5">
                  <c:v>D2</c:v>
                </c:pt>
                <c:pt idx="6">
                  <c:v>D2+V</c:v>
                </c:pt>
                <c:pt idx="7">
                  <c:v>HAP</c:v>
                </c:pt>
                <c:pt idx="8">
                  <c:v>Dh+V</c:v>
                </c:pt>
                <c:pt idx="9">
                  <c:v>D1+V</c:v>
                </c:pt>
                <c:pt idx="10">
                  <c:v>Dg+V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Sheet1!$B$60:$B$72</c:f>
              <c:numCache>
                <c:formatCode>General</c:formatCode>
                <c:ptCount val="13"/>
                <c:pt idx="0">
                  <c:v>2.9499999999999997</c:v>
                </c:pt>
                <c:pt idx="1">
                  <c:v>2.9499999999999997</c:v>
                </c:pt>
                <c:pt idx="2">
                  <c:v>2.9499999999999997</c:v>
                </c:pt>
                <c:pt idx="3">
                  <c:v>2.9499999999999997</c:v>
                </c:pt>
                <c:pt idx="4">
                  <c:v>2.9499999999999997</c:v>
                </c:pt>
                <c:pt idx="5">
                  <c:v>4.55</c:v>
                </c:pt>
                <c:pt idx="6">
                  <c:v>4.55</c:v>
                </c:pt>
                <c:pt idx="7">
                  <c:v>4.6500000000000004</c:v>
                </c:pt>
                <c:pt idx="8">
                  <c:v>5.08</c:v>
                </c:pt>
                <c:pt idx="9">
                  <c:v>5.15</c:v>
                </c:pt>
                <c:pt idx="10">
                  <c:v>5.15</c:v>
                </c:pt>
                <c:pt idx="11">
                  <c:v>8.1000000000000014</c:v>
                </c:pt>
                <c:pt idx="12">
                  <c:v>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642-B5FC-21E19D6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u2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0E-2A4C-943C-3715D7AF5C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E-2A4C-943C-3715D7AF5C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D0E-2A4C-943C-3715D7AF5C8A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E-2A4C-943C-3715D7AF5C8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0E-2A4C-943C-3715D7AF5C8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E-2A4C-943C-3715D7AF5C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E-2A4C-943C-3715D7AF5C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0E-2A4C-943C-3715D7AF5C8A}"/>
              </c:ext>
            </c:extLst>
          </c:dPt>
          <c:cat>
            <c:strRef>
              <c:f>Sheet1!$D$44:$D$56</c:f>
              <c:strCache>
                <c:ptCount val="13"/>
                <c:pt idx="0">
                  <c:v>D2</c:v>
                </c:pt>
                <c:pt idx="1">
                  <c:v>D'h</c:v>
                </c:pt>
                <c:pt idx="2">
                  <c:v>Dh</c:v>
                </c:pt>
                <c:pt idx="3">
                  <c:v>Dh+V</c:v>
                </c:pt>
                <c:pt idx="4">
                  <c:v>D'g</c:v>
                </c:pt>
                <c:pt idx="5">
                  <c:v>D1</c:v>
                </c:pt>
                <c:pt idx="6">
                  <c:v>D1+V</c:v>
                </c:pt>
                <c:pt idx="7">
                  <c:v>HAP</c:v>
                </c:pt>
                <c:pt idx="8">
                  <c:v>D2+V</c:v>
                </c:pt>
                <c:pt idx="9">
                  <c:v>D'g+V</c:v>
                </c:pt>
                <c:pt idx="10">
                  <c:v>D'h+V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Sheet1!$E$44:$E$56</c:f>
              <c:numCache>
                <c:formatCode>General</c:formatCode>
                <c:ptCount val="13"/>
                <c:pt idx="0">
                  <c:v>1.32E-2</c:v>
                </c:pt>
                <c:pt idx="1">
                  <c:v>1.32E-2</c:v>
                </c:pt>
                <c:pt idx="2">
                  <c:v>1.4100000000000001E-2</c:v>
                </c:pt>
                <c:pt idx="3">
                  <c:v>1.4100000000000001E-2</c:v>
                </c:pt>
                <c:pt idx="4">
                  <c:v>1.47E-2</c:v>
                </c:pt>
                <c:pt idx="5">
                  <c:v>2.9399999999999999E-2</c:v>
                </c:pt>
                <c:pt idx="6">
                  <c:v>2.9399999999999999E-2</c:v>
                </c:pt>
                <c:pt idx="7">
                  <c:v>0.03</c:v>
                </c:pt>
                <c:pt idx="8">
                  <c:v>3.8099999999999995E-2</c:v>
                </c:pt>
                <c:pt idx="9">
                  <c:v>3.8099999999999995E-2</c:v>
                </c:pt>
                <c:pt idx="10">
                  <c:v>3.8100000000000002E-2</c:v>
                </c:pt>
                <c:pt idx="11">
                  <c:v>5.67E-2</c:v>
                </c:pt>
                <c:pt idx="12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E-2A4C-943C-3715D7AF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u2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1-DF41-88CD-33F483389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81-DF41-88CD-33F483389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1-DF41-88CD-33F48338988E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81-DF41-88CD-33F48338988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1-DF41-88CD-33F48338988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81-DF41-88CD-33F48338988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1-DF41-88CD-33F48338988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481-DF41-88CD-33F48338988E}"/>
              </c:ext>
            </c:extLst>
          </c:dPt>
          <c:cat>
            <c:strRef>
              <c:f>Sheet1!$D$60:$D$72</c:f>
              <c:strCache>
                <c:ptCount val="13"/>
                <c:pt idx="0">
                  <c:v>D'g</c:v>
                </c:pt>
                <c:pt idx="1">
                  <c:v>Dh</c:v>
                </c:pt>
                <c:pt idx="2">
                  <c:v>Dh+V</c:v>
                </c:pt>
                <c:pt idx="3">
                  <c:v>D'h</c:v>
                </c:pt>
                <c:pt idx="4">
                  <c:v>D2</c:v>
                </c:pt>
                <c:pt idx="5">
                  <c:v>D1</c:v>
                </c:pt>
                <c:pt idx="6">
                  <c:v>D1+V</c:v>
                </c:pt>
                <c:pt idx="7">
                  <c:v>HAP</c:v>
                </c:pt>
                <c:pt idx="8">
                  <c:v>D2+V</c:v>
                </c:pt>
                <c:pt idx="9">
                  <c:v>D'g+V</c:v>
                </c:pt>
                <c:pt idx="10">
                  <c:v>D'h+V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Sheet1!$E$60:$E$72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1.1500000000000001</c:v>
                </c:pt>
                <c:pt idx="5">
                  <c:v>224.05</c:v>
                </c:pt>
                <c:pt idx="6">
                  <c:v>224.05</c:v>
                </c:pt>
                <c:pt idx="7">
                  <c:v>226.83</c:v>
                </c:pt>
                <c:pt idx="8">
                  <c:v>228.75</c:v>
                </c:pt>
                <c:pt idx="9">
                  <c:v>228.75</c:v>
                </c:pt>
                <c:pt idx="10">
                  <c:v>228.75</c:v>
                </c:pt>
                <c:pt idx="11">
                  <c:v>419.09999999999997</c:v>
                </c:pt>
                <c:pt idx="12">
                  <c:v>419.09999999999997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1-DF41-88CD-33F48338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q1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8E-F94D-8686-E9DC48DED1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8E-F94D-8686-E9DC48DED1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8E-F94D-8686-E9DC48DED15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8E-F94D-8686-E9DC48DED15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8E-F94D-8686-E9DC48DED156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8E-F94D-8686-E9DC48DED15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8E-F94D-8686-E9DC48DED15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8E-F94D-8686-E9DC48DED156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8E-F94D-8686-E9DC48DED156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8E-F94D-8686-E9DC48DED156}"/>
              </c:ext>
            </c:extLst>
          </c:dPt>
          <c:cat>
            <c:strRef>
              <c:f>Sheet1!$G$44:$G$56</c:f>
              <c:strCache>
                <c:ptCount val="13"/>
                <c:pt idx="0">
                  <c:v>D2</c:v>
                </c:pt>
                <c:pt idx="1">
                  <c:v>D2+V</c:v>
                </c:pt>
                <c:pt idx="2">
                  <c:v>HAP</c:v>
                </c:pt>
                <c:pt idx="3">
                  <c:v>Dh+V</c:v>
                </c:pt>
                <c:pt idx="4">
                  <c:v>D1+V</c:v>
                </c:pt>
                <c:pt idx="5">
                  <c:v>Dg+V</c:v>
                </c:pt>
                <c:pt idx="6">
                  <c:v>D1</c:v>
                </c:pt>
                <c:pt idx="7">
                  <c:v>Dg</c:v>
                </c:pt>
                <c:pt idx="8">
                  <c:v>Dh</c:v>
                </c:pt>
                <c:pt idx="9">
                  <c:v>D'h+V</c:v>
                </c:pt>
                <c:pt idx="10">
                  <c:v>D'h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Sheet1!$H$44:$H$56</c:f>
              <c:numCache>
                <c:formatCode>General</c:formatCode>
                <c:ptCount val="13"/>
                <c:pt idx="0">
                  <c:v>2.2499999999999999E-2</c:v>
                </c:pt>
                <c:pt idx="1">
                  <c:v>2.2499999999999999E-2</c:v>
                </c:pt>
                <c:pt idx="2">
                  <c:v>2.4899999999999999E-2</c:v>
                </c:pt>
                <c:pt idx="3">
                  <c:v>3.1800000000000002E-2</c:v>
                </c:pt>
                <c:pt idx="4">
                  <c:v>3.1800000000000002E-2</c:v>
                </c:pt>
                <c:pt idx="5">
                  <c:v>3.1800000000000002E-2</c:v>
                </c:pt>
                <c:pt idx="6">
                  <c:v>3.3300000000000003E-2</c:v>
                </c:pt>
                <c:pt idx="7">
                  <c:v>3.3300000000000003E-2</c:v>
                </c:pt>
                <c:pt idx="8">
                  <c:v>3.4799999999999998E-2</c:v>
                </c:pt>
                <c:pt idx="9">
                  <c:v>3.4799999999999998E-2</c:v>
                </c:pt>
                <c:pt idx="10">
                  <c:v>3.4799999999999998E-2</c:v>
                </c:pt>
                <c:pt idx="11">
                  <c:v>3.4799999999999998E-2</c:v>
                </c:pt>
                <c:pt idx="12">
                  <c:v>3.4799999999999998E-2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F94D-8686-E9DC48DE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q1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8-7744-915B-4D9A599E1F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88-7744-915B-4D9A599E1F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88-7744-915B-4D9A599E1F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8-7744-915B-4D9A599E1F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88-7744-915B-4D9A599E1F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88-7744-915B-4D9A599E1F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88-7744-915B-4D9A599E1F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88-7744-915B-4D9A599E1F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88-7744-915B-4D9A599E1FE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E88-7744-915B-4D9A599E1FE2}"/>
              </c:ext>
            </c:extLst>
          </c:dPt>
          <c:cat>
            <c:strRef>
              <c:f>Sheet1!$G$60:$G$72</c:f>
              <c:strCache>
                <c:ptCount val="13"/>
                <c:pt idx="0">
                  <c:v>D2</c:v>
                </c:pt>
                <c:pt idx="1">
                  <c:v>D2+V</c:v>
                </c:pt>
                <c:pt idx="2">
                  <c:v>HAP</c:v>
                </c:pt>
                <c:pt idx="3">
                  <c:v>Dh+V</c:v>
                </c:pt>
                <c:pt idx="4">
                  <c:v>D1+V</c:v>
                </c:pt>
                <c:pt idx="5">
                  <c:v>Dg+V</c:v>
                </c:pt>
                <c:pt idx="6">
                  <c:v>D1</c:v>
                </c:pt>
                <c:pt idx="7">
                  <c:v>Dg</c:v>
                </c:pt>
                <c:pt idx="8">
                  <c:v>D'g</c:v>
                </c:pt>
                <c:pt idx="9">
                  <c:v>D'g+V</c:v>
                </c:pt>
                <c:pt idx="10">
                  <c:v>Dh</c:v>
                </c:pt>
                <c:pt idx="11">
                  <c:v>D'h+V</c:v>
                </c:pt>
                <c:pt idx="12">
                  <c:v>D'h</c:v>
                </c:pt>
              </c:strCache>
            </c:strRef>
          </c:cat>
          <c:val>
            <c:numRef>
              <c:f>Sheet1!$H$60:$H$72</c:f>
              <c:numCache>
                <c:formatCode>General</c:formatCode>
                <c:ptCount val="13"/>
                <c:pt idx="0">
                  <c:v>4.4999999999999998E-2</c:v>
                </c:pt>
                <c:pt idx="1">
                  <c:v>4.4999999999999998E-2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0.7</c:v>
                </c:pt>
                <c:pt idx="7">
                  <c:v>0.7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8-7744-915B-4D9A599E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q2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D6-9646-8217-BABC40DFB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6-9646-8217-BABC40DFB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D6-9646-8217-BABC40DFB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6-9646-8217-BABC40DFBB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D6-9646-8217-BABC40DFBBA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6-9646-8217-BABC40DFBBA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D6-9646-8217-BABC40DFBBA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6-9646-8217-BABC40DFBBA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D6-9646-8217-BABC40DFBBA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6-9646-8217-BABC40DFBBA8}"/>
              </c:ext>
            </c:extLst>
          </c:dPt>
          <c:cat>
            <c:strRef>
              <c:f>Sheet1!$J$44:$J$56</c:f>
              <c:strCache>
                <c:ptCount val="13"/>
                <c:pt idx="0">
                  <c:v>D1</c:v>
                </c:pt>
                <c:pt idx="1">
                  <c:v>D1+V</c:v>
                </c:pt>
                <c:pt idx="2">
                  <c:v>HAP</c:v>
                </c:pt>
                <c:pt idx="3">
                  <c:v>D'g+V</c:v>
                </c:pt>
                <c:pt idx="4">
                  <c:v>D2+V</c:v>
                </c:pt>
                <c:pt idx="5">
                  <c:v>D'h+V</c:v>
                </c:pt>
                <c:pt idx="6">
                  <c:v>Dg</c:v>
                </c:pt>
                <c:pt idx="7">
                  <c:v>Dg+V</c:v>
                </c:pt>
                <c:pt idx="8">
                  <c:v>D'h</c:v>
                </c:pt>
                <c:pt idx="9">
                  <c:v>Dh</c:v>
                </c:pt>
                <c:pt idx="10">
                  <c:v>D'g</c:v>
                </c:pt>
                <c:pt idx="11">
                  <c:v>Dh+V</c:v>
                </c:pt>
                <c:pt idx="12">
                  <c:v>D2</c:v>
                </c:pt>
              </c:strCache>
            </c:strRef>
          </c:cat>
          <c:val>
            <c:numRef>
              <c:f>Sheet1!$K$44:$K$56</c:f>
              <c:numCache>
                <c:formatCode>General</c:formatCode>
                <c:ptCount val="13"/>
                <c:pt idx="0">
                  <c:v>1.5900000000000001E-2</c:v>
                </c:pt>
                <c:pt idx="1">
                  <c:v>1.5900000000000001E-2</c:v>
                </c:pt>
                <c:pt idx="2">
                  <c:v>1.6799999999999999E-2</c:v>
                </c:pt>
                <c:pt idx="3">
                  <c:v>1.7100000000000001E-2</c:v>
                </c:pt>
                <c:pt idx="4">
                  <c:v>1.7100000000000001E-2</c:v>
                </c:pt>
                <c:pt idx="5">
                  <c:v>1.7100000000000001E-2</c:v>
                </c:pt>
                <c:pt idx="6">
                  <c:v>4.2299999999999997E-2</c:v>
                </c:pt>
                <c:pt idx="7">
                  <c:v>4.2299999999999997E-2</c:v>
                </c:pt>
                <c:pt idx="8">
                  <c:v>4.3500000000000004E-2</c:v>
                </c:pt>
                <c:pt idx="9">
                  <c:v>4.3500000000000004E-2</c:v>
                </c:pt>
                <c:pt idx="10">
                  <c:v>4.3500000000000004E-2</c:v>
                </c:pt>
                <c:pt idx="11">
                  <c:v>4.3500000000000004E-2</c:v>
                </c:pt>
                <c:pt idx="12">
                  <c:v>4.3500000000000004E-2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9646-8217-BABC40DF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q2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C9-BC4D-9576-7A8F123B44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9-BC4D-9576-7A8F123B44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C9-BC4D-9576-7A8F123B44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9-BC4D-9576-7A8F123B44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C9-BC4D-9576-7A8F123B44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9-BC4D-9576-7A8F123B4465}"/>
              </c:ext>
            </c:extLst>
          </c:dPt>
          <c:cat>
            <c:strRef>
              <c:f>Sheet1!$J$60:$J$72</c:f>
              <c:strCache>
                <c:ptCount val="13"/>
                <c:pt idx="0">
                  <c:v>D1</c:v>
                </c:pt>
                <c:pt idx="1">
                  <c:v>D1+V</c:v>
                </c:pt>
                <c:pt idx="2">
                  <c:v>HAP</c:v>
                </c:pt>
                <c:pt idx="3">
                  <c:v>D2+V</c:v>
                </c:pt>
                <c:pt idx="4">
                  <c:v>D'g+V</c:v>
                </c:pt>
                <c:pt idx="5">
                  <c:v>D'h+V</c:v>
                </c:pt>
                <c:pt idx="6">
                  <c:v>D'g</c:v>
                </c:pt>
                <c:pt idx="7">
                  <c:v>Dh+V</c:v>
                </c:pt>
                <c:pt idx="8">
                  <c:v>D2</c:v>
                </c:pt>
                <c:pt idx="9">
                  <c:v>Dh</c:v>
                </c:pt>
                <c:pt idx="10">
                  <c:v>D'h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Sheet1!$K$60:$K$72</c:f>
              <c:numCache>
                <c:formatCode>General</c:formatCode>
                <c:ptCount val="13"/>
                <c:pt idx="0">
                  <c:v>13.799999999999999</c:v>
                </c:pt>
                <c:pt idx="1">
                  <c:v>13.799999999999999</c:v>
                </c:pt>
                <c:pt idx="2">
                  <c:v>16.95</c:v>
                </c:pt>
                <c:pt idx="3">
                  <c:v>17.350000000000001</c:v>
                </c:pt>
                <c:pt idx="4">
                  <c:v>17.350000000000001</c:v>
                </c:pt>
                <c:pt idx="5">
                  <c:v>17.350000000000001</c:v>
                </c:pt>
                <c:pt idx="6">
                  <c:v>20.45</c:v>
                </c:pt>
                <c:pt idx="7">
                  <c:v>20.45</c:v>
                </c:pt>
                <c:pt idx="8">
                  <c:v>20.45</c:v>
                </c:pt>
                <c:pt idx="9">
                  <c:v>20.45</c:v>
                </c:pt>
                <c:pt idx="10">
                  <c:v>20.45</c:v>
                </c:pt>
                <c:pt idx="11">
                  <c:v>21.6</c:v>
                </c:pt>
                <c:pt idx="1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9-BC4D-9576-7A8F123B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u1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Sheet1!$A$44:$A$56</c:f>
              <c:strCache>
                <c:ptCount val="13"/>
                <c:pt idx="0">
                  <c:v>D1</c:v>
                </c:pt>
                <c:pt idx="1">
                  <c:v>Dg</c:v>
                </c:pt>
                <c:pt idx="2">
                  <c:v>Dh</c:v>
                </c:pt>
                <c:pt idx="3">
                  <c:v>D'h+V</c:v>
                </c:pt>
                <c:pt idx="4">
                  <c:v>D'h</c:v>
                </c:pt>
                <c:pt idx="5">
                  <c:v>D2</c:v>
                </c:pt>
                <c:pt idx="6">
                  <c:v>D2+V</c:v>
                </c:pt>
                <c:pt idx="7">
                  <c:v>HAP</c:v>
                </c:pt>
                <c:pt idx="8">
                  <c:v>Dh+V</c:v>
                </c:pt>
                <c:pt idx="9">
                  <c:v>D1+V</c:v>
                </c:pt>
                <c:pt idx="10">
                  <c:v>Dg+V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Sheet1!$B$44:$B$56</c:f>
              <c:numCache>
                <c:formatCode>General</c:formatCode>
                <c:ptCount val="13"/>
                <c:pt idx="0">
                  <c:v>1.11E-2</c:v>
                </c:pt>
                <c:pt idx="1">
                  <c:v>1.11E-2</c:v>
                </c:pt>
                <c:pt idx="2">
                  <c:v>1.11E-2</c:v>
                </c:pt>
                <c:pt idx="3">
                  <c:v>1.11E-2</c:v>
                </c:pt>
                <c:pt idx="4">
                  <c:v>1.11E-2</c:v>
                </c:pt>
                <c:pt idx="5">
                  <c:v>0.16739999999999999</c:v>
                </c:pt>
                <c:pt idx="6">
                  <c:v>0.16739999999999999</c:v>
                </c:pt>
                <c:pt idx="7">
                  <c:v>0.16889999999999999</c:v>
                </c:pt>
                <c:pt idx="8">
                  <c:v>0.1787</c:v>
                </c:pt>
                <c:pt idx="9">
                  <c:v>0.18209999999999998</c:v>
                </c:pt>
                <c:pt idx="10">
                  <c:v>0.18209999999999998</c:v>
                </c:pt>
                <c:pt idx="11">
                  <c:v>0.24690000000000001</c:v>
                </c:pt>
                <c:pt idx="12">
                  <c:v>0.24690000000000001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414F-B09D-9FDC8686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u2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Sheet1!$D$44:$D$56</c:f>
              <c:strCache>
                <c:ptCount val="13"/>
                <c:pt idx="0">
                  <c:v>D2</c:v>
                </c:pt>
                <c:pt idx="1">
                  <c:v>D'h</c:v>
                </c:pt>
                <c:pt idx="2">
                  <c:v>Dh</c:v>
                </c:pt>
                <c:pt idx="3">
                  <c:v>Dh+V</c:v>
                </c:pt>
                <c:pt idx="4">
                  <c:v>D'g</c:v>
                </c:pt>
                <c:pt idx="5">
                  <c:v>D1</c:v>
                </c:pt>
                <c:pt idx="6">
                  <c:v>D1+V</c:v>
                </c:pt>
                <c:pt idx="7">
                  <c:v>HAP</c:v>
                </c:pt>
                <c:pt idx="8">
                  <c:v>D2+V</c:v>
                </c:pt>
                <c:pt idx="9">
                  <c:v>D'g+V</c:v>
                </c:pt>
                <c:pt idx="10">
                  <c:v>D'h+V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Sheet1!$E$44:$E$56</c:f>
              <c:numCache>
                <c:formatCode>General</c:formatCode>
                <c:ptCount val="13"/>
                <c:pt idx="0">
                  <c:v>1.32E-2</c:v>
                </c:pt>
                <c:pt idx="1">
                  <c:v>1.32E-2</c:v>
                </c:pt>
                <c:pt idx="2">
                  <c:v>1.4100000000000001E-2</c:v>
                </c:pt>
                <c:pt idx="3">
                  <c:v>1.4100000000000001E-2</c:v>
                </c:pt>
                <c:pt idx="4">
                  <c:v>1.47E-2</c:v>
                </c:pt>
                <c:pt idx="5">
                  <c:v>2.9399999999999999E-2</c:v>
                </c:pt>
                <c:pt idx="6">
                  <c:v>2.9399999999999999E-2</c:v>
                </c:pt>
                <c:pt idx="7">
                  <c:v>0.03</c:v>
                </c:pt>
                <c:pt idx="8">
                  <c:v>3.8099999999999995E-2</c:v>
                </c:pt>
                <c:pt idx="9">
                  <c:v>3.8099999999999995E-2</c:v>
                </c:pt>
                <c:pt idx="10">
                  <c:v>3.8100000000000002E-2</c:v>
                </c:pt>
                <c:pt idx="11">
                  <c:v>5.67E-2</c:v>
                </c:pt>
                <c:pt idx="12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D346-9B9C-2C9A4C7D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u2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Sheet1!$D$60:$D$72</c:f>
              <c:strCache>
                <c:ptCount val="13"/>
                <c:pt idx="0">
                  <c:v>D'g</c:v>
                </c:pt>
                <c:pt idx="1">
                  <c:v>Dh</c:v>
                </c:pt>
                <c:pt idx="2">
                  <c:v>Dh+V</c:v>
                </c:pt>
                <c:pt idx="3">
                  <c:v>D'h</c:v>
                </c:pt>
                <c:pt idx="4">
                  <c:v>D2</c:v>
                </c:pt>
                <c:pt idx="5">
                  <c:v>D1</c:v>
                </c:pt>
                <c:pt idx="6">
                  <c:v>D1+V</c:v>
                </c:pt>
                <c:pt idx="7">
                  <c:v>HAP</c:v>
                </c:pt>
                <c:pt idx="8">
                  <c:v>D2+V</c:v>
                </c:pt>
                <c:pt idx="9">
                  <c:v>D'g+V</c:v>
                </c:pt>
                <c:pt idx="10">
                  <c:v>D'h+V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Sheet1!$E$60:$E$72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1.1500000000000001</c:v>
                </c:pt>
                <c:pt idx="5">
                  <c:v>224.05</c:v>
                </c:pt>
                <c:pt idx="6">
                  <c:v>224.05</c:v>
                </c:pt>
                <c:pt idx="7">
                  <c:v>226.83</c:v>
                </c:pt>
                <c:pt idx="8">
                  <c:v>228.75</c:v>
                </c:pt>
                <c:pt idx="9">
                  <c:v>228.75</c:v>
                </c:pt>
                <c:pt idx="10">
                  <c:v>228.75</c:v>
                </c:pt>
                <c:pt idx="11">
                  <c:v>419.09999999999997</c:v>
                </c:pt>
                <c:pt idx="12">
                  <c:v>419.09999999999997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F645-BEFA-461D7719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q1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Sheet1!$G$44:$G$56</c:f>
              <c:strCache>
                <c:ptCount val="13"/>
                <c:pt idx="0">
                  <c:v>D2</c:v>
                </c:pt>
                <c:pt idx="1">
                  <c:v>D2+V</c:v>
                </c:pt>
                <c:pt idx="2">
                  <c:v>HAP</c:v>
                </c:pt>
                <c:pt idx="3">
                  <c:v>Dh+V</c:v>
                </c:pt>
                <c:pt idx="4">
                  <c:v>D1+V</c:v>
                </c:pt>
                <c:pt idx="5">
                  <c:v>Dg+V</c:v>
                </c:pt>
                <c:pt idx="6">
                  <c:v>D1</c:v>
                </c:pt>
                <c:pt idx="7">
                  <c:v>Dg</c:v>
                </c:pt>
                <c:pt idx="8">
                  <c:v>Dh</c:v>
                </c:pt>
                <c:pt idx="9">
                  <c:v>D'h+V</c:v>
                </c:pt>
                <c:pt idx="10">
                  <c:v>D'h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Sheet1!$H$44:$H$56</c:f>
              <c:numCache>
                <c:formatCode>General</c:formatCode>
                <c:ptCount val="13"/>
                <c:pt idx="0">
                  <c:v>2.2499999999999999E-2</c:v>
                </c:pt>
                <c:pt idx="1">
                  <c:v>2.2499999999999999E-2</c:v>
                </c:pt>
                <c:pt idx="2">
                  <c:v>2.4899999999999999E-2</c:v>
                </c:pt>
                <c:pt idx="3">
                  <c:v>3.1800000000000002E-2</c:v>
                </c:pt>
                <c:pt idx="4">
                  <c:v>3.1800000000000002E-2</c:v>
                </c:pt>
                <c:pt idx="5">
                  <c:v>3.1800000000000002E-2</c:v>
                </c:pt>
                <c:pt idx="6">
                  <c:v>3.3300000000000003E-2</c:v>
                </c:pt>
                <c:pt idx="7">
                  <c:v>3.3300000000000003E-2</c:v>
                </c:pt>
                <c:pt idx="8">
                  <c:v>3.4799999999999998E-2</c:v>
                </c:pt>
                <c:pt idx="9">
                  <c:v>3.4799999999999998E-2</c:v>
                </c:pt>
                <c:pt idx="10">
                  <c:v>3.4799999999999998E-2</c:v>
                </c:pt>
                <c:pt idx="11">
                  <c:v>3.4799999999999998E-2</c:v>
                </c:pt>
                <c:pt idx="12">
                  <c:v>3.4799999999999998E-2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5-D545-B496-6F3F6F5C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q1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Sheet1!$G$60:$G$72</c:f>
              <c:strCache>
                <c:ptCount val="13"/>
                <c:pt idx="0">
                  <c:v>D2</c:v>
                </c:pt>
                <c:pt idx="1">
                  <c:v>D2+V</c:v>
                </c:pt>
                <c:pt idx="2">
                  <c:v>HAP</c:v>
                </c:pt>
                <c:pt idx="3">
                  <c:v>Dh+V</c:v>
                </c:pt>
                <c:pt idx="4">
                  <c:v>D1+V</c:v>
                </c:pt>
                <c:pt idx="5">
                  <c:v>Dg+V</c:v>
                </c:pt>
                <c:pt idx="6">
                  <c:v>D1</c:v>
                </c:pt>
                <c:pt idx="7">
                  <c:v>Dg</c:v>
                </c:pt>
                <c:pt idx="8">
                  <c:v>D'g</c:v>
                </c:pt>
                <c:pt idx="9">
                  <c:v>D'g+V</c:v>
                </c:pt>
                <c:pt idx="10">
                  <c:v>Dh</c:v>
                </c:pt>
                <c:pt idx="11">
                  <c:v>D'h+V</c:v>
                </c:pt>
                <c:pt idx="12">
                  <c:v>D'h</c:v>
                </c:pt>
              </c:strCache>
            </c:strRef>
          </c:cat>
          <c:val>
            <c:numRef>
              <c:f>Sheet1!$H$60:$H$72</c:f>
              <c:numCache>
                <c:formatCode>General</c:formatCode>
                <c:ptCount val="13"/>
                <c:pt idx="0">
                  <c:v>4.4999999999999998E-2</c:v>
                </c:pt>
                <c:pt idx="1">
                  <c:v>4.4999999999999998E-2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0.7</c:v>
                </c:pt>
                <c:pt idx="7">
                  <c:v>0.7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EA41-ADF0-BA278876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q2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Sheet1!$J$44:$J$56</c:f>
              <c:strCache>
                <c:ptCount val="13"/>
                <c:pt idx="0">
                  <c:v>D1</c:v>
                </c:pt>
                <c:pt idx="1">
                  <c:v>D1+V</c:v>
                </c:pt>
                <c:pt idx="2">
                  <c:v>HAP</c:v>
                </c:pt>
                <c:pt idx="3">
                  <c:v>D'g+V</c:v>
                </c:pt>
                <c:pt idx="4">
                  <c:v>D2+V</c:v>
                </c:pt>
                <c:pt idx="5">
                  <c:v>D'h+V</c:v>
                </c:pt>
                <c:pt idx="6">
                  <c:v>Dg</c:v>
                </c:pt>
                <c:pt idx="7">
                  <c:v>Dg+V</c:v>
                </c:pt>
                <c:pt idx="8">
                  <c:v>D'h</c:v>
                </c:pt>
                <c:pt idx="9">
                  <c:v>Dh</c:v>
                </c:pt>
                <c:pt idx="10">
                  <c:v>D'g</c:v>
                </c:pt>
                <c:pt idx="11">
                  <c:v>Dh+V</c:v>
                </c:pt>
                <c:pt idx="12">
                  <c:v>D2</c:v>
                </c:pt>
              </c:strCache>
            </c:strRef>
          </c:cat>
          <c:val>
            <c:numRef>
              <c:f>Sheet1!$K$44:$K$56</c:f>
              <c:numCache>
                <c:formatCode>General</c:formatCode>
                <c:ptCount val="13"/>
                <c:pt idx="0">
                  <c:v>1.5900000000000001E-2</c:v>
                </c:pt>
                <c:pt idx="1">
                  <c:v>1.5900000000000001E-2</c:v>
                </c:pt>
                <c:pt idx="2">
                  <c:v>1.6799999999999999E-2</c:v>
                </c:pt>
                <c:pt idx="3">
                  <c:v>1.7100000000000001E-2</c:v>
                </c:pt>
                <c:pt idx="4">
                  <c:v>1.7100000000000001E-2</c:v>
                </c:pt>
                <c:pt idx="5">
                  <c:v>1.7100000000000001E-2</c:v>
                </c:pt>
                <c:pt idx="6">
                  <c:v>4.2299999999999997E-2</c:v>
                </c:pt>
                <c:pt idx="7">
                  <c:v>4.2299999999999997E-2</c:v>
                </c:pt>
                <c:pt idx="8">
                  <c:v>4.3500000000000004E-2</c:v>
                </c:pt>
                <c:pt idx="9">
                  <c:v>4.3500000000000004E-2</c:v>
                </c:pt>
                <c:pt idx="10">
                  <c:v>4.3500000000000004E-2</c:v>
                </c:pt>
                <c:pt idx="11">
                  <c:v>4.3500000000000004E-2</c:v>
                </c:pt>
                <c:pt idx="12">
                  <c:v>4.3500000000000004E-2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9740-B9F2-80888ECB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query q2 on all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Sheet1!$J$60:$J$72</c:f>
              <c:strCache>
                <c:ptCount val="13"/>
                <c:pt idx="0">
                  <c:v>D1</c:v>
                </c:pt>
                <c:pt idx="1">
                  <c:v>D1+V</c:v>
                </c:pt>
                <c:pt idx="2">
                  <c:v>HAP</c:v>
                </c:pt>
                <c:pt idx="3">
                  <c:v>D2+V</c:v>
                </c:pt>
                <c:pt idx="4">
                  <c:v>D'g+V</c:v>
                </c:pt>
                <c:pt idx="5">
                  <c:v>D'h+V</c:v>
                </c:pt>
                <c:pt idx="6">
                  <c:v>D'g</c:v>
                </c:pt>
                <c:pt idx="7">
                  <c:v>Dh+V</c:v>
                </c:pt>
                <c:pt idx="8">
                  <c:v>D2</c:v>
                </c:pt>
                <c:pt idx="9">
                  <c:v>Dh</c:v>
                </c:pt>
                <c:pt idx="10">
                  <c:v>D'h</c:v>
                </c:pt>
                <c:pt idx="11">
                  <c:v>Dg</c:v>
                </c:pt>
                <c:pt idx="12">
                  <c:v>Dg+V</c:v>
                </c:pt>
              </c:strCache>
            </c:strRef>
          </c:cat>
          <c:val>
            <c:numRef>
              <c:f>Sheet1!$K$60:$K$72</c:f>
              <c:numCache>
                <c:formatCode>General</c:formatCode>
                <c:ptCount val="13"/>
                <c:pt idx="0">
                  <c:v>13.799999999999999</c:v>
                </c:pt>
                <c:pt idx="1">
                  <c:v>13.799999999999999</c:v>
                </c:pt>
                <c:pt idx="2">
                  <c:v>16.95</c:v>
                </c:pt>
                <c:pt idx="3">
                  <c:v>17.350000000000001</c:v>
                </c:pt>
                <c:pt idx="4">
                  <c:v>17.350000000000001</c:v>
                </c:pt>
                <c:pt idx="5">
                  <c:v>17.350000000000001</c:v>
                </c:pt>
                <c:pt idx="6">
                  <c:v>20.45</c:v>
                </c:pt>
                <c:pt idx="7">
                  <c:v>20.45</c:v>
                </c:pt>
                <c:pt idx="8">
                  <c:v>20.45</c:v>
                </c:pt>
                <c:pt idx="9">
                  <c:v>20.45</c:v>
                </c:pt>
                <c:pt idx="10">
                  <c:v>20.45</c:v>
                </c:pt>
                <c:pt idx="11">
                  <c:v>21.6</c:v>
                </c:pt>
                <c:pt idx="1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1B41-984E-BAB83B86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Runtime</a:t>
            </a:r>
            <a:r>
              <a:rPr lang="en-US" sz="1200" baseline="0"/>
              <a:t> of update u1 on confirmed events</a:t>
            </a:r>
            <a:endParaRPr lang="en-US" sz="1200"/>
          </a:p>
        </c:rich>
      </c:tx>
      <c:layout>
        <c:manualLayout>
          <c:xMode val="edge"/>
          <c:yMode val="edge"/>
          <c:x val="0.158046077573636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CF-DC46-B790-0FC5788A83A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F-DC46-B790-0FC5788A83A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CF-DC46-B790-0FC5788A83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F-DC46-B790-0FC5788A83A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CF-DC46-B790-0FC5788A83A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CF-DC46-B790-0FC5788A83A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CF-DC46-B790-0FC5788A83A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CF-DC46-B790-0FC5788A83A7}"/>
              </c:ext>
            </c:extLst>
          </c:dPt>
          <c:cat>
            <c:strRef>
              <c:f>Sheet1!$A$44:$A$56</c:f>
              <c:strCache>
                <c:ptCount val="13"/>
                <c:pt idx="0">
                  <c:v>D1</c:v>
                </c:pt>
                <c:pt idx="1">
                  <c:v>Dg</c:v>
                </c:pt>
                <c:pt idx="2">
                  <c:v>Dh</c:v>
                </c:pt>
                <c:pt idx="3">
                  <c:v>D'h+V</c:v>
                </c:pt>
                <c:pt idx="4">
                  <c:v>D'h</c:v>
                </c:pt>
                <c:pt idx="5">
                  <c:v>D2</c:v>
                </c:pt>
                <c:pt idx="6">
                  <c:v>D2+V</c:v>
                </c:pt>
                <c:pt idx="7">
                  <c:v>HAP</c:v>
                </c:pt>
                <c:pt idx="8">
                  <c:v>Dh+V</c:v>
                </c:pt>
                <c:pt idx="9">
                  <c:v>D1+V</c:v>
                </c:pt>
                <c:pt idx="10">
                  <c:v>Dg+V</c:v>
                </c:pt>
                <c:pt idx="11">
                  <c:v>D'g</c:v>
                </c:pt>
                <c:pt idx="12">
                  <c:v>D'g+V</c:v>
                </c:pt>
              </c:strCache>
            </c:strRef>
          </c:cat>
          <c:val>
            <c:numRef>
              <c:f>Sheet1!$B$44:$B$56</c:f>
              <c:numCache>
                <c:formatCode>General</c:formatCode>
                <c:ptCount val="13"/>
                <c:pt idx="0">
                  <c:v>1.11E-2</c:v>
                </c:pt>
                <c:pt idx="1">
                  <c:v>1.11E-2</c:v>
                </c:pt>
                <c:pt idx="2">
                  <c:v>1.11E-2</c:v>
                </c:pt>
                <c:pt idx="3">
                  <c:v>1.11E-2</c:v>
                </c:pt>
                <c:pt idx="4">
                  <c:v>1.11E-2</c:v>
                </c:pt>
                <c:pt idx="5">
                  <c:v>0.16739999999999999</c:v>
                </c:pt>
                <c:pt idx="6">
                  <c:v>0.16739999999999999</c:v>
                </c:pt>
                <c:pt idx="7">
                  <c:v>0.16889999999999999</c:v>
                </c:pt>
                <c:pt idx="8">
                  <c:v>0.1787</c:v>
                </c:pt>
                <c:pt idx="9">
                  <c:v>0.18209999999999998</c:v>
                </c:pt>
                <c:pt idx="10">
                  <c:v>0.18209999999999998</c:v>
                </c:pt>
                <c:pt idx="11">
                  <c:v>0.24690000000000001</c:v>
                </c:pt>
                <c:pt idx="12">
                  <c:v>0.24690000000000001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F-DC46-B790-0FC5788A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78783"/>
        <c:axId val="382383423"/>
      </c:barChart>
      <c:catAx>
        <c:axId val="3822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Schema</a:t>
                </a:r>
                <a:r>
                  <a:rPr lang="en-GB" baseline="0"/>
                  <a:t> Designs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83423"/>
        <c:crosses val="autoZero"/>
        <c:auto val="1"/>
        <c:lblAlgn val="ctr"/>
        <c:lblOffset val="100"/>
        <c:noMultiLvlLbl val="0"/>
      </c:catAx>
      <c:valAx>
        <c:axId val="382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71</xdr:row>
      <xdr:rowOff>196850</xdr:rowOff>
    </xdr:from>
    <xdr:to>
      <xdr:col>4</xdr:col>
      <xdr:colOff>184150</xdr:colOff>
      <xdr:row>85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96BB2-9E19-F041-BAB9-CBF23CAB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42</xdr:row>
      <xdr:rowOff>146050</xdr:rowOff>
    </xdr:from>
    <xdr:to>
      <xdr:col>5</xdr:col>
      <xdr:colOff>82550</xdr:colOff>
      <xdr:row>56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42ABD-2EB2-1C46-A0D8-6C5A7001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755650</xdr:colOff>
      <xdr:row>41</xdr:row>
      <xdr:rowOff>88900</xdr:rowOff>
    </xdr:from>
    <xdr:to>
      <xdr:col>5</xdr:col>
      <xdr:colOff>742950</xdr:colOff>
      <xdr:row>54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8DEB7-FD8C-704A-AD08-32DCA21C3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72</xdr:row>
      <xdr:rowOff>0</xdr:rowOff>
    </xdr:from>
    <xdr:to>
      <xdr:col>5</xdr:col>
      <xdr:colOff>19050</xdr:colOff>
      <xdr:row>85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7B4ED-8EC6-3447-8207-8B42F8EAB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43</xdr:row>
      <xdr:rowOff>0</xdr:rowOff>
    </xdr:from>
    <xdr:to>
      <xdr:col>13</xdr:col>
      <xdr:colOff>12700</xdr:colOff>
      <xdr:row>56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223B80-9F3A-E241-8685-F8DB9232D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336550</xdr:colOff>
      <xdr:row>58</xdr:row>
      <xdr:rowOff>146050</xdr:rowOff>
    </xdr:from>
    <xdr:to>
      <xdr:col>9</xdr:col>
      <xdr:colOff>361950</xdr:colOff>
      <xdr:row>72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D8CDDF-503B-044F-BD01-FA06C994F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42</xdr:row>
      <xdr:rowOff>69850</xdr:rowOff>
    </xdr:from>
    <xdr:to>
      <xdr:col>15</xdr:col>
      <xdr:colOff>317500</xdr:colOff>
      <xdr:row>55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BABBF-8713-0B43-A7A5-36BC60D92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247650</xdr:colOff>
      <xdr:row>58</xdr:row>
      <xdr:rowOff>76200</xdr:rowOff>
    </xdr:from>
    <xdr:to>
      <xdr:col>15</xdr:col>
      <xdr:colOff>374650</xdr:colOff>
      <xdr:row>71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E916E9-C2AF-3C47-A629-09AA8A36C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819150</xdr:colOff>
      <xdr:row>83</xdr:row>
      <xdr:rowOff>114300</xdr:rowOff>
    </xdr:from>
    <xdr:to>
      <xdr:col>5</xdr:col>
      <xdr:colOff>806450</xdr:colOff>
      <xdr:row>97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C65BE1-0D7E-CB4F-9853-157FAAAB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146050</xdr:colOff>
      <xdr:row>87</xdr:row>
      <xdr:rowOff>95250</xdr:rowOff>
    </xdr:from>
    <xdr:to>
      <xdr:col>11</xdr:col>
      <xdr:colOff>273050</xdr:colOff>
      <xdr:row>100</xdr:row>
      <xdr:rowOff>196850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7915C4-CB58-2C42-A61D-91DB2236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3</xdr:col>
      <xdr:colOff>666750</xdr:colOff>
      <xdr:row>116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F029FA-9BDB-5849-9426-0E46A442A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103</xdr:row>
      <xdr:rowOff>107950</xdr:rowOff>
    </xdr:from>
    <xdr:to>
      <xdr:col>11</xdr:col>
      <xdr:colOff>450850</xdr:colOff>
      <xdr:row>117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1520C2-D110-084D-AFDC-1F830B785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117</xdr:row>
      <xdr:rowOff>25400</xdr:rowOff>
    </xdr:from>
    <xdr:to>
      <xdr:col>4</xdr:col>
      <xdr:colOff>146050</xdr:colOff>
      <xdr:row>130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F0E1FAF-DBBE-364D-8D75-A1814621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920750</xdr:colOff>
      <xdr:row>118</xdr:row>
      <xdr:rowOff>6350</xdr:rowOff>
    </xdr:from>
    <xdr:to>
      <xdr:col>10</xdr:col>
      <xdr:colOff>120650</xdr:colOff>
      <xdr:row>131</xdr:row>
      <xdr:rowOff>107950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993C72-E507-1B47-BA80-36C0E55F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177800</xdr:colOff>
      <xdr:row>147</xdr:row>
      <xdr:rowOff>88900</xdr:rowOff>
    </xdr:from>
    <xdr:to>
      <xdr:col>4</xdr:col>
      <xdr:colOff>304800</xdr:colOff>
      <xdr:row>160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20EC5A-FC45-1741-8EA3-B6D9D7D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260350</xdr:colOff>
      <xdr:row>133</xdr:row>
      <xdr:rowOff>133350</xdr:rowOff>
    </xdr:from>
    <xdr:to>
      <xdr:col>11</xdr:col>
      <xdr:colOff>387350</xdr:colOff>
      <xdr:row>147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6C1365-2BAE-2646-91F9-C37C22D2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9F54-4E97-C646-9219-C9F046630DE7}">
  <dimension ref="A2:P147"/>
  <sheetViews>
    <sheetView tabSelected="1" zoomScale="86" zoomScaleNormal="86" workbookViewId="0">
      <selection activeCell="D6" sqref="D6"/>
    </sheetView>
  </sheetViews>
  <sheetFormatPr baseColWidth="10" defaultRowHeight="16" x14ac:dyDescent="0.2"/>
  <cols>
    <col min="5" max="5" width="12.6640625" customWidth="1"/>
    <col min="6" max="6" width="12.1640625" customWidth="1"/>
  </cols>
  <sheetData>
    <row r="2" spans="1:16" x14ac:dyDescent="0.2">
      <c r="C2" s="1"/>
      <c r="D2" s="1"/>
      <c r="E2" s="1"/>
      <c r="F2" s="1"/>
    </row>
    <row r="3" spans="1:16" x14ac:dyDescent="0.2">
      <c r="C3" s="1"/>
      <c r="D3" s="1"/>
      <c r="E3" s="1"/>
      <c r="F3" s="1"/>
      <c r="G3" s="1"/>
      <c r="H3" s="1"/>
    </row>
    <row r="4" spans="1:16" x14ac:dyDescent="0.2">
      <c r="A4" t="s">
        <v>29</v>
      </c>
      <c r="C4" s="1"/>
      <c r="E4" s="1"/>
      <c r="F4" s="1"/>
      <c r="G4" s="1"/>
      <c r="H4" s="1"/>
    </row>
    <row r="6" spans="1:16" x14ac:dyDescent="0.2">
      <c r="D6" s="1"/>
      <c r="E6" s="1"/>
    </row>
    <row r="8" spans="1:16" ht="17" x14ac:dyDescent="0.2">
      <c r="B8" t="s">
        <v>8</v>
      </c>
      <c r="C8" s="7" t="s">
        <v>6</v>
      </c>
      <c r="D8" t="s">
        <v>7</v>
      </c>
      <c r="E8" t="s">
        <v>8</v>
      </c>
      <c r="F8" t="s">
        <v>6</v>
      </c>
      <c r="G8" t="s">
        <v>7</v>
      </c>
      <c r="H8" t="s">
        <v>8</v>
      </c>
      <c r="I8" t="s">
        <v>6</v>
      </c>
      <c r="J8" t="s">
        <v>7</v>
      </c>
      <c r="K8" t="s">
        <v>8</v>
      </c>
      <c r="L8" t="s">
        <v>6</v>
      </c>
      <c r="M8" t="s">
        <v>7</v>
      </c>
      <c r="N8" t="s">
        <v>8</v>
      </c>
      <c r="O8" s="2" t="s">
        <v>6</v>
      </c>
      <c r="P8" s="2" t="s">
        <v>7</v>
      </c>
    </row>
    <row r="9" spans="1:16" x14ac:dyDescent="0.2">
      <c r="A9" t="s">
        <v>4</v>
      </c>
      <c r="B9" t="s">
        <v>5</v>
      </c>
      <c r="C9" t="s">
        <v>5</v>
      </c>
      <c r="D9" t="s">
        <v>5</v>
      </c>
      <c r="E9" t="s">
        <v>9</v>
      </c>
      <c r="F9" t="s">
        <v>9</v>
      </c>
      <c r="G9" t="s">
        <v>9</v>
      </c>
      <c r="H9" t="s">
        <v>10</v>
      </c>
      <c r="I9" t="s">
        <v>10</v>
      </c>
      <c r="J9" t="s">
        <v>10</v>
      </c>
      <c r="K9" t="s">
        <v>11</v>
      </c>
      <c r="L9" t="s">
        <v>11</v>
      </c>
      <c r="M9" t="s">
        <v>11</v>
      </c>
      <c r="N9" t="s">
        <v>12</v>
      </c>
      <c r="O9" s="2" t="s">
        <v>12</v>
      </c>
      <c r="P9" s="2" t="s">
        <v>12</v>
      </c>
    </row>
    <row r="10" spans="1:16" x14ac:dyDescent="0.2">
      <c r="A10" t="s">
        <v>0</v>
      </c>
      <c r="B10">
        <v>0.93</v>
      </c>
      <c r="C10">
        <f>B15*3</f>
        <v>1.746E-2</v>
      </c>
      <c r="D10">
        <f>B10*5</f>
        <v>4.6500000000000004</v>
      </c>
      <c r="E10">
        <v>0.59</v>
      </c>
      <c r="F10">
        <f>E15*3</f>
        <v>1.11E-2</v>
      </c>
      <c r="G10">
        <f>E10*5</f>
        <v>2.9499999999999997</v>
      </c>
      <c r="H10">
        <v>1.03</v>
      </c>
      <c r="I10">
        <f>H15*3</f>
        <v>0.18209999999999998</v>
      </c>
      <c r="J10">
        <f>H10*5</f>
        <v>5.15</v>
      </c>
      <c r="K10">
        <v>0.91</v>
      </c>
      <c r="L10">
        <f>K15*3</f>
        <v>0.16739999999999999</v>
      </c>
      <c r="M10">
        <f>K10*5</f>
        <v>4.55</v>
      </c>
      <c r="N10">
        <v>0.91</v>
      </c>
      <c r="O10" s="2">
        <f>N15*3</f>
        <v>0.16739999999999999</v>
      </c>
      <c r="P10" s="2">
        <f>N10*5</f>
        <v>4.55</v>
      </c>
    </row>
    <row r="11" spans="1:16" x14ac:dyDescent="0.2">
      <c r="A11" t="s">
        <v>1</v>
      </c>
      <c r="B11">
        <v>45.75</v>
      </c>
      <c r="C11">
        <f>B16*3</f>
        <v>0.03</v>
      </c>
      <c r="D11">
        <v>226.83</v>
      </c>
      <c r="E11">
        <v>44.81</v>
      </c>
      <c r="F11">
        <f>E16*3</f>
        <v>2.9399999999999999E-2</v>
      </c>
      <c r="G11">
        <f>E11*5</f>
        <v>224.05</v>
      </c>
      <c r="H11">
        <v>44.81</v>
      </c>
      <c r="I11">
        <f>H16*3</f>
        <v>2.9399999999999999E-2</v>
      </c>
      <c r="J11">
        <f>H11*5</f>
        <v>224.05</v>
      </c>
      <c r="K11">
        <v>0.23</v>
      </c>
      <c r="L11">
        <f>K16*3</f>
        <v>1.32E-2</v>
      </c>
      <c r="M11">
        <f>K11*5</f>
        <v>1.1500000000000001</v>
      </c>
      <c r="N11">
        <v>45.33</v>
      </c>
      <c r="O11" s="2">
        <f>N16*3</f>
        <v>3.8099999999999995E-2</v>
      </c>
      <c r="P11" s="2">
        <v>228.75</v>
      </c>
    </row>
    <row r="12" spans="1:16" x14ac:dyDescent="0.2">
      <c r="A12" t="s">
        <v>2</v>
      </c>
      <c r="B12">
        <v>1.0999999999999999E-2</v>
      </c>
      <c r="C12">
        <f>B17*3</f>
        <v>2.4899999999999999E-2</v>
      </c>
      <c r="D12">
        <f>B12*5</f>
        <v>5.4999999999999993E-2</v>
      </c>
      <c r="E12">
        <v>0.17</v>
      </c>
      <c r="F12">
        <f>E17*3</f>
        <v>3.3300000000000003E-2</v>
      </c>
      <c r="G12">
        <v>0.7</v>
      </c>
      <c r="H12">
        <v>1.2E-2</v>
      </c>
      <c r="I12">
        <f>H17*3</f>
        <v>3.1800000000000002E-2</v>
      </c>
      <c r="J12">
        <f>H12*5</f>
        <v>0.06</v>
      </c>
      <c r="K12">
        <v>8.9999999999999993E-3</v>
      </c>
      <c r="L12">
        <f>K17*3</f>
        <v>2.2499999999999999E-2</v>
      </c>
      <c r="M12">
        <f>K12*5</f>
        <v>4.4999999999999998E-2</v>
      </c>
      <c r="N12">
        <v>8.9999999999999993E-3</v>
      </c>
      <c r="O12" s="2">
        <f>N17*3</f>
        <v>2.2499999999999999E-2</v>
      </c>
      <c r="P12" s="2">
        <f>N12*5</f>
        <v>4.4999999999999998E-2</v>
      </c>
    </row>
    <row r="13" spans="1:16" x14ac:dyDescent="0.2">
      <c r="A13" t="s">
        <v>3</v>
      </c>
      <c r="B13">
        <v>3.39</v>
      </c>
      <c r="C13">
        <f>B18*3</f>
        <v>1.6799999999999999E-2</v>
      </c>
      <c r="D13">
        <f>B13*5</f>
        <v>16.95</v>
      </c>
      <c r="E13">
        <v>2.76</v>
      </c>
      <c r="F13">
        <f>E18*3</f>
        <v>1.5900000000000001E-2</v>
      </c>
      <c r="G13">
        <f>E13*5</f>
        <v>13.799999999999999</v>
      </c>
      <c r="H13">
        <v>2.76</v>
      </c>
      <c r="I13">
        <f>H18*3</f>
        <v>1.5900000000000001E-2</v>
      </c>
      <c r="J13">
        <f>H13*5</f>
        <v>13.799999999999999</v>
      </c>
      <c r="K13">
        <v>4.1100000000000003</v>
      </c>
      <c r="L13">
        <f>0.0145*3</f>
        <v>4.3500000000000004E-2</v>
      </c>
      <c r="M13">
        <v>20.45</v>
      </c>
      <c r="N13">
        <v>3.47</v>
      </c>
      <c r="O13" s="2">
        <f>N18*3</f>
        <v>1.7100000000000001E-2</v>
      </c>
      <c r="P13" s="2">
        <f>N13*5</f>
        <v>17.350000000000001</v>
      </c>
    </row>
    <row r="15" spans="1:16" x14ac:dyDescent="0.2">
      <c r="A15" t="s">
        <v>0</v>
      </c>
      <c r="B15" s="8">
        <v>5.8199999999999997E-3</v>
      </c>
      <c r="C15" s="1"/>
      <c r="E15">
        <f>3.7/1000</f>
        <v>3.7000000000000002E-3</v>
      </c>
      <c r="H15">
        <v>6.0699999999999997E-2</v>
      </c>
      <c r="K15">
        <v>5.5800000000000002E-2</v>
      </c>
      <c r="N15">
        <v>5.5800000000000002E-2</v>
      </c>
    </row>
    <row r="16" spans="1:16" x14ac:dyDescent="0.2">
      <c r="A16" t="s">
        <v>1</v>
      </c>
      <c r="B16" s="8">
        <v>0.01</v>
      </c>
      <c r="E16">
        <v>9.7999999999999997E-3</v>
      </c>
      <c r="H16">
        <v>9.7999999999999997E-3</v>
      </c>
      <c r="K16">
        <v>4.4000000000000003E-3</v>
      </c>
      <c r="N16">
        <v>1.2699999999999999E-2</v>
      </c>
    </row>
    <row r="17" spans="1:14" x14ac:dyDescent="0.2">
      <c r="A17" t="s">
        <v>2</v>
      </c>
      <c r="B17" s="8">
        <v>8.3000000000000001E-3</v>
      </c>
      <c r="C17" s="1"/>
      <c r="E17">
        <v>1.11E-2</v>
      </c>
      <c r="H17">
        <v>1.06E-2</v>
      </c>
      <c r="K17">
        <v>7.4999999999999997E-3</v>
      </c>
      <c r="N17">
        <v>7.4999999999999997E-3</v>
      </c>
    </row>
    <row r="18" spans="1:14" x14ac:dyDescent="0.2">
      <c r="A18" t="s">
        <v>3</v>
      </c>
      <c r="B18" s="8">
        <v>5.5999999999999999E-3</v>
      </c>
      <c r="E18">
        <v>5.3E-3</v>
      </c>
      <c r="H18">
        <v>5.3E-3</v>
      </c>
      <c r="K18">
        <v>1.46E-2</v>
      </c>
      <c r="N18">
        <v>5.7000000000000002E-3</v>
      </c>
    </row>
    <row r="19" spans="1:14" x14ac:dyDescent="0.2">
      <c r="B19" s="1"/>
    </row>
    <row r="20" spans="1:14" ht="17" x14ac:dyDescent="0.2">
      <c r="B20" t="s">
        <v>8</v>
      </c>
      <c r="C20" s="7" t="s">
        <v>6</v>
      </c>
      <c r="D20" t="s">
        <v>7</v>
      </c>
      <c r="E20" t="s">
        <v>8</v>
      </c>
      <c r="F20" s="7" t="s">
        <v>6</v>
      </c>
      <c r="G20" t="s">
        <v>7</v>
      </c>
      <c r="I20" s="7" t="s">
        <v>6</v>
      </c>
      <c r="J20" t="s">
        <v>7</v>
      </c>
      <c r="L20" s="7" t="s">
        <v>6</v>
      </c>
      <c r="M20" t="s">
        <v>7</v>
      </c>
    </row>
    <row r="21" spans="1:14" x14ac:dyDescent="0.2">
      <c r="A21" t="s">
        <v>4</v>
      </c>
      <c r="B21" t="s">
        <v>13</v>
      </c>
      <c r="C21" t="s">
        <v>13</v>
      </c>
      <c r="D21" t="s">
        <v>13</v>
      </c>
      <c r="E21" t="s">
        <v>14</v>
      </c>
      <c r="F21" t="s">
        <v>14</v>
      </c>
      <c r="G21" t="s">
        <v>14</v>
      </c>
      <c r="I21" t="s">
        <v>19</v>
      </c>
      <c r="J21" t="s">
        <v>19</v>
      </c>
      <c r="L21" t="s">
        <v>20</v>
      </c>
      <c r="M21" t="s">
        <v>20</v>
      </c>
    </row>
    <row r="22" spans="1:14" x14ac:dyDescent="0.2">
      <c r="A22" t="s">
        <v>0</v>
      </c>
      <c r="B22">
        <v>1.62</v>
      </c>
      <c r="C22">
        <f>0.0037*3</f>
        <v>1.11E-2</v>
      </c>
      <c r="D22">
        <f>0.59*5</f>
        <v>2.9499999999999997</v>
      </c>
      <c r="F22">
        <f>0.0607*3</f>
        <v>0.18209999999999998</v>
      </c>
      <c r="G22">
        <f>1.03*5</f>
        <v>5.15</v>
      </c>
      <c r="I22">
        <f>0.0823*3</f>
        <v>0.24690000000000001</v>
      </c>
      <c r="J22">
        <f>1.62*5</f>
        <v>8.1000000000000014</v>
      </c>
      <c r="L22">
        <f>0.0823*3</f>
        <v>0.24690000000000001</v>
      </c>
      <c r="M22">
        <f>1.62*5</f>
        <v>8.1000000000000014</v>
      </c>
    </row>
    <row r="23" spans="1:14" x14ac:dyDescent="0.2">
      <c r="A23" t="s">
        <v>1</v>
      </c>
      <c r="B23">
        <v>0.2</v>
      </c>
      <c r="C23">
        <f>0.0189*3</f>
        <v>5.67E-2</v>
      </c>
      <c r="D23">
        <f>83.82*5</f>
        <v>419.09999999999997</v>
      </c>
      <c r="F23">
        <f>0.0189*3</f>
        <v>5.67E-2</v>
      </c>
      <c r="G23">
        <f>83.82*5</f>
        <v>419.09999999999997</v>
      </c>
      <c r="I23">
        <f>0.0049*3</f>
        <v>1.47E-2</v>
      </c>
      <c r="J23">
        <f>0.2*5</f>
        <v>1</v>
      </c>
      <c r="L23">
        <f>0.0127*3</f>
        <v>3.8099999999999995E-2</v>
      </c>
      <c r="M23">
        <v>228.75</v>
      </c>
    </row>
    <row r="24" spans="1:14" x14ac:dyDescent="0.2">
      <c r="A24" t="s">
        <v>17</v>
      </c>
      <c r="B24">
        <v>1.32</v>
      </c>
      <c r="C24">
        <f>0.0111*3</f>
        <v>3.3300000000000003E-2</v>
      </c>
      <c r="D24">
        <v>0.7</v>
      </c>
      <c r="F24">
        <f>0.0106*3</f>
        <v>3.1800000000000002E-2</v>
      </c>
      <c r="G24">
        <f>0.012*5</f>
        <v>0.06</v>
      </c>
      <c r="I24">
        <v>3.4799999999999998E-2</v>
      </c>
      <c r="J24">
        <v>0.85</v>
      </c>
      <c r="L24">
        <v>3.4799999999999998E-2</v>
      </c>
      <c r="M24">
        <v>0.85</v>
      </c>
    </row>
    <row r="25" spans="1:14" x14ac:dyDescent="0.2">
      <c r="A25" t="s">
        <v>18</v>
      </c>
      <c r="B25">
        <v>4.09</v>
      </c>
      <c r="C25">
        <f>0.0141*3</f>
        <v>4.2299999999999997E-2</v>
      </c>
      <c r="D25">
        <f>4.32*5</f>
        <v>21.6</v>
      </c>
      <c r="F25">
        <f>0.0141*3</f>
        <v>4.2299999999999997E-2</v>
      </c>
      <c r="G25">
        <f>4.32*5</f>
        <v>21.6</v>
      </c>
      <c r="I25">
        <f>0.0145*3</f>
        <v>4.3500000000000004E-2</v>
      </c>
      <c r="J25">
        <f>4.09*5</f>
        <v>20.45</v>
      </c>
      <c r="L25">
        <v>1.7100000000000001E-2</v>
      </c>
      <c r="M25">
        <f>3.47*5</f>
        <v>17.350000000000001</v>
      </c>
    </row>
    <row r="27" spans="1:14" x14ac:dyDescent="0.2">
      <c r="B27">
        <v>8.2299999999999998E-2</v>
      </c>
      <c r="E27">
        <v>0.17019999999999999</v>
      </c>
    </row>
    <row r="28" spans="1:14" x14ac:dyDescent="0.2">
      <c r="B28">
        <v>4.8999999999999998E-3</v>
      </c>
      <c r="E28">
        <v>4.8999999999999998E-3</v>
      </c>
    </row>
    <row r="29" spans="1:14" x14ac:dyDescent="0.2">
      <c r="B29">
        <v>0.23599999999999999</v>
      </c>
      <c r="E29">
        <v>4.0000000000000001E-3</v>
      </c>
    </row>
    <row r="30" spans="1:14" x14ac:dyDescent="0.2">
      <c r="B30">
        <v>1.4500000000000001E-2</v>
      </c>
      <c r="E30">
        <v>1.4500000000000001E-2</v>
      </c>
    </row>
    <row r="32" spans="1:14" ht="17" x14ac:dyDescent="0.2">
      <c r="B32" t="s">
        <v>8</v>
      </c>
      <c r="C32" s="7" t="s">
        <v>6</v>
      </c>
      <c r="D32" t="s">
        <v>7</v>
      </c>
      <c r="E32" t="s">
        <v>8</v>
      </c>
      <c r="F32" s="7" t="s">
        <v>6</v>
      </c>
      <c r="G32" t="s">
        <v>7</v>
      </c>
      <c r="I32" s="7" t="s">
        <v>6</v>
      </c>
      <c r="J32" t="s">
        <v>7</v>
      </c>
      <c r="K32" t="s">
        <v>8</v>
      </c>
      <c r="L32" s="7" t="s">
        <v>6</v>
      </c>
      <c r="M32" t="s">
        <v>7</v>
      </c>
    </row>
    <row r="33" spans="1:13" x14ac:dyDescent="0.2">
      <c r="A33" t="s">
        <v>4</v>
      </c>
      <c r="B33" t="s">
        <v>15</v>
      </c>
      <c r="C33" t="s">
        <v>15</v>
      </c>
      <c r="D33" t="s">
        <v>15</v>
      </c>
      <c r="E33" t="s">
        <v>16</v>
      </c>
      <c r="F33" t="s">
        <v>16</v>
      </c>
      <c r="G33" t="s">
        <v>16</v>
      </c>
      <c r="I33" t="s">
        <v>21</v>
      </c>
      <c r="J33" t="s">
        <v>21</v>
      </c>
      <c r="K33" t="s">
        <v>22</v>
      </c>
      <c r="L33" t="s">
        <v>22</v>
      </c>
      <c r="M33" t="s">
        <v>22</v>
      </c>
    </row>
    <row r="34" spans="1:13" x14ac:dyDescent="0.2">
      <c r="A34" t="s">
        <v>0</v>
      </c>
      <c r="B34">
        <v>0.59</v>
      </c>
      <c r="C34">
        <f>0.0037*3</f>
        <v>1.11E-2</v>
      </c>
      <c r="D34">
        <f>0.59*5</f>
        <v>2.9499999999999997</v>
      </c>
      <c r="F34">
        <v>0.1787</v>
      </c>
      <c r="G34">
        <v>5.08</v>
      </c>
      <c r="I34">
        <v>1.11E-2</v>
      </c>
      <c r="J34">
        <v>2.9499999999999997</v>
      </c>
      <c r="L34">
        <v>1.11E-2</v>
      </c>
      <c r="M34">
        <v>2.9499999999999997</v>
      </c>
    </row>
    <row r="35" spans="1:13" x14ac:dyDescent="0.2">
      <c r="A35" t="s">
        <v>1</v>
      </c>
      <c r="B35">
        <v>0.21</v>
      </c>
      <c r="C35">
        <f>0.0047*3</f>
        <v>1.4100000000000001E-2</v>
      </c>
      <c r="D35">
        <f>0.21*5</f>
        <v>1.05</v>
      </c>
      <c r="F35">
        <f>0.0047*3</f>
        <v>1.4100000000000001E-2</v>
      </c>
      <c r="G35">
        <f>0.21*5</f>
        <v>1.05</v>
      </c>
      <c r="I35">
        <v>1.32E-2</v>
      </c>
      <c r="J35">
        <v>1.1499999999999999</v>
      </c>
      <c r="L35">
        <v>3.8100000000000002E-2</v>
      </c>
      <c r="M35">
        <v>228.75</v>
      </c>
    </row>
    <row r="36" spans="1:13" x14ac:dyDescent="0.2">
      <c r="A36" t="s">
        <v>2</v>
      </c>
      <c r="B36">
        <v>0.14000000000000001</v>
      </c>
      <c r="C36">
        <f>0.0116*3</f>
        <v>3.4799999999999998E-2</v>
      </c>
      <c r="D36">
        <v>0.85</v>
      </c>
      <c r="F36">
        <v>3.1800000000000002E-2</v>
      </c>
      <c r="G36">
        <v>0.06</v>
      </c>
      <c r="I36" s="3">
        <v>3.4799999999999998E-2</v>
      </c>
      <c r="J36" s="3">
        <v>0.85</v>
      </c>
      <c r="L36" s="3">
        <v>3.4799999999999998E-2</v>
      </c>
      <c r="M36" s="3">
        <v>0.85</v>
      </c>
    </row>
    <row r="37" spans="1:13" x14ac:dyDescent="0.2">
      <c r="A37" t="s">
        <v>3</v>
      </c>
      <c r="B37">
        <v>4.32</v>
      </c>
      <c r="C37">
        <f>0.0145*3</f>
        <v>4.3500000000000004E-2</v>
      </c>
      <c r="D37">
        <v>20.45</v>
      </c>
      <c r="F37">
        <f>0.0145*3</f>
        <v>4.3500000000000004E-2</v>
      </c>
      <c r="G37">
        <f>4.09*5</f>
        <v>20.45</v>
      </c>
      <c r="I37">
        <f>0.0145*3</f>
        <v>4.3500000000000004E-2</v>
      </c>
      <c r="J37" s="3">
        <v>20.45</v>
      </c>
      <c r="L37">
        <f>0.0057*3</f>
        <v>1.7100000000000001E-2</v>
      </c>
      <c r="M37">
        <f>3.47*5</f>
        <v>17.350000000000001</v>
      </c>
    </row>
    <row r="39" spans="1:13" x14ac:dyDescent="0.2">
      <c r="I39" s="2"/>
      <c r="J39" s="2"/>
    </row>
    <row r="40" spans="1:13" x14ac:dyDescent="0.2">
      <c r="I40" s="2"/>
      <c r="L40" s="2"/>
      <c r="M40" s="2"/>
    </row>
    <row r="43" spans="1:13" x14ac:dyDescent="0.2">
      <c r="A43" t="s">
        <v>23</v>
      </c>
      <c r="B43" t="s">
        <v>0</v>
      </c>
      <c r="D43" t="s">
        <v>23</v>
      </c>
      <c r="E43" t="s">
        <v>1</v>
      </c>
      <c r="G43" t="s">
        <v>23</v>
      </c>
      <c r="H43" t="s">
        <v>2</v>
      </c>
      <c r="J43" t="s">
        <v>24</v>
      </c>
      <c r="K43" t="s">
        <v>3</v>
      </c>
    </row>
    <row r="44" spans="1:13" x14ac:dyDescent="0.2">
      <c r="A44" t="s">
        <v>9</v>
      </c>
      <c r="B44">
        <v>1.11E-2</v>
      </c>
      <c r="D44" t="s">
        <v>11</v>
      </c>
      <c r="E44">
        <v>1.32E-2</v>
      </c>
      <c r="G44" t="s">
        <v>11</v>
      </c>
      <c r="H44">
        <v>2.2499999999999999E-2</v>
      </c>
      <c r="J44" t="s">
        <v>9</v>
      </c>
      <c r="K44">
        <v>1.5900000000000001E-2</v>
      </c>
    </row>
    <row r="45" spans="1:13" x14ac:dyDescent="0.2">
      <c r="A45" t="s">
        <v>13</v>
      </c>
      <c r="B45">
        <f>0.0037*3</f>
        <v>1.11E-2</v>
      </c>
      <c r="D45" t="s">
        <v>21</v>
      </c>
      <c r="E45">
        <v>1.32E-2</v>
      </c>
      <c r="G45" t="s">
        <v>12</v>
      </c>
      <c r="H45">
        <v>2.2499999999999999E-2</v>
      </c>
      <c r="J45" t="s">
        <v>10</v>
      </c>
      <c r="K45">
        <v>1.5900000000000001E-2</v>
      </c>
    </row>
    <row r="46" spans="1:13" x14ac:dyDescent="0.2">
      <c r="A46" t="s">
        <v>15</v>
      </c>
      <c r="B46">
        <f>0.0037*3</f>
        <v>1.11E-2</v>
      </c>
      <c r="D46" t="s">
        <v>15</v>
      </c>
      <c r="E46">
        <f>0.0047*3</f>
        <v>1.4100000000000001E-2</v>
      </c>
      <c r="G46" t="s">
        <v>5</v>
      </c>
      <c r="H46">
        <v>2.4899999999999999E-2</v>
      </c>
      <c r="J46" t="s">
        <v>5</v>
      </c>
      <c r="K46">
        <v>1.6799999999999999E-2</v>
      </c>
    </row>
    <row r="47" spans="1:13" x14ac:dyDescent="0.2">
      <c r="A47" t="s">
        <v>22</v>
      </c>
      <c r="B47">
        <v>1.11E-2</v>
      </c>
      <c r="D47" t="s">
        <v>16</v>
      </c>
      <c r="E47">
        <v>1.4100000000000001E-2</v>
      </c>
      <c r="G47" t="s">
        <v>16</v>
      </c>
      <c r="H47">
        <v>3.1800000000000002E-2</v>
      </c>
      <c r="J47" t="s">
        <v>20</v>
      </c>
      <c r="K47">
        <v>1.7100000000000001E-2</v>
      </c>
    </row>
    <row r="48" spans="1:13" x14ac:dyDescent="0.2">
      <c r="A48" t="s">
        <v>21</v>
      </c>
      <c r="B48">
        <f>0.0037*3</f>
        <v>1.11E-2</v>
      </c>
      <c r="D48" t="s">
        <v>19</v>
      </c>
      <c r="E48">
        <f>0.0049*3</f>
        <v>1.47E-2</v>
      </c>
      <c r="G48" t="s">
        <v>10</v>
      </c>
      <c r="H48">
        <v>3.1800000000000002E-2</v>
      </c>
      <c r="J48" t="s">
        <v>12</v>
      </c>
      <c r="K48">
        <v>1.7100000000000001E-2</v>
      </c>
    </row>
    <row r="49" spans="1:11" x14ac:dyDescent="0.2">
      <c r="A49" t="s">
        <v>11</v>
      </c>
      <c r="B49">
        <v>0.16739999999999999</v>
      </c>
      <c r="D49" t="s">
        <v>9</v>
      </c>
      <c r="E49">
        <v>2.9399999999999999E-2</v>
      </c>
      <c r="G49" t="s">
        <v>14</v>
      </c>
      <c r="H49">
        <v>3.1800000000000002E-2</v>
      </c>
      <c r="J49" t="s">
        <v>22</v>
      </c>
      <c r="K49">
        <v>1.7100000000000001E-2</v>
      </c>
    </row>
    <row r="50" spans="1:11" x14ac:dyDescent="0.2">
      <c r="A50" t="s">
        <v>12</v>
      </c>
      <c r="B50">
        <v>0.16739999999999999</v>
      </c>
      <c r="D50" t="s">
        <v>10</v>
      </c>
      <c r="E50">
        <v>2.9399999999999999E-2</v>
      </c>
      <c r="G50" t="s">
        <v>9</v>
      </c>
      <c r="H50">
        <v>3.3300000000000003E-2</v>
      </c>
      <c r="J50" t="s">
        <v>13</v>
      </c>
      <c r="K50">
        <f>0.0141*3</f>
        <v>4.2299999999999997E-2</v>
      </c>
    </row>
    <row r="51" spans="1:11" x14ac:dyDescent="0.2">
      <c r="A51" t="s">
        <v>5</v>
      </c>
      <c r="B51">
        <v>0.16889999999999999</v>
      </c>
      <c r="D51" t="s">
        <v>5</v>
      </c>
      <c r="E51">
        <v>0.03</v>
      </c>
      <c r="G51" t="s">
        <v>13</v>
      </c>
      <c r="H51">
        <f>0.0111*3</f>
        <v>3.3300000000000003E-2</v>
      </c>
      <c r="J51" t="s">
        <v>14</v>
      </c>
      <c r="K51">
        <v>4.2299999999999997E-2</v>
      </c>
    </row>
    <row r="52" spans="1:11" x14ac:dyDescent="0.2">
      <c r="A52" t="s">
        <v>16</v>
      </c>
      <c r="B52">
        <v>0.1787</v>
      </c>
      <c r="D52" t="s">
        <v>12</v>
      </c>
      <c r="E52">
        <v>3.8099999999999995E-2</v>
      </c>
      <c r="G52" t="s">
        <v>15</v>
      </c>
      <c r="H52">
        <f>0.0116*3</f>
        <v>3.4799999999999998E-2</v>
      </c>
      <c r="J52" t="s">
        <v>21</v>
      </c>
      <c r="K52">
        <f>0.0145*3</f>
        <v>4.3500000000000004E-2</v>
      </c>
    </row>
    <row r="53" spans="1:11" x14ac:dyDescent="0.2">
      <c r="A53" t="s">
        <v>10</v>
      </c>
      <c r="B53">
        <v>0.18209999999999998</v>
      </c>
      <c r="D53" t="s">
        <v>20</v>
      </c>
      <c r="E53">
        <v>3.8099999999999995E-2</v>
      </c>
      <c r="G53" t="s">
        <v>22</v>
      </c>
      <c r="H53">
        <v>3.4799999999999998E-2</v>
      </c>
      <c r="J53" t="s">
        <v>15</v>
      </c>
      <c r="K53">
        <f>0.0145*3</f>
        <v>4.3500000000000004E-2</v>
      </c>
    </row>
    <row r="54" spans="1:11" x14ac:dyDescent="0.2">
      <c r="A54" t="s">
        <v>14</v>
      </c>
      <c r="B54">
        <v>0.18209999999999998</v>
      </c>
      <c r="D54" t="s">
        <v>22</v>
      </c>
      <c r="E54">
        <v>3.8100000000000002E-2</v>
      </c>
      <c r="G54" t="s">
        <v>21</v>
      </c>
      <c r="H54">
        <f>0.0116*3</f>
        <v>3.4799999999999998E-2</v>
      </c>
      <c r="J54" t="s">
        <v>19</v>
      </c>
      <c r="K54">
        <f>0.0145*3</f>
        <v>4.3500000000000004E-2</v>
      </c>
    </row>
    <row r="55" spans="1:11" x14ac:dyDescent="0.2">
      <c r="A55" t="s">
        <v>19</v>
      </c>
      <c r="B55">
        <f>0.0823*3</f>
        <v>0.24690000000000001</v>
      </c>
      <c r="D55" t="s">
        <v>13</v>
      </c>
      <c r="E55">
        <v>5.67E-2</v>
      </c>
      <c r="G55" t="s">
        <v>19</v>
      </c>
      <c r="H55">
        <f>0.0116*3</f>
        <v>3.4799999999999998E-2</v>
      </c>
      <c r="J55" t="s">
        <v>16</v>
      </c>
      <c r="K55">
        <v>4.3500000000000004E-2</v>
      </c>
    </row>
    <row r="56" spans="1:11" x14ac:dyDescent="0.2">
      <c r="A56" t="s">
        <v>20</v>
      </c>
      <c r="B56">
        <v>0.24690000000000001</v>
      </c>
      <c r="D56" t="s">
        <v>14</v>
      </c>
      <c r="E56">
        <v>5.67E-2</v>
      </c>
      <c r="G56" t="s">
        <v>20</v>
      </c>
      <c r="H56">
        <f>0.0116*3</f>
        <v>3.4799999999999998E-2</v>
      </c>
      <c r="J56" t="s">
        <v>11</v>
      </c>
      <c r="K56">
        <f>0.0145*3</f>
        <v>4.3500000000000004E-2</v>
      </c>
    </row>
    <row r="59" spans="1:11" x14ac:dyDescent="0.2">
      <c r="A59" t="s">
        <v>23</v>
      </c>
      <c r="B59" t="s">
        <v>0</v>
      </c>
      <c r="D59" t="s">
        <v>23</v>
      </c>
      <c r="E59" t="s">
        <v>1</v>
      </c>
      <c r="G59" t="s">
        <v>23</v>
      </c>
      <c r="H59" t="s">
        <v>2</v>
      </c>
      <c r="J59" t="s">
        <v>24</v>
      </c>
      <c r="K59" t="s">
        <v>3</v>
      </c>
    </row>
    <row r="60" spans="1:11" x14ac:dyDescent="0.2">
      <c r="A60" t="s">
        <v>9</v>
      </c>
      <c r="B60">
        <v>2.9499999999999997</v>
      </c>
      <c r="D60" t="s">
        <v>19</v>
      </c>
      <c r="E60">
        <f>0.2*5</f>
        <v>1</v>
      </c>
      <c r="G60" t="s">
        <v>11</v>
      </c>
      <c r="H60">
        <v>4.4999999999999998E-2</v>
      </c>
      <c r="J60" t="s">
        <v>9</v>
      </c>
      <c r="K60">
        <v>13.799999999999999</v>
      </c>
    </row>
    <row r="61" spans="1:11" x14ac:dyDescent="0.2">
      <c r="A61" t="s">
        <v>13</v>
      </c>
      <c r="B61">
        <f>0.59*5</f>
        <v>2.9499999999999997</v>
      </c>
      <c r="D61" t="s">
        <v>15</v>
      </c>
      <c r="E61">
        <f>0.21*5</f>
        <v>1.05</v>
      </c>
      <c r="G61" t="s">
        <v>12</v>
      </c>
      <c r="H61">
        <v>4.4999999999999998E-2</v>
      </c>
      <c r="J61" t="s">
        <v>10</v>
      </c>
      <c r="K61">
        <v>13.799999999999999</v>
      </c>
    </row>
    <row r="62" spans="1:11" x14ac:dyDescent="0.2">
      <c r="A62" t="s">
        <v>15</v>
      </c>
      <c r="B62">
        <f>0.59*5</f>
        <v>2.9499999999999997</v>
      </c>
      <c r="D62" t="s">
        <v>16</v>
      </c>
      <c r="E62">
        <v>1.05</v>
      </c>
      <c r="G62" t="s">
        <v>5</v>
      </c>
      <c r="H62">
        <v>5.4999999999999993E-2</v>
      </c>
      <c r="J62" t="s">
        <v>5</v>
      </c>
      <c r="K62">
        <v>16.95</v>
      </c>
    </row>
    <row r="63" spans="1:11" x14ac:dyDescent="0.2">
      <c r="A63" t="s">
        <v>22</v>
      </c>
      <c r="B63">
        <v>2.9499999999999997</v>
      </c>
      <c r="D63" t="s">
        <v>21</v>
      </c>
      <c r="E63">
        <v>1.1499999999999999</v>
      </c>
      <c r="G63" t="s">
        <v>16</v>
      </c>
      <c r="H63">
        <v>0.06</v>
      </c>
      <c r="J63" t="s">
        <v>12</v>
      </c>
      <c r="K63">
        <v>17.350000000000001</v>
      </c>
    </row>
    <row r="64" spans="1:11" x14ac:dyDescent="0.2">
      <c r="A64" t="s">
        <v>21</v>
      </c>
      <c r="B64">
        <f>0.59*5</f>
        <v>2.9499999999999997</v>
      </c>
      <c r="D64" t="s">
        <v>11</v>
      </c>
      <c r="E64">
        <v>1.1500000000000001</v>
      </c>
      <c r="G64" t="s">
        <v>10</v>
      </c>
      <c r="H64">
        <v>0.06</v>
      </c>
      <c r="J64" t="s">
        <v>20</v>
      </c>
      <c r="K64">
        <v>17.350000000000001</v>
      </c>
    </row>
    <row r="65" spans="1:11" x14ac:dyDescent="0.2">
      <c r="A65" t="s">
        <v>11</v>
      </c>
      <c r="B65">
        <v>4.55</v>
      </c>
      <c r="D65" t="s">
        <v>9</v>
      </c>
      <c r="E65">
        <v>224.05</v>
      </c>
      <c r="G65" t="s">
        <v>14</v>
      </c>
      <c r="H65">
        <v>0.06</v>
      </c>
      <c r="J65" t="s">
        <v>22</v>
      </c>
      <c r="K65">
        <v>17.350000000000001</v>
      </c>
    </row>
    <row r="66" spans="1:11" x14ac:dyDescent="0.2">
      <c r="A66" t="s">
        <v>12</v>
      </c>
      <c r="B66">
        <v>4.55</v>
      </c>
      <c r="D66" t="s">
        <v>10</v>
      </c>
      <c r="E66" s="4">
        <v>224.05</v>
      </c>
      <c r="G66" t="s">
        <v>9</v>
      </c>
      <c r="H66">
        <v>0.7</v>
      </c>
      <c r="J66" t="s">
        <v>19</v>
      </c>
      <c r="K66">
        <f>4.09*5</f>
        <v>20.45</v>
      </c>
    </row>
    <row r="67" spans="1:11" x14ac:dyDescent="0.2">
      <c r="A67" t="s">
        <v>5</v>
      </c>
      <c r="B67">
        <v>4.6500000000000004</v>
      </c>
      <c r="D67" t="s">
        <v>5</v>
      </c>
      <c r="E67">
        <v>226.83</v>
      </c>
      <c r="G67" t="s">
        <v>13</v>
      </c>
      <c r="H67">
        <v>0.7</v>
      </c>
      <c r="J67" t="s">
        <v>16</v>
      </c>
      <c r="K67">
        <v>20.45</v>
      </c>
    </row>
    <row r="68" spans="1:11" x14ac:dyDescent="0.2">
      <c r="A68" t="s">
        <v>16</v>
      </c>
      <c r="B68">
        <v>5.08</v>
      </c>
      <c r="D68" t="s">
        <v>12</v>
      </c>
      <c r="E68">
        <v>228.75</v>
      </c>
      <c r="G68" t="s">
        <v>19</v>
      </c>
      <c r="H68">
        <v>0.85</v>
      </c>
      <c r="J68" t="s">
        <v>11</v>
      </c>
      <c r="K68">
        <v>20.45</v>
      </c>
    </row>
    <row r="69" spans="1:11" x14ac:dyDescent="0.2">
      <c r="A69" t="s">
        <v>10</v>
      </c>
      <c r="B69">
        <v>5.15</v>
      </c>
      <c r="D69" t="s">
        <v>20</v>
      </c>
      <c r="E69">
        <v>228.75</v>
      </c>
      <c r="G69" t="s">
        <v>20</v>
      </c>
      <c r="H69">
        <v>0.85</v>
      </c>
      <c r="J69" t="s">
        <v>15</v>
      </c>
      <c r="K69">
        <v>20.45</v>
      </c>
    </row>
    <row r="70" spans="1:11" x14ac:dyDescent="0.2">
      <c r="A70" t="s">
        <v>14</v>
      </c>
      <c r="B70">
        <v>5.15</v>
      </c>
      <c r="D70" t="s">
        <v>22</v>
      </c>
      <c r="E70">
        <v>228.75</v>
      </c>
      <c r="G70" t="s">
        <v>15</v>
      </c>
      <c r="H70">
        <v>0.85</v>
      </c>
      <c r="J70" t="s">
        <v>21</v>
      </c>
      <c r="K70">
        <v>20.45</v>
      </c>
    </row>
    <row r="71" spans="1:11" x14ac:dyDescent="0.2">
      <c r="A71" t="s">
        <v>19</v>
      </c>
      <c r="B71">
        <f>1.62*5</f>
        <v>8.1000000000000014</v>
      </c>
      <c r="D71" t="s">
        <v>13</v>
      </c>
      <c r="E71">
        <f>83.82*5</f>
        <v>419.09999999999997</v>
      </c>
      <c r="G71" t="s">
        <v>22</v>
      </c>
      <c r="H71">
        <v>0.85</v>
      </c>
      <c r="J71" t="s">
        <v>13</v>
      </c>
      <c r="K71">
        <f>4.32*5</f>
        <v>21.6</v>
      </c>
    </row>
    <row r="72" spans="1:11" x14ac:dyDescent="0.2">
      <c r="A72" t="s">
        <v>20</v>
      </c>
      <c r="B72">
        <v>8.1000000000000014</v>
      </c>
      <c r="D72" t="s">
        <v>14</v>
      </c>
      <c r="E72">
        <f>83.82*5</f>
        <v>419.09999999999997</v>
      </c>
      <c r="G72" t="s">
        <v>21</v>
      </c>
      <c r="H72">
        <v>0.85</v>
      </c>
      <c r="J72" t="s">
        <v>14</v>
      </c>
      <c r="K72">
        <v>21.6</v>
      </c>
    </row>
    <row r="87" spans="1:7" x14ac:dyDescent="0.2">
      <c r="A87" s="5" t="s">
        <v>27</v>
      </c>
    </row>
    <row r="88" spans="1:7" x14ac:dyDescent="0.2">
      <c r="A88" t="s">
        <v>0</v>
      </c>
      <c r="B88" t="s">
        <v>25</v>
      </c>
      <c r="C88" t="s">
        <v>26</v>
      </c>
      <c r="E88" t="s">
        <v>0</v>
      </c>
      <c r="F88" t="s">
        <v>7</v>
      </c>
      <c r="G88" t="s">
        <v>26</v>
      </c>
    </row>
    <row r="89" spans="1:7" x14ac:dyDescent="0.2">
      <c r="A89" t="s">
        <v>9</v>
      </c>
      <c r="B89">
        <v>1</v>
      </c>
      <c r="E89" t="s">
        <v>9</v>
      </c>
      <c r="F89">
        <v>1</v>
      </c>
    </row>
    <row r="90" spans="1:7" x14ac:dyDescent="0.2">
      <c r="A90" t="s">
        <v>13</v>
      </c>
      <c r="B90">
        <v>1</v>
      </c>
      <c r="E90" t="s">
        <v>13</v>
      </c>
      <c r="F90">
        <v>1</v>
      </c>
    </row>
    <row r="91" spans="1:7" x14ac:dyDescent="0.2">
      <c r="A91" t="s">
        <v>15</v>
      </c>
      <c r="B91">
        <v>1</v>
      </c>
      <c r="E91" t="s">
        <v>15</v>
      </c>
      <c r="F91">
        <v>1</v>
      </c>
    </row>
    <row r="92" spans="1:7" x14ac:dyDescent="0.2">
      <c r="A92" t="s">
        <v>21</v>
      </c>
      <c r="B92">
        <v>1</v>
      </c>
      <c r="E92" t="s">
        <v>21</v>
      </c>
      <c r="F92">
        <v>1</v>
      </c>
    </row>
    <row r="93" spans="1:7" x14ac:dyDescent="0.2">
      <c r="A93" t="s">
        <v>22</v>
      </c>
      <c r="B93">
        <v>1</v>
      </c>
      <c r="E93" t="s">
        <v>22</v>
      </c>
      <c r="F93">
        <v>1</v>
      </c>
    </row>
    <row r="94" spans="1:7" x14ac:dyDescent="0.2">
      <c r="A94" t="s">
        <v>11</v>
      </c>
      <c r="B94">
        <v>3000</v>
      </c>
      <c r="C94">
        <v>1</v>
      </c>
      <c r="E94" t="s">
        <v>11</v>
      </c>
      <c r="F94">
        <v>5000</v>
      </c>
      <c r="G94">
        <v>1</v>
      </c>
    </row>
    <row r="95" spans="1:7" x14ac:dyDescent="0.2">
      <c r="A95" t="s">
        <v>12</v>
      </c>
      <c r="B95">
        <v>3000</v>
      </c>
      <c r="C95">
        <v>1</v>
      </c>
      <c r="E95" t="s">
        <v>12</v>
      </c>
      <c r="F95">
        <v>5000</v>
      </c>
      <c r="G95">
        <v>1</v>
      </c>
    </row>
    <row r="96" spans="1:7" x14ac:dyDescent="0.2">
      <c r="A96" t="s">
        <v>5</v>
      </c>
      <c r="B96">
        <v>3000</v>
      </c>
      <c r="C96">
        <v>1</v>
      </c>
      <c r="E96" t="s">
        <v>5</v>
      </c>
      <c r="F96">
        <v>5000</v>
      </c>
      <c r="G96">
        <v>1</v>
      </c>
    </row>
    <row r="97" spans="1:10" x14ac:dyDescent="0.2">
      <c r="A97" t="s">
        <v>10</v>
      </c>
      <c r="B97">
        <v>3000</v>
      </c>
      <c r="C97">
        <v>2</v>
      </c>
      <c r="E97" t="s">
        <v>10</v>
      </c>
      <c r="F97">
        <v>5000</v>
      </c>
      <c r="G97">
        <v>2</v>
      </c>
    </row>
    <row r="98" spans="1:10" x14ac:dyDescent="0.2">
      <c r="A98" t="s">
        <v>14</v>
      </c>
      <c r="B98">
        <v>3000</v>
      </c>
      <c r="C98">
        <v>2</v>
      </c>
      <c r="E98" t="s">
        <v>14</v>
      </c>
      <c r="F98">
        <v>5000</v>
      </c>
      <c r="G98">
        <v>2</v>
      </c>
    </row>
    <row r="99" spans="1:10" x14ac:dyDescent="0.2">
      <c r="A99" t="s">
        <v>16</v>
      </c>
      <c r="B99">
        <v>3000</v>
      </c>
      <c r="C99">
        <v>2</v>
      </c>
      <c r="E99" t="s">
        <v>16</v>
      </c>
      <c r="F99">
        <v>5000</v>
      </c>
      <c r="G99">
        <v>2</v>
      </c>
    </row>
    <row r="100" spans="1:10" x14ac:dyDescent="0.2">
      <c r="A100" t="s">
        <v>19</v>
      </c>
      <c r="B100">
        <v>3000</v>
      </c>
      <c r="C100">
        <v>3</v>
      </c>
      <c r="E100" t="s">
        <v>19</v>
      </c>
      <c r="F100">
        <v>5000</v>
      </c>
      <c r="G100">
        <v>3</v>
      </c>
    </row>
    <row r="101" spans="1:10" x14ac:dyDescent="0.2">
      <c r="A101" t="s">
        <v>20</v>
      </c>
      <c r="B101">
        <v>3000</v>
      </c>
      <c r="C101">
        <v>3</v>
      </c>
      <c r="E101" t="s">
        <v>20</v>
      </c>
      <c r="F101">
        <v>5000</v>
      </c>
      <c r="G101">
        <v>3</v>
      </c>
    </row>
    <row r="104" spans="1:10" x14ac:dyDescent="0.2">
      <c r="A104" t="s">
        <v>1</v>
      </c>
      <c r="B104" t="s">
        <v>25</v>
      </c>
      <c r="C104" t="s">
        <v>26</v>
      </c>
      <c r="E104" t="s">
        <v>1</v>
      </c>
      <c r="F104" t="s">
        <v>28</v>
      </c>
      <c r="G104" t="s">
        <v>26</v>
      </c>
    </row>
    <row r="105" spans="1:10" x14ac:dyDescent="0.2">
      <c r="A105" t="s">
        <v>11</v>
      </c>
      <c r="B105">
        <v>1</v>
      </c>
      <c r="E105" t="s">
        <v>11</v>
      </c>
      <c r="F105">
        <v>1</v>
      </c>
    </row>
    <row r="106" spans="1:10" x14ac:dyDescent="0.2">
      <c r="A106" t="s">
        <v>19</v>
      </c>
      <c r="B106">
        <v>1</v>
      </c>
      <c r="E106" t="s">
        <v>19</v>
      </c>
      <c r="F106" s="6">
        <v>1</v>
      </c>
    </row>
    <row r="107" spans="1:10" x14ac:dyDescent="0.2">
      <c r="A107" t="s">
        <v>15</v>
      </c>
      <c r="B107">
        <v>1</v>
      </c>
      <c r="E107" t="s">
        <v>15</v>
      </c>
      <c r="F107" s="6">
        <v>1</v>
      </c>
    </row>
    <row r="108" spans="1:10" x14ac:dyDescent="0.2">
      <c r="A108" t="s">
        <v>16</v>
      </c>
      <c r="B108">
        <v>1</v>
      </c>
      <c r="E108" t="s">
        <v>16</v>
      </c>
      <c r="F108" s="6">
        <v>1</v>
      </c>
    </row>
    <row r="109" spans="1:10" x14ac:dyDescent="0.2">
      <c r="A109" t="s">
        <v>21</v>
      </c>
      <c r="B109">
        <v>1</v>
      </c>
      <c r="E109" t="s">
        <v>21</v>
      </c>
      <c r="F109" s="6">
        <v>1</v>
      </c>
    </row>
    <row r="110" spans="1:10" x14ac:dyDescent="0.2">
      <c r="A110" t="s">
        <v>9</v>
      </c>
      <c r="B110">
        <v>300</v>
      </c>
      <c r="C110">
        <v>1</v>
      </c>
      <c r="E110" t="s">
        <v>9</v>
      </c>
      <c r="F110" s="1">
        <v>5000000</v>
      </c>
      <c r="G110">
        <v>1</v>
      </c>
    </row>
    <row r="111" spans="1:10" x14ac:dyDescent="0.2">
      <c r="A111" t="s">
        <v>10</v>
      </c>
      <c r="B111">
        <v>300</v>
      </c>
      <c r="C111">
        <v>1</v>
      </c>
      <c r="E111" t="s">
        <v>10</v>
      </c>
      <c r="F111" s="1">
        <v>5000000</v>
      </c>
      <c r="G111">
        <v>1</v>
      </c>
      <c r="J111" s="4"/>
    </row>
    <row r="112" spans="1:10" x14ac:dyDescent="0.2">
      <c r="A112" t="s">
        <v>5</v>
      </c>
      <c r="B112">
        <v>300</v>
      </c>
      <c r="C112">
        <v>1</v>
      </c>
      <c r="E112" t="s">
        <v>5</v>
      </c>
      <c r="F112" s="6">
        <v>5000000</v>
      </c>
      <c r="G112">
        <v>1</v>
      </c>
    </row>
    <row r="113" spans="1:11" x14ac:dyDescent="0.2">
      <c r="A113" s="3" t="s">
        <v>12</v>
      </c>
      <c r="B113">
        <v>300</v>
      </c>
      <c r="C113">
        <v>2</v>
      </c>
      <c r="E113" t="s">
        <v>12</v>
      </c>
      <c r="F113" s="6">
        <v>5000000</v>
      </c>
      <c r="G113">
        <v>2</v>
      </c>
    </row>
    <row r="114" spans="1:11" x14ac:dyDescent="0.2">
      <c r="A114" s="3" t="s">
        <v>20</v>
      </c>
      <c r="B114">
        <v>300</v>
      </c>
      <c r="C114">
        <v>2</v>
      </c>
      <c r="E114" t="s">
        <v>20</v>
      </c>
      <c r="F114" s="6">
        <v>5000000</v>
      </c>
      <c r="G114">
        <v>2</v>
      </c>
    </row>
    <row r="115" spans="1:11" x14ac:dyDescent="0.2">
      <c r="A115" s="3" t="s">
        <v>22</v>
      </c>
      <c r="B115">
        <v>300</v>
      </c>
      <c r="C115">
        <v>2</v>
      </c>
      <c r="E115" t="s">
        <v>22</v>
      </c>
      <c r="F115" s="6">
        <v>5000000</v>
      </c>
      <c r="G115">
        <v>2</v>
      </c>
    </row>
    <row r="116" spans="1:11" x14ac:dyDescent="0.2">
      <c r="A116" s="3" t="s">
        <v>13</v>
      </c>
      <c r="B116">
        <v>300</v>
      </c>
      <c r="C116">
        <v>3</v>
      </c>
      <c r="E116" t="s">
        <v>13</v>
      </c>
      <c r="F116" s="6">
        <v>5000000</v>
      </c>
      <c r="G116">
        <v>3</v>
      </c>
    </row>
    <row r="117" spans="1:11" x14ac:dyDescent="0.2">
      <c r="A117" s="3" t="s">
        <v>14</v>
      </c>
      <c r="B117">
        <v>300</v>
      </c>
      <c r="C117">
        <v>3</v>
      </c>
      <c r="E117" t="s">
        <v>14</v>
      </c>
      <c r="F117" s="6">
        <v>5000000</v>
      </c>
      <c r="G117">
        <v>3</v>
      </c>
    </row>
    <row r="119" spans="1:11" x14ac:dyDescent="0.2">
      <c r="A119" t="s">
        <v>2</v>
      </c>
      <c r="B119" t="s">
        <v>25</v>
      </c>
      <c r="C119" t="s">
        <v>26</v>
      </c>
      <c r="E119" t="s">
        <v>2</v>
      </c>
      <c r="F119" t="s">
        <v>28</v>
      </c>
      <c r="G119" t="s">
        <v>26</v>
      </c>
    </row>
    <row r="120" spans="1:11" x14ac:dyDescent="0.2">
      <c r="A120" t="s">
        <v>11</v>
      </c>
      <c r="B120">
        <v>3000</v>
      </c>
      <c r="C120">
        <v>1</v>
      </c>
      <c r="E120" t="s">
        <v>11</v>
      </c>
      <c r="F120" s="1">
        <v>5000</v>
      </c>
      <c r="G120">
        <v>1</v>
      </c>
    </row>
    <row r="121" spans="1:11" x14ac:dyDescent="0.2">
      <c r="A121" t="s">
        <v>12</v>
      </c>
      <c r="B121">
        <v>3000</v>
      </c>
      <c r="C121">
        <v>1</v>
      </c>
      <c r="E121" t="s">
        <v>12</v>
      </c>
      <c r="F121" s="1">
        <v>5000</v>
      </c>
      <c r="G121">
        <v>1</v>
      </c>
    </row>
    <row r="122" spans="1:11" x14ac:dyDescent="0.2">
      <c r="A122" t="s">
        <v>5</v>
      </c>
      <c r="B122">
        <v>3000</v>
      </c>
      <c r="C122">
        <v>1</v>
      </c>
      <c r="E122" t="s">
        <v>5</v>
      </c>
      <c r="F122" s="1">
        <v>5000</v>
      </c>
      <c r="G122">
        <v>1</v>
      </c>
    </row>
    <row r="123" spans="1:11" x14ac:dyDescent="0.2">
      <c r="A123" t="s">
        <v>10</v>
      </c>
      <c r="B123">
        <v>3000</v>
      </c>
      <c r="C123">
        <v>2</v>
      </c>
      <c r="E123" t="s">
        <v>10</v>
      </c>
      <c r="F123" s="6">
        <v>5000</v>
      </c>
      <c r="G123">
        <v>2</v>
      </c>
    </row>
    <row r="124" spans="1:11" x14ac:dyDescent="0.2">
      <c r="A124" t="s">
        <v>14</v>
      </c>
      <c r="B124">
        <v>3000</v>
      </c>
      <c r="C124">
        <v>2</v>
      </c>
      <c r="E124" t="s">
        <v>14</v>
      </c>
      <c r="F124" s="1">
        <v>5000</v>
      </c>
      <c r="G124">
        <v>2</v>
      </c>
    </row>
    <row r="125" spans="1:11" x14ac:dyDescent="0.2">
      <c r="A125" t="s">
        <v>16</v>
      </c>
      <c r="B125">
        <v>3000</v>
      </c>
      <c r="C125">
        <v>2</v>
      </c>
      <c r="E125" t="s">
        <v>16</v>
      </c>
      <c r="F125" s="1">
        <v>5000</v>
      </c>
      <c r="G125">
        <v>2</v>
      </c>
    </row>
    <row r="126" spans="1:11" x14ac:dyDescent="0.2">
      <c r="A126" t="s">
        <v>9</v>
      </c>
      <c r="B126">
        <v>1</v>
      </c>
      <c r="E126" t="s">
        <v>9</v>
      </c>
      <c r="F126" s="6">
        <v>1</v>
      </c>
      <c r="K126" s="4"/>
    </row>
    <row r="127" spans="1:11" x14ac:dyDescent="0.2">
      <c r="A127" t="s">
        <v>13</v>
      </c>
      <c r="B127">
        <v>1</v>
      </c>
      <c r="E127" t="s">
        <v>13</v>
      </c>
      <c r="F127">
        <v>1</v>
      </c>
    </row>
    <row r="128" spans="1:11" x14ac:dyDescent="0.2">
      <c r="A128" t="s">
        <v>19</v>
      </c>
      <c r="B128">
        <v>1</v>
      </c>
      <c r="E128" t="s">
        <v>19</v>
      </c>
      <c r="F128" s="1">
        <v>1</v>
      </c>
    </row>
    <row r="129" spans="1:7" x14ac:dyDescent="0.2">
      <c r="A129" t="s">
        <v>20</v>
      </c>
      <c r="B129">
        <v>1</v>
      </c>
      <c r="E129" t="s">
        <v>20</v>
      </c>
      <c r="F129" s="1">
        <v>1</v>
      </c>
    </row>
    <row r="130" spans="1:7" x14ac:dyDescent="0.2">
      <c r="A130" t="s">
        <v>15</v>
      </c>
      <c r="B130">
        <v>1</v>
      </c>
      <c r="E130" t="s">
        <v>15</v>
      </c>
      <c r="F130" s="1">
        <v>1</v>
      </c>
    </row>
    <row r="131" spans="1:7" x14ac:dyDescent="0.2">
      <c r="A131" t="s">
        <v>21</v>
      </c>
      <c r="B131">
        <v>1</v>
      </c>
      <c r="E131" t="s">
        <v>21</v>
      </c>
      <c r="F131" s="1">
        <v>1</v>
      </c>
    </row>
    <row r="132" spans="1:7" x14ac:dyDescent="0.2">
      <c r="A132" t="s">
        <v>22</v>
      </c>
      <c r="B132">
        <v>1</v>
      </c>
      <c r="E132" t="s">
        <v>22</v>
      </c>
      <c r="F132" s="1">
        <v>1</v>
      </c>
    </row>
    <row r="134" spans="1:7" x14ac:dyDescent="0.2">
      <c r="A134" t="s">
        <v>3</v>
      </c>
      <c r="B134" t="s">
        <v>25</v>
      </c>
      <c r="C134" t="s">
        <v>26</v>
      </c>
      <c r="E134" t="s">
        <v>3</v>
      </c>
      <c r="F134" t="s">
        <v>28</v>
      </c>
      <c r="G134" t="s">
        <v>26</v>
      </c>
    </row>
    <row r="135" spans="1:7" x14ac:dyDescent="0.2">
      <c r="A135" t="s">
        <v>9</v>
      </c>
      <c r="B135">
        <v>300</v>
      </c>
      <c r="C135">
        <v>1</v>
      </c>
      <c r="E135" t="s">
        <v>9</v>
      </c>
      <c r="F135" s="1">
        <v>5000000</v>
      </c>
      <c r="G135">
        <v>1</v>
      </c>
    </row>
    <row r="136" spans="1:7" x14ac:dyDescent="0.2">
      <c r="A136" t="s">
        <v>10</v>
      </c>
      <c r="B136">
        <v>300</v>
      </c>
      <c r="C136">
        <v>1</v>
      </c>
      <c r="E136" t="s">
        <v>10</v>
      </c>
      <c r="F136" s="1">
        <v>5000000</v>
      </c>
      <c r="G136">
        <v>1</v>
      </c>
    </row>
    <row r="137" spans="1:7" x14ac:dyDescent="0.2">
      <c r="A137" t="s">
        <v>5</v>
      </c>
      <c r="B137">
        <v>300</v>
      </c>
      <c r="C137">
        <v>1</v>
      </c>
      <c r="E137" t="s">
        <v>5</v>
      </c>
      <c r="F137" s="6">
        <v>5000000</v>
      </c>
      <c r="G137">
        <v>1</v>
      </c>
    </row>
    <row r="138" spans="1:7" x14ac:dyDescent="0.2">
      <c r="A138" t="s">
        <v>12</v>
      </c>
      <c r="B138">
        <v>300</v>
      </c>
      <c r="C138">
        <v>2</v>
      </c>
      <c r="E138" t="s">
        <v>12</v>
      </c>
      <c r="F138" s="6">
        <v>5000000</v>
      </c>
      <c r="G138">
        <v>2</v>
      </c>
    </row>
    <row r="139" spans="1:7" x14ac:dyDescent="0.2">
      <c r="A139" t="s">
        <v>20</v>
      </c>
      <c r="B139">
        <v>300</v>
      </c>
      <c r="C139">
        <v>2</v>
      </c>
      <c r="E139" t="s">
        <v>20</v>
      </c>
      <c r="F139" s="6">
        <v>5000000</v>
      </c>
      <c r="G139">
        <v>2</v>
      </c>
    </row>
    <row r="140" spans="1:7" x14ac:dyDescent="0.2">
      <c r="A140" t="s">
        <v>22</v>
      </c>
      <c r="B140">
        <v>300</v>
      </c>
      <c r="C140">
        <v>2</v>
      </c>
      <c r="E140" t="s">
        <v>22</v>
      </c>
      <c r="F140" s="6">
        <v>5000000</v>
      </c>
      <c r="G140">
        <v>2</v>
      </c>
    </row>
    <row r="141" spans="1:7" x14ac:dyDescent="0.2">
      <c r="A141" t="s">
        <v>11</v>
      </c>
      <c r="B141">
        <v>1</v>
      </c>
      <c r="E141" t="s">
        <v>11</v>
      </c>
      <c r="F141" s="1">
        <v>1</v>
      </c>
    </row>
    <row r="142" spans="1:7" x14ac:dyDescent="0.2">
      <c r="A142" t="s">
        <v>13</v>
      </c>
      <c r="B142">
        <v>1</v>
      </c>
      <c r="E142" t="s">
        <v>13</v>
      </c>
      <c r="F142" s="1">
        <v>1</v>
      </c>
    </row>
    <row r="143" spans="1:7" x14ac:dyDescent="0.2">
      <c r="A143" t="s">
        <v>14</v>
      </c>
      <c r="B143">
        <v>1</v>
      </c>
      <c r="E143" t="s">
        <v>14</v>
      </c>
      <c r="F143" s="1">
        <v>1</v>
      </c>
    </row>
    <row r="144" spans="1:7" x14ac:dyDescent="0.2">
      <c r="A144" t="s">
        <v>19</v>
      </c>
      <c r="B144">
        <v>1</v>
      </c>
      <c r="E144" t="s">
        <v>19</v>
      </c>
      <c r="F144" s="1">
        <v>1</v>
      </c>
    </row>
    <row r="145" spans="1:6" x14ac:dyDescent="0.2">
      <c r="A145" t="s">
        <v>15</v>
      </c>
      <c r="B145">
        <v>1</v>
      </c>
      <c r="E145" t="s">
        <v>15</v>
      </c>
      <c r="F145" s="1">
        <v>1</v>
      </c>
    </row>
    <row r="146" spans="1:6" x14ac:dyDescent="0.2">
      <c r="A146" t="s">
        <v>16</v>
      </c>
      <c r="B146">
        <v>1</v>
      </c>
      <c r="E146" t="s">
        <v>16</v>
      </c>
      <c r="F146" s="1">
        <v>1</v>
      </c>
    </row>
    <row r="147" spans="1:6" x14ac:dyDescent="0.2">
      <c r="A147" t="s">
        <v>21</v>
      </c>
      <c r="B147">
        <v>1</v>
      </c>
      <c r="E147" t="s">
        <v>21</v>
      </c>
      <c r="F147" s="1">
        <v>1</v>
      </c>
    </row>
  </sheetData>
  <sortState xmlns:xlrd2="http://schemas.microsoft.com/office/spreadsheetml/2017/richdata2" ref="A60:B72">
    <sortCondition ref="B60:B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Link</cp:lastModifiedBy>
  <dcterms:created xsi:type="dcterms:W3CDTF">2021-09-24T01:19:13Z</dcterms:created>
  <dcterms:modified xsi:type="dcterms:W3CDTF">2024-10-08T08:26:22Z</dcterms:modified>
</cp:coreProperties>
</file>