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64" yWindow="384" windowWidth="21720" windowHeight="89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2" i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H3"/>
  <c r="I3"/>
  <c r="N3" s="1"/>
  <c r="J3"/>
  <c r="K3"/>
  <c r="O3" s="1"/>
  <c r="H4"/>
  <c r="I4"/>
  <c r="N4" s="1"/>
  <c r="J4"/>
  <c r="K4"/>
  <c r="O4" s="1"/>
  <c r="H5"/>
  <c r="I5"/>
  <c r="N5" s="1"/>
  <c r="J5"/>
  <c r="K5"/>
  <c r="O5" s="1"/>
  <c r="H6"/>
  <c r="I6"/>
  <c r="N6" s="1"/>
  <c r="J6"/>
  <c r="K6"/>
  <c r="O6" s="1"/>
  <c r="H7"/>
  <c r="I7"/>
  <c r="N7" s="1"/>
  <c r="J7"/>
  <c r="K7"/>
  <c r="O7" s="1"/>
  <c r="H8"/>
  <c r="I8"/>
  <c r="N8" s="1"/>
  <c r="J8"/>
  <c r="K8"/>
  <c r="O8" s="1"/>
  <c r="H9"/>
  <c r="I9"/>
  <c r="N9" s="1"/>
  <c r="J9"/>
  <c r="K9"/>
  <c r="O9" s="1"/>
  <c r="H10"/>
  <c r="I10"/>
  <c r="N10" s="1"/>
  <c r="J10"/>
  <c r="K10"/>
  <c r="O10" s="1"/>
  <c r="H11"/>
  <c r="I11"/>
  <c r="N11" s="1"/>
  <c r="J11"/>
  <c r="K11"/>
  <c r="O11" s="1"/>
  <c r="H12"/>
  <c r="I12"/>
  <c r="N12" s="1"/>
  <c r="J12"/>
  <c r="K12"/>
  <c r="O12" s="1"/>
  <c r="H13"/>
  <c r="I13"/>
  <c r="N13" s="1"/>
  <c r="J13"/>
  <c r="K13"/>
  <c r="O13" s="1"/>
  <c r="H14"/>
  <c r="I14"/>
  <c r="N14" s="1"/>
  <c r="J14"/>
  <c r="K14"/>
  <c r="O14" s="1"/>
  <c r="H15"/>
  <c r="I15"/>
  <c r="N15" s="1"/>
  <c r="J15"/>
  <c r="K15"/>
  <c r="O15" s="1"/>
  <c r="H16"/>
  <c r="I16"/>
  <c r="N16" s="1"/>
  <c r="J16"/>
  <c r="K16"/>
  <c r="O16" s="1"/>
  <c r="H17"/>
  <c r="I17"/>
  <c r="N17" s="1"/>
  <c r="J17"/>
  <c r="K17"/>
  <c r="O17" s="1"/>
  <c r="H18"/>
  <c r="I18"/>
  <c r="N18" s="1"/>
  <c r="J18"/>
  <c r="K18"/>
  <c r="O18" s="1"/>
  <c r="H19"/>
  <c r="I19"/>
  <c r="N19" s="1"/>
  <c r="J19"/>
  <c r="K19"/>
  <c r="O19" s="1"/>
  <c r="H20"/>
  <c r="I20"/>
  <c r="N20" s="1"/>
  <c r="J20"/>
  <c r="K20"/>
  <c r="O20" s="1"/>
  <c r="H21"/>
  <c r="I21"/>
  <c r="N21" s="1"/>
  <c r="J21"/>
  <c r="K21"/>
  <c r="O21" s="1"/>
  <c r="I2"/>
  <c r="N2" s="1"/>
  <c r="J2"/>
  <c r="J22" s="1"/>
  <c r="K2"/>
  <c r="K22" s="1"/>
  <c r="H2"/>
  <c r="H22" s="1"/>
  <c r="H1"/>
  <c r="I1"/>
  <c r="J1"/>
  <c r="K1"/>
  <c r="G1"/>
  <c r="G4" i="2"/>
  <c r="H4"/>
  <c r="I4"/>
  <c r="K4" s="1"/>
  <c r="M4" s="1"/>
  <c r="J4"/>
  <c r="L4" s="1"/>
  <c r="G5"/>
  <c r="I5" s="1"/>
  <c r="K5" s="1"/>
  <c r="M5" s="1"/>
  <c r="H5"/>
  <c r="J5"/>
  <c r="L5" s="1"/>
  <c r="G6"/>
  <c r="I6" s="1"/>
  <c r="K6" s="1"/>
  <c r="M6" s="1"/>
  <c r="H6"/>
  <c r="J6" s="1"/>
  <c r="L6" s="1"/>
  <c r="G7"/>
  <c r="H7"/>
  <c r="J7" s="1"/>
  <c r="L7" s="1"/>
  <c r="I7"/>
  <c r="K7" s="1"/>
  <c r="M7" s="1"/>
  <c r="G8"/>
  <c r="H8"/>
  <c r="I8"/>
  <c r="K8" s="1"/>
  <c r="M8" s="1"/>
  <c r="J8"/>
  <c r="L8" s="1"/>
  <c r="G9"/>
  <c r="I9" s="1"/>
  <c r="K9" s="1"/>
  <c r="M9" s="1"/>
  <c r="H9"/>
  <c r="J9"/>
  <c r="L9" s="1"/>
  <c r="G10"/>
  <c r="I10" s="1"/>
  <c r="K10" s="1"/>
  <c r="M10" s="1"/>
  <c r="H10"/>
  <c r="J10" s="1"/>
  <c r="L10" s="1"/>
  <c r="G11"/>
  <c r="H11"/>
  <c r="J11" s="1"/>
  <c r="L11" s="1"/>
  <c r="I11"/>
  <c r="K11" s="1"/>
  <c r="M11" s="1"/>
  <c r="G12"/>
  <c r="H12"/>
  <c r="I12"/>
  <c r="K12" s="1"/>
  <c r="M12" s="1"/>
  <c r="J12"/>
  <c r="L12" s="1"/>
  <c r="G13"/>
  <c r="I13" s="1"/>
  <c r="K13" s="1"/>
  <c r="M13" s="1"/>
  <c r="H13"/>
  <c r="J13"/>
  <c r="L13" s="1"/>
  <c r="G14"/>
  <c r="I14" s="1"/>
  <c r="K14" s="1"/>
  <c r="M14" s="1"/>
  <c r="H14"/>
  <c r="J14" s="1"/>
  <c r="L14" s="1"/>
  <c r="G15"/>
  <c r="H15"/>
  <c r="J15" s="1"/>
  <c r="L15" s="1"/>
  <c r="I15"/>
  <c r="K15" s="1"/>
  <c r="M15" s="1"/>
  <c r="G16"/>
  <c r="H16"/>
  <c r="I16"/>
  <c r="K16" s="1"/>
  <c r="M16" s="1"/>
  <c r="J16"/>
  <c r="L16" s="1"/>
  <c r="G17"/>
  <c r="I17" s="1"/>
  <c r="K17" s="1"/>
  <c r="M17" s="1"/>
  <c r="H17"/>
  <c r="J17"/>
  <c r="L17" s="1"/>
  <c r="G18"/>
  <c r="I18" s="1"/>
  <c r="K18" s="1"/>
  <c r="M18" s="1"/>
  <c r="H18"/>
  <c r="J18" s="1"/>
  <c r="L18" s="1"/>
  <c r="G19"/>
  <c r="H19"/>
  <c r="J19" s="1"/>
  <c r="L19" s="1"/>
  <c r="I19"/>
  <c r="K19" s="1"/>
  <c r="M19" s="1"/>
  <c r="G20"/>
  <c r="H20"/>
  <c r="I20"/>
  <c r="K20" s="1"/>
  <c r="M20" s="1"/>
  <c r="J20"/>
  <c r="L20" s="1"/>
  <c r="G21"/>
  <c r="I21" s="1"/>
  <c r="K21" s="1"/>
  <c r="M21" s="1"/>
  <c r="H21"/>
  <c r="J21"/>
  <c r="L21" s="1"/>
  <c r="G22"/>
  <c r="I22" s="1"/>
  <c r="K22" s="1"/>
  <c r="M22" s="1"/>
  <c r="H22"/>
  <c r="J22" s="1"/>
  <c r="L22" s="1"/>
  <c r="H3"/>
  <c r="J3" s="1"/>
  <c r="L3" s="1"/>
  <c r="I3"/>
  <c r="K3" s="1"/>
  <c r="M3" s="1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3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G20" s="1"/>
  <c r="E21"/>
  <c r="E2"/>
  <c r="N22" l="1"/>
  <c r="I22"/>
  <c r="O2"/>
  <c r="O22" s="1"/>
  <c r="G12"/>
  <c r="G2"/>
  <c r="G18"/>
  <c r="G14"/>
  <c r="G10"/>
  <c r="G6"/>
  <c r="G8"/>
  <c r="G19"/>
  <c r="G15"/>
  <c r="G11"/>
  <c r="G7"/>
  <c r="G3"/>
  <c r="G16"/>
  <c r="G4"/>
  <c r="G21"/>
  <c r="G17"/>
  <c r="G13"/>
  <c r="G9"/>
  <c r="G5"/>
  <c r="G22" l="1"/>
  <c r="M2"/>
  <c r="M22" s="1"/>
</calcChain>
</file>

<file path=xl/sharedStrings.xml><?xml version="1.0" encoding="utf-8"?>
<sst xmlns="http://schemas.openxmlformats.org/spreadsheetml/2006/main" count="63" uniqueCount="40">
  <si>
    <t>Name</t>
  </si>
  <si>
    <t>삼성전자</t>
  </si>
  <si>
    <t>SK하이닉스</t>
  </si>
  <si>
    <t>현대차</t>
  </si>
  <si>
    <t>POSCO</t>
  </si>
  <si>
    <t>한국전력</t>
  </si>
  <si>
    <t>NAVER</t>
  </si>
  <si>
    <t>삼성물산</t>
  </si>
  <si>
    <t>삼성생명</t>
  </si>
  <si>
    <t>현대모비스</t>
  </si>
  <si>
    <t>KB금융</t>
  </si>
  <si>
    <t>신한지주</t>
  </si>
  <si>
    <t>LG화학</t>
  </si>
  <si>
    <t>SK텔레콤</t>
  </si>
  <si>
    <t>SK</t>
  </si>
  <si>
    <t>아모레퍼시픽</t>
  </si>
  <si>
    <t>삼성바이오로직스</t>
  </si>
  <si>
    <t>KT&amp;G</t>
  </si>
  <si>
    <t>SK이노베이션</t>
  </si>
  <si>
    <t>기아차</t>
  </si>
  <si>
    <t>삼성에스디에스</t>
  </si>
  <si>
    <t>수정주가(원)</t>
  </si>
  <si>
    <t>적정주가 (E3)(원)</t>
  </si>
  <si>
    <t>시가총액(억원)</t>
  </si>
  <si>
    <t>시가총액(억원)</t>
    <phoneticPr fontId="2" type="noConversion"/>
  </si>
  <si>
    <t>적정주가 / 주가</t>
  </si>
  <si>
    <t>적정주가 / 주가</t>
    <phoneticPr fontId="2" type="noConversion"/>
  </si>
  <si>
    <t>시가총액 가중
비중</t>
    <phoneticPr fontId="2" type="noConversion"/>
  </si>
  <si>
    <t>가치가중 1</t>
    <phoneticPr fontId="2" type="noConversion"/>
  </si>
  <si>
    <t>가치가중 2</t>
    <phoneticPr fontId="2" type="noConversion"/>
  </si>
  <si>
    <t>가치가중 3</t>
  </si>
  <si>
    <t>가치가중 4</t>
  </si>
  <si>
    <t>가치가중 5</t>
  </si>
  <si>
    <t>가치가중 6</t>
  </si>
  <si>
    <t>가치가중 7</t>
  </si>
  <si>
    <t>가치가중 8</t>
  </si>
  <si>
    <t>시가총액 가중 + 가치가중 1의 중간값</t>
    <phoneticPr fontId="2" type="noConversion"/>
  </si>
  <si>
    <t>합계</t>
    <phoneticPr fontId="2" type="noConversion"/>
  </si>
  <si>
    <t>시가총액 가중 + 가치가중 3의 중간값</t>
    <phoneticPr fontId="2" type="noConversion"/>
  </si>
  <si>
    <t>시가총액 가중 + 가치가중 5의 중간값</t>
    <phoneticPr fontId="2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</si>
</sst>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81" formatCode="0.00_ 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다키 M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181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10" fontId="0" fillId="0" borderId="0" xfId="2" applyNumberFormat="1" applyFon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36, 28"/>
  <ax:ocxPr ax:name="Margin" ax:value="0, 0, 0, 0"/>
  <ax:ocxPr ax:name="Name" ax:value="FnBtn"/>
  <ax:ocxPr ax:name="Size" ax:value="0, 0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defaultRowHeight="17.399999999999999"/>
  <cols>
    <col min="1" max="1" width="13.69921875" style="1" bestFit="1" customWidth="1"/>
    <col min="2" max="3" width="11.5" style="1" bestFit="1" customWidth="1"/>
    <col min="4" max="4" width="13.59765625" style="1" bestFit="1" customWidth="1"/>
    <col min="5" max="5" width="12.59765625" bestFit="1" customWidth="1"/>
    <col min="6" max="6" width="12.09765625" customWidth="1"/>
    <col min="13" max="13" width="22.69921875" customWidth="1"/>
    <col min="14" max="14" width="25.19921875" customWidth="1"/>
    <col min="15" max="15" width="34.19921875" customWidth="1"/>
  </cols>
  <sheetData>
    <row r="1" spans="1:15" ht="69.599999999999994">
      <c r="A1" s="1" t="s">
        <v>0</v>
      </c>
      <c r="B1" s="1" t="s">
        <v>24</v>
      </c>
      <c r="C1" s="1" t="s">
        <v>21</v>
      </c>
      <c r="D1" s="1" t="s">
        <v>22</v>
      </c>
      <c r="E1" s="1" t="s">
        <v>26</v>
      </c>
      <c r="F1" s="4" t="s">
        <v>27</v>
      </c>
      <c r="G1" s="1" t="str">
        <f>Sheet2!F2</f>
        <v>가치가중 1</v>
      </c>
      <c r="H1" s="1" t="str">
        <f>Sheet2!G2</f>
        <v>가치가중 2</v>
      </c>
      <c r="I1" s="1" t="str">
        <f>Sheet2!H2</f>
        <v>가치가중 3</v>
      </c>
      <c r="J1" s="1" t="str">
        <f>Sheet2!I2</f>
        <v>가치가중 4</v>
      </c>
      <c r="K1" s="1" t="str">
        <f>Sheet2!J2</f>
        <v>가치가중 5</v>
      </c>
      <c r="M1" s="7" t="s">
        <v>36</v>
      </c>
      <c r="N1" s="7" t="s">
        <v>38</v>
      </c>
      <c r="O1" t="s">
        <v>39</v>
      </c>
    </row>
    <row r="2" spans="1:15">
      <c r="A2" s="1" t="s">
        <v>1</v>
      </c>
      <c r="B2" s="2">
        <v>3321593.12</v>
      </c>
      <c r="C2" s="2">
        <v>2542000</v>
      </c>
      <c r="D2" s="2">
        <v>2906957</v>
      </c>
      <c r="E2" s="3">
        <f>D2/C2</f>
        <v>1.1435708103855231</v>
      </c>
      <c r="F2" s="5">
        <f>B2/SUM(B:B)</f>
        <v>0.42523913810812608</v>
      </c>
      <c r="G2" s="5">
        <f>E2/SUM($E$2:$E$21)</f>
        <v>4.81566044168074E-2</v>
      </c>
      <c r="H2" s="5">
        <f>Sheet2!G3/SUM(Sheet2!G$3:G$22)</f>
        <v>4.6161608844591404E-2</v>
      </c>
      <c r="I2" s="5">
        <f>Sheet2!H3/SUM(Sheet2!H$3:H$22)</f>
        <v>4.4048546528290759E-2</v>
      </c>
      <c r="J2" s="5">
        <f>Sheet2!I3/SUM(Sheet2!I$3:I$22)</f>
        <v>3.2781307654792702E-2</v>
      </c>
      <c r="K2" s="5">
        <f>Sheet2!J3/SUM(Sheet2!J$3:J$22)</f>
        <v>1.8892453446744891E-2</v>
      </c>
      <c r="M2" s="6">
        <f>MEDIAN(F2,G2)</f>
        <v>0.23669787126246672</v>
      </c>
      <c r="N2" s="6">
        <f>MEDIAN(F2,I2)</f>
        <v>0.23464384231820842</v>
      </c>
      <c r="O2" s="6">
        <f>MEDIAN(K2,F2)</f>
        <v>0.22206579577743549</v>
      </c>
    </row>
    <row r="3" spans="1:15">
      <c r="A3" s="1" t="s">
        <v>2</v>
      </c>
      <c r="B3" s="2">
        <v>515425.67</v>
      </c>
      <c r="C3" s="2">
        <v>70800</v>
      </c>
      <c r="D3" s="2">
        <v>78360</v>
      </c>
      <c r="E3" s="3">
        <f t="shared" ref="E3:E21" si="0">D3/C3</f>
        <v>1.1067796610169491</v>
      </c>
      <c r="F3" s="5">
        <f t="shared" ref="F3:F21" si="1">B3/SUM(B:B)</f>
        <v>6.5986157771666928E-2</v>
      </c>
      <c r="G3" s="5">
        <f t="shared" ref="G3:G21" si="2">E3/SUM($E$2:$E$21)</f>
        <v>4.6607302169765261E-2</v>
      </c>
      <c r="H3" s="5">
        <f>Sheet2!G4/SUM(Sheet2!G$3:G$22)</f>
        <v>4.3239150497589425E-2</v>
      </c>
      <c r="I3" s="5">
        <f>Sheet2!H4/SUM(Sheet2!H$3:H$22)</f>
        <v>3.9932445447373087E-2</v>
      </c>
      <c r="J3" s="5">
        <f>Sheet2!I4/SUM(Sheet2!I$3:I$22)</f>
        <v>2.5235454966983942E-2</v>
      </c>
      <c r="K3" s="5">
        <f>Sheet2!J4/SUM(Sheet2!J$3:J$22)</f>
        <v>1.1568045366940496E-2</v>
      </c>
      <c r="M3" s="6">
        <f t="shared" ref="M3:M21" si="3">MEDIAN(F3,G3)</f>
        <v>5.6296729970716095E-2</v>
      </c>
      <c r="N3" s="6">
        <f t="shared" ref="N3:N21" si="4">MEDIAN(F3,I3)</f>
        <v>5.2959301609520004E-2</v>
      </c>
      <c r="O3" s="6">
        <f t="shared" ref="O3:O22" si="5">MEDIAN(K3,F3)</f>
        <v>3.877710156930371E-2</v>
      </c>
    </row>
    <row r="4" spans="1:15">
      <c r="A4" s="1" t="s">
        <v>3</v>
      </c>
      <c r="B4" s="2">
        <v>326009.19</v>
      </c>
      <c r="C4" s="2">
        <v>148000</v>
      </c>
      <c r="D4" s="2">
        <v>186280</v>
      </c>
      <c r="E4" s="3">
        <f t="shared" si="0"/>
        <v>1.2586486486486486</v>
      </c>
      <c r="F4" s="5">
        <f t="shared" si="1"/>
        <v>4.1736558922944873E-2</v>
      </c>
      <c r="G4" s="5">
        <f t="shared" si="2"/>
        <v>5.3002616473122849E-2</v>
      </c>
      <c r="H4" s="5">
        <f>Sheet2!G5/SUM(Sheet2!G$3:G$22)</f>
        <v>5.5919572346867077E-2</v>
      </c>
      <c r="I4" s="5">
        <f>Sheet2!H5/SUM(Sheet2!H$3:H$22)</f>
        <v>5.8729450815154426E-2</v>
      </c>
      <c r="J4" s="5">
        <f>Sheet2!I5/SUM(Sheet2!I$3:I$22)</f>
        <v>7.0592391150696307E-2</v>
      </c>
      <c r="K4" s="5">
        <f>Sheet2!J5/SUM(Sheet2!J$3:J$22)</f>
        <v>7.95994646059211E-2</v>
      </c>
      <c r="M4" s="6">
        <f t="shared" si="3"/>
        <v>4.7369587698033858E-2</v>
      </c>
      <c r="N4" s="6">
        <f t="shared" si="4"/>
        <v>5.0233004869049649E-2</v>
      </c>
      <c r="O4" s="6">
        <f t="shared" si="5"/>
        <v>6.0668011764432983E-2</v>
      </c>
    </row>
    <row r="5" spans="1:15">
      <c r="A5" s="1" t="s">
        <v>4</v>
      </c>
      <c r="B5" s="2">
        <v>275946.33</v>
      </c>
      <c r="C5" s="2">
        <v>316500</v>
      </c>
      <c r="D5" s="2">
        <v>369250</v>
      </c>
      <c r="E5" s="3">
        <f t="shared" si="0"/>
        <v>1.1666666666666667</v>
      </c>
      <c r="F5" s="5">
        <f t="shared" si="1"/>
        <v>3.5327379150309819E-2</v>
      </c>
      <c r="G5" s="5">
        <f t="shared" si="2"/>
        <v>4.9129187841023617E-2</v>
      </c>
      <c r="H5" s="5">
        <f>Sheet2!G6/SUM(Sheet2!G$3:G$22)</f>
        <v>4.8045021597830376E-2</v>
      </c>
      <c r="I5" s="5">
        <f>Sheet2!H6/SUM(Sheet2!H$3:H$22)</f>
        <v>4.677165817434261E-2</v>
      </c>
      <c r="J5" s="5">
        <f>Sheet2!I6/SUM(Sheet2!I$3:I$22)</f>
        <v>3.8467689240942335E-2</v>
      </c>
      <c r="K5" s="5">
        <f>Sheet2!J6/SUM(Sheet2!J$3:J$22)</f>
        <v>2.550024089364597E-2</v>
      </c>
      <c r="M5" s="6">
        <f t="shared" si="3"/>
        <v>4.2228283495666721E-2</v>
      </c>
      <c r="N5" s="6">
        <f t="shared" si="4"/>
        <v>4.1049518662326215E-2</v>
      </c>
      <c r="O5" s="6">
        <f t="shared" si="5"/>
        <v>3.0413810021977895E-2</v>
      </c>
    </row>
    <row r="6" spans="1:15">
      <c r="A6" s="1" t="s">
        <v>5</v>
      </c>
      <c r="B6" s="2">
        <v>273797.68</v>
      </c>
      <c r="C6" s="2">
        <v>42650</v>
      </c>
      <c r="D6" s="2">
        <v>54933</v>
      </c>
      <c r="E6" s="3">
        <f t="shared" si="0"/>
        <v>1.2879953106682298</v>
      </c>
      <c r="F6" s="5">
        <f t="shared" si="1"/>
        <v>3.5052303293307788E-2</v>
      </c>
      <c r="G6" s="5">
        <f t="shared" si="2"/>
        <v>5.4238425905294596E-2</v>
      </c>
      <c r="H6" s="5">
        <f>Sheet2!G7/SUM(Sheet2!G$3:G$22)</f>
        <v>5.8557614650019747E-2</v>
      </c>
      <c r="I6" s="5">
        <f>Sheet2!H7/SUM(Sheet2!H$3:H$22)</f>
        <v>6.2933986651228957E-2</v>
      </c>
      <c r="J6" s="5">
        <f>Sheet2!I7/SUM(Sheet2!I$3:I$22)</f>
        <v>8.4885993642343241E-2</v>
      </c>
      <c r="K6" s="5">
        <f>Sheet2!J7/SUM(Sheet2!J$3:J$22)</f>
        <v>0.11247517210299583</v>
      </c>
      <c r="M6" s="6">
        <f t="shared" si="3"/>
        <v>4.4645364599301192E-2</v>
      </c>
      <c r="N6" s="6">
        <f t="shared" si="4"/>
        <v>4.8993144972268372E-2</v>
      </c>
      <c r="O6" s="6">
        <f t="shared" si="5"/>
        <v>7.376373769815181E-2</v>
      </c>
    </row>
    <row r="7" spans="1:15">
      <c r="A7" s="1" t="s">
        <v>6</v>
      </c>
      <c r="B7" s="2">
        <v>273590.24</v>
      </c>
      <c r="C7" s="2">
        <v>830000</v>
      </c>
      <c r="D7" s="2">
        <v>1069167</v>
      </c>
      <c r="E7" s="3">
        <f t="shared" si="0"/>
        <v>1.2881530120481928</v>
      </c>
      <c r="F7" s="5">
        <f t="shared" si="1"/>
        <v>3.5025746275749559E-2</v>
      </c>
      <c r="G7" s="5">
        <f t="shared" si="2"/>
        <v>5.4245066825910876E-2</v>
      </c>
      <c r="H7" s="5">
        <f>Sheet2!G8/SUM(Sheet2!G$3:G$22)</f>
        <v>5.8571955046916591E-2</v>
      </c>
      <c r="I7" s="5">
        <f>Sheet2!H8/SUM(Sheet2!H$3:H$22)</f>
        <v>6.295710628146188E-2</v>
      </c>
      <c r="J7" s="5">
        <f>Sheet2!I8/SUM(Sheet2!I$3:I$22)</f>
        <v>8.4969176407455105E-2</v>
      </c>
      <c r="K7" s="5">
        <f>Sheet2!J8/SUM(Sheet2!J$3:J$22)</f>
        <v>0.11268192014176621</v>
      </c>
      <c r="M7" s="6">
        <f t="shared" si="3"/>
        <v>4.4635406550830217E-2</v>
      </c>
      <c r="N7" s="6">
        <f t="shared" si="4"/>
        <v>4.8991426278605719E-2</v>
      </c>
      <c r="O7" s="6">
        <f t="shared" si="5"/>
        <v>7.385383320875788E-2</v>
      </c>
    </row>
    <row r="8" spans="1:15">
      <c r="A8" s="1" t="s">
        <v>7</v>
      </c>
      <c r="B8" s="2">
        <v>270308.31</v>
      </c>
      <c r="C8" s="2">
        <v>142500</v>
      </c>
      <c r="D8" s="2">
        <v>181455</v>
      </c>
      <c r="E8" s="3">
        <f t="shared" si="0"/>
        <v>1.2733684210526315</v>
      </c>
      <c r="F8" s="5">
        <f t="shared" si="1"/>
        <v>3.4605584915187969E-2</v>
      </c>
      <c r="G8" s="5">
        <f t="shared" si="2"/>
        <v>5.3622476870333467E-2</v>
      </c>
      <c r="H8" s="5">
        <f>Sheet2!G9/SUM(Sheet2!G$3:G$22)</f>
        <v>5.723516832723597E-2</v>
      </c>
      <c r="I8" s="5">
        <f>Sheet2!H9/SUM(Sheet2!H$3:H$22)</f>
        <v>6.0814147651716194E-2</v>
      </c>
      <c r="J8" s="5">
        <f>Sheet2!I9/SUM(Sheet2!I$3:I$22)</f>
        <v>7.7473715561696313E-2</v>
      </c>
      <c r="K8" s="5">
        <f>Sheet2!J9/SUM(Sheet2!J$3:J$22)</f>
        <v>9.4766222411044154E-2</v>
      </c>
      <c r="M8" s="6">
        <f t="shared" si="3"/>
        <v>4.4114030892760718E-2</v>
      </c>
      <c r="N8" s="6">
        <f t="shared" si="4"/>
        <v>4.7709866283452085E-2</v>
      </c>
      <c r="O8" s="6">
        <f t="shared" si="5"/>
        <v>6.4685903663116065E-2</v>
      </c>
    </row>
    <row r="9" spans="1:15">
      <c r="A9" s="1" t="s">
        <v>8</v>
      </c>
      <c r="B9" s="2">
        <v>245000</v>
      </c>
      <c r="C9" s="2">
        <v>122500</v>
      </c>
      <c r="D9" s="2">
        <v>138813</v>
      </c>
      <c r="E9" s="3">
        <f t="shared" si="0"/>
        <v>1.1331673469387755</v>
      </c>
      <c r="F9" s="5">
        <f t="shared" si="1"/>
        <v>3.1365548118816818E-2</v>
      </c>
      <c r="G9" s="5">
        <f t="shared" si="2"/>
        <v>4.7718506951202409E-2</v>
      </c>
      <c r="H9" s="5">
        <f>Sheet2!G10/SUM(Sheet2!G$3:G$22)</f>
        <v>4.5325532674133008E-2</v>
      </c>
      <c r="I9" s="5">
        <f>Sheet2!H10/SUM(Sheet2!H$3:H$22)</f>
        <v>4.2857274890027164E-2</v>
      </c>
      <c r="J9" s="5">
        <f>Sheet2!I10/SUM(Sheet2!I$3:I$22)</f>
        <v>3.0470122062434497E-2</v>
      </c>
      <c r="K9" s="5">
        <f>Sheet2!J10/SUM(Sheet2!J$3:J$22)</f>
        <v>1.6472260860268373E-2</v>
      </c>
      <c r="M9" s="6">
        <f t="shared" si="3"/>
        <v>3.9542027535009613E-2</v>
      </c>
      <c r="N9" s="6">
        <f t="shared" si="4"/>
        <v>3.7111411504421987E-2</v>
      </c>
      <c r="O9" s="6">
        <f t="shared" si="5"/>
        <v>2.3918904489542595E-2</v>
      </c>
    </row>
    <row r="10" spans="1:15">
      <c r="A10" s="1" t="s">
        <v>9</v>
      </c>
      <c r="B10" s="2">
        <v>242386.22</v>
      </c>
      <c r="C10" s="2">
        <v>249000</v>
      </c>
      <c r="D10" s="2">
        <v>307091</v>
      </c>
      <c r="E10" s="3">
        <f t="shared" si="0"/>
        <v>1.2332971887550201</v>
      </c>
      <c r="F10" s="5">
        <f t="shared" si="1"/>
        <v>3.1030925088767834E-2</v>
      </c>
      <c r="G10" s="5">
        <f t="shared" si="2"/>
        <v>5.1935047928701496E-2</v>
      </c>
      <c r="H10" s="5">
        <f>Sheet2!G11/SUM(Sheet2!G$3:G$22)</f>
        <v>5.3689615873533922E-2</v>
      </c>
      <c r="I10" s="5">
        <f>Sheet2!H11/SUM(Sheet2!H$3:H$22)</f>
        <v>5.5251697164930974E-2</v>
      </c>
      <c r="J10" s="5">
        <f>Sheet2!I11/SUM(Sheet2!I$3:I$22)</f>
        <v>5.9987907660782963E-2</v>
      </c>
      <c r="K10" s="5">
        <f>Sheet2!J11/SUM(Sheet2!J$3:J$22)</f>
        <v>5.8662229124577081E-2</v>
      </c>
      <c r="M10" s="6">
        <f t="shared" si="3"/>
        <v>4.1482986508734665E-2</v>
      </c>
      <c r="N10" s="6">
        <f t="shared" si="4"/>
        <v>4.3141311126849408E-2</v>
      </c>
      <c r="O10" s="6">
        <f t="shared" si="5"/>
        <v>4.4846577106672461E-2</v>
      </c>
    </row>
    <row r="11" spans="1:15">
      <c r="A11" s="1" t="s">
        <v>10</v>
      </c>
      <c r="B11" s="2">
        <v>239996.02</v>
      </c>
      <c r="C11" s="2">
        <v>57400</v>
      </c>
      <c r="D11" s="2">
        <v>69500</v>
      </c>
      <c r="E11" s="3">
        <f t="shared" si="0"/>
        <v>1.2108013937282229</v>
      </c>
      <c r="F11" s="5">
        <f t="shared" si="1"/>
        <v>3.0724925361773563E-2</v>
      </c>
      <c r="G11" s="5">
        <f t="shared" si="2"/>
        <v>5.0987733523411766E-2</v>
      </c>
      <c r="H11" s="5">
        <f>Sheet2!G12/SUM(Sheet2!G$3:G$22)</f>
        <v>5.1748842259515634E-2</v>
      </c>
      <c r="I11" s="5">
        <f>Sheet2!H12/SUM(Sheet2!H$3:H$22)</f>
        <v>5.2283076476254818E-2</v>
      </c>
      <c r="J11" s="5">
        <f>Sheet2!I12/SUM(Sheet2!I$3:I$22)</f>
        <v>5.17732084348555E-2</v>
      </c>
      <c r="K11" s="5">
        <f>Sheet2!J12/SUM(Sheet2!J$3:J$22)</f>
        <v>4.45077993540915E-2</v>
      </c>
      <c r="M11" s="6">
        <f t="shared" si="3"/>
        <v>4.0856329442592668E-2</v>
      </c>
      <c r="N11" s="6">
        <f t="shared" si="4"/>
        <v>4.150400091901419E-2</v>
      </c>
      <c r="O11" s="6">
        <f t="shared" si="5"/>
        <v>3.7616362357932531E-2</v>
      </c>
    </row>
    <row r="12" spans="1:15">
      <c r="A12" s="1" t="s">
        <v>11</v>
      </c>
      <c r="B12" s="2">
        <v>237573.99</v>
      </c>
      <c r="C12" s="2">
        <v>50100</v>
      </c>
      <c r="D12" s="2">
        <v>61063</v>
      </c>
      <c r="E12" s="3">
        <f t="shared" si="0"/>
        <v>1.2188223552894211</v>
      </c>
      <c r="F12" s="5">
        <f t="shared" si="1"/>
        <v>3.0414850673976757E-2</v>
      </c>
      <c r="G12" s="5">
        <f t="shared" si="2"/>
        <v>5.1325502089588103E-2</v>
      </c>
      <c r="H12" s="5">
        <f>Sheet2!G13/SUM(Sheet2!G$3:G$22)</f>
        <v>5.2436734281812052E-2</v>
      </c>
      <c r="I12" s="5">
        <f>Sheet2!H13/SUM(Sheet2!H$3:H$22)</f>
        <v>5.3329023581883225E-2</v>
      </c>
      <c r="J12" s="5">
        <f>Sheet2!I13/SUM(Sheet2!I$3:I$22)</f>
        <v>5.4581450462212237E-2</v>
      </c>
      <c r="K12" s="5">
        <f>Sheet2!J13/SUM(Sheet2!J$3:J$22)</f>
        <v>4.9141522605937175E-2</v>
      </c>
      <c r="M12" s="6">
        <f t="shared" si="3"/>
        <v>4.0870176381782433E-2</v>
      </c>
      <c r="N12" s="6">
        <f t="shared" si="4"/>
        <v>4.1871937127929991E-2</v>
      </c>
      <c r="O12" s="6">
        <f t="shared" si="5"/>
        <v>3.9778186639956969E-2</v>
      </c>
    </row>
    <row r="13" spans="1:15">
      <c r="A13" s="1" t="s">
        <v>12</v>
      </c>
      <c r="B13" s="2">
        <v>230484</v>
      </c>
      <c r="C13" s="2">
        <v>326500</v>
      </c>
      <c r="D13" s="2">
        <v>366619</v>
      </c>
      <c r="E13" s="3">
        <f t="shared" si="0"/>
        <v>1.1228759571209801</v>
      </c>
      <c r="F13" s="5">
        <f t="shared" si="1"/>
        <v>2.9507171398438267E-2</v>
      </c>
      <c r="G13" s="5">
        <f t="shared" si="2"/>
        <v>4.7285128988199268E-2</v>
      </c>
      <c r="H13" s="5">
        <f>Sheet2!G14/SUM(Sheet2!G$3:G$22)</f>
        <v>4.4505981127961003E-2</v>
      </c>
      <c r="I13" s="5">
        <f>Sheet2!H14/SUM(Sheet2!H$3:H$22)</f>
        <v>4.1700162441777697E-2</v>
      </c>
      <c r="J13" s="5">
        <f>Sheet2!I14/SUM(Sheet2!I$3:I$22)</f>
        <v>2.8325399569889883E-2</v>
      </c>
      <c r="K13" s="5">
        <f>Sheet2!J14/SUM(Sheet2!J$3:J$22)</f>
        <v>1.436544824320639E-2</v>
      </c>
      <c r="M13" s="6">
        <f t="shared" si="3"/>
        <v>3.8396150193318768E-2</v>
      </c>
      <c r="N13" s="6">
        <f t="shared" si="4"/>
        <v>3.5603666920107982E-2</v>
      </c>
      <c r="O13" s="6">
        <f t="shared" si="5"/>
        <v>2.1936309820822328E-2</v>
      </c>
    </row>
    <row r="14" spans="1:15">
      <c r="A14" s="1" t="s">
        <v>13</v>
      </c>
      <c r="B14" s="2">
        <v>210746.31</v>
      </c>
      <c r="C14" s="2">
        <v>261000</v>
      </c>
      <c r="D14" s="2">
        <v>307882</v>
      </c>
      <c r="E14" s="3">
        <f t="shared" si="0"/>
        <v>1.1796245210727969</v>
      </c>
      <c r="F14" s="5">
        <f t="shared" si="1"/>
        <v>2.6980300110890146E-2</v>
      </c>
      <c r="G14" s="5">
        <f t="shared" si="2"/>
        <v>4.9674852580853968E-2</v>
      </c>
      <c r="H14" s="5">
        <f>Sheet2!G15/SUM(Sheet2!G$3:G$22)</f>
        <v>4.9118194798930738E-2</v>
      </c>
      <c r="I14" s="5">
        <f>Sheet2!H15/SUM(Sheet2!H$3:H$22)</f>
        <v>4.8347472309216585E-2</v>
      </c>
      <c r="J14" s="5">
        <f>Sheet2!I15/SUM(Sheet2!I$3:I$22)</f>
        <v>4.2021554654560318E-2</v>
      </c>
      <c r="K14" s="5">
        <f>Sheet2!J15/SUM(Sheet2!J$3:J$22)</f>
        <v>3.0095344195982827E-2</v>
      </c>
      <c r="M14" s="6">
        <f t="shared" si="3"/>
        <v>3.8327576345872055E-2</v>
      </c>
      <c r="N14" s="6">
        <f t="shared" si="4"/>
        <v>3.7663886210053364E-2</v>
      </c>
      <c r="O14" s="6">
        <f t="shared" si="5"/>
        <v>2.8537822153436487E-2</v>
      </c>
    </row>
    <row r="15" spans="1:15">
      <c r="A15" s="1" t="s">
        <v>14</v>
      </c>
      <c r="B15" s="2">
        <v>192083.61</v>
      </c>
      <c r="C15" s="2">
        <v>273000</v>
      </c>
      <c r="D15" s="2">
        <v>331643</v>
      </c>
      <c r="E15" s="3">
        <f t="shared" si="0"/>
        <v>1.2148095238095238</v>
      </c>
      <c r="F15" s="5">
        <f t="shared" si="1"/>
        <v>2.4591051886902214E-2</v>
      </c>
      <c r="G15" s="5">
        <f t="shared" si="2"/>
        <v>5.1156518816830754E-2</v>
      </c>
      <c r="H15" s="5">
        <f>Sheet2!G16/SUM(Sheet2!G$3:G$22)</f>
        <v>5.2092018933033224E-2</v>
      </c>
      <c r="I15" s="5">
        <f>Sheet2!H16/SUM(Sheet2!H$3:H$22)</f>
        <v>5.2804016999632226E-2</v>
      </c>
      <c r="J15" s="5">
        <f>Sheet2!I16/SUM(Sheet2!I$3:I$22)</f>
        <v>5.3160283225585005E-2</v>
      </c>
      <c r="K15" s="5">
        <f>Sheet2!J16/SUM(Sheet2!J$3:J$22)</f>
        <v>4.6769772671064254E-2</v>
      </c>
      <c r="M15" s="6">
        <f t="shared" si="3"/>
        <v>3.7873785351866487E-2</v>
      </c>
      <c r="N15" s="6">
        <f t="shared" si="4"/>
        <v>3.869753444326722E-2</v>
      </c>
      <c r="O15" s="6">
        <f t="shared" si="5"/>
        <v>3.5680412278983234E-2</v>
      </c>
    </row>
    <row r="16" spans="1:15">
      <c r="A16" s="1" t="s">
        <v>15</v>
      </c>
      <c r="B16" s="2">
        <v>173037.13</v>
      </c>
      <c r="C16" s="2">
        <v>296000</v>
      </c>
      <c r="D16" s="2">
        <v>318400</v>
      </c>
      <c r="E16" s="3">
        <f t="shared" si="0"/>
        <v>1.0756756756756756</v>
      </c>
      <c r="F16" s="5">
        <f t="shared" si="1"/>
        <v>2.2152671132069229E-2</v>
      </c>
      <c r="G16" s="5">
        <f t="shared" si="2"/>
        <v>4.5297490565391653E-2</v>
      </c>
      <c r="H16" s="5">
        <f>Sheet2!G17/SUM(Sheet2!G$3:G$22)</f>
        <v>4.0842988274262151E-2</v>
      </c>
      <c r="I16" s="5">
        <f>Sheet2!H17/SUM(Sheet2!H$3:H$22)</f>
        <v>3.6659491967663251E-2</v>
      </c>
      <c r="J16" s="5">
        <f>Sheet2!I17/SUM(Sheet2!I$3:I$22)</f>
        <v>2.0089659038702169E-2</v>
      </c>
      <c r="K16" s="5">
        <f>Sheet2!J17/SUM(Sheet2!J$3:J$22)</f>
        <v>7.5433222087028717E-3</v>
      </c>
      <c r="M16" s="6">
        <f t="shared" si="3"/>
        <v>3.3725080848730438E-2</v>
      </c>
      <c r="N16" s="6">
        <f t="shared" si="4"/>
        <v>2.940608154986624E-2</v>
      </c>
      <c r="O16" s="6">
        <f t="shared" si="5"/>
        <v>1.4847996670386051E-2</v>
      </c>
    </row>
    <row r="17" spans="1:15">
      <c r="A17" s="1" t="s">
        <v>16</v>
      </c>
      <c r="B17" s="2">
        <v>172359.83</v>
      </c>
      <c r="C17" s="2">
        <v>260500</v>
      </c>
      <c r="D17" s="2">
        <v>277667</v>
      </c>
      <c r="E17" s="3">
        <f t="shared" si="0"/>
        <v>1.0659001919385795</v>
      </c>
      <c r="F17" s="5">
        <f t="shared" si="1"/>
        <v>2.2065961394351373E-2</v>
      </c>
      <c r="G17" s="5">
        <f t="shared" si="2"/>
        <v>4.4885837785314513E-2</v>
      </c>
      <c r="H17" s="5">
        <f>Sheet2!G18/SUM(Sheet2!G$3:G$22)</f>
        <v>4.010401873724842E-2</v>
      </c>
      <c r="I17" s="5">
        <f>Sheet2!H18/SUM(Sheet2!H$3:H$22)</f>
        <v>3.566908915726226E-2</v>
      </c>
      <c r="J17" s="5">
        <f>Sheet2!I18/SUM(Sheet2!I$3:I$22)</f>
        <v>1.8674720270774998E-2</v>
      </c>
      <c r="K17" s="5">
        <f>Sheet2!J18/SUM(Sheet2!J$3:J$22)</f>
        <v>6.5779496490588289E-3</v>
      </c>
      <c r="M17" s="6">
        <f t="shared" si="3"/>
        <v>3.3475899589832943E-2</v>
      </c>
      <c r="N17" s="6">
        <f t="shared" si="4"/>
        <v>2.8867525275806816E-2</v>
      </c>
      <c r="O17" s="6">
        <f t="shared" si="5"/>
        <v>1.43219555217051E-2</v>
      </c>
    </row>
    <row r="18" spans="1:15">
      <c r="A18" s="1" t="s">
        <v>17</v>
      </c>
      <c r="B18" s="2">
        <v>157199.91</v>
      </c>
      <c r="C18" s="2">
        <v>114500</v>
      </c>
      <c r="D18" s="2">
        <v>139167</v>
      </c>
      <c r="E18" s="3">
        <f t="shared" si="0"/>
        <v>1.2154323144104804</v>
      </c>
      <c r="F18" s="5">
        <f t="shared" si="1"/>
        <v>2.0125148332157849E-2</v>
      </c>
      <c r="G18" s="5">
        <f t="shared" si="2"/>
        <v>5.1182744985190771E-2</v>
      </c>
      <c r="H18" s="5">
        <f>Sheet2!G19/SUM(Sheet2!G$3:G$22)</f>
        <v>5.2145444157631136E-2</v>
      </c>
      <c r="I18" s="5">
        <f>Sheet2!H19/SUM(Sheet2!H$3:H$22)</f>
        <v>5.2885270991667489E-2</v>
      </c>
      <c r="J18" s="5">
        <f>Sheet2!I19/SUM(Sheet2!I$3:I$22)</f>
        <v>5.337870226932357E-2</v>
      </c>
      <c r="K18" s="5">
        <f>Sheet2!J19/SUM(Sheet2!J$3:J$22)</f>
        <v>4.7130724776046407E-2</v>
      </c>
      <c r="M18" s="6">
        <f t="shared" si="3"/>
        <v>3.5653946658674308E-2</v>
      </c>
      <c r="N18" s="6">
        <f t="shared" si="4"/>
        <v>3.6505209661912674E-2</v>
      </c>
      <c r="O18" s="6">
        <f t="shared" si="5"/>
        <v>3.3627936554102129E-2</v>
      </c>
    </row>
    <row r="19" spans="1:15">
      <c r="A19" s="1" t="s">
        <v>18</v>
      </c>
      <c r="B19" s="2">
        <v>155804.48000000001</v>
      </c>
      <c r="C19" s="2">
        <v>168500</v>
      </c>
      <c r="D19" s="2">
        <v>223000</v>
      </c>
      <c r="E19" s="3">
        <f t="shared" si="0"/>
        <v>1.3234421364985163</v>
      </c>
      <c r="F19" s="5">
        <f t="shared" si="1"/>
        <v>1.9946501692111155E-2</v>
      </c>
      <c r="G19" s="5">
        <f t="shared" si="2"/>
        <v>5.5731117703509615E-2</v>
      </c>
      <c r="H19" s="5">
        <f>Sheet2!G20/SUM(Sheet2!G$3:G$22)</f>
        <v>6.1825086031766882E-2</v>
      </c>
      <c r="I19" s="5">
        <f>Sheet2!H20/SUM(Sheet2!H$3:H$22)</f>
        <v>6.8274302442898463E-2</v>
      </c>
      <c r="J19" s="5">
        <f>Sheet2!I20/SUM(Sheet2!I$3:I$22)</f>
        <v>0.10547789270761804</v>
      </c>
      <c r="K19" s="5">
        <f>Sheet2!J20/SUM(Sheet2!J$3:J$22)</f>
        <v>0.1690117140685512</v>
      </c>
      <c r="M19" s="6">
        <f t="shared" si="3"/>
        <v>3.783880969781038E-2</v>
      </c>
      <c r="N19" s="6">
        <f t="shared" si="4"/>
        <v>4.4110402067504814E-2</v>
      </c>
      <c r="O19" s="6">
        <f t="shared" si="5"/>
        <v>9.4479107880331176E-2</v>
      </c>
    </row>
    <row r="20" spans="1:15">
      <c r="A20" s="1" t="s">
        <v>19</v>
      </c>
      <c r="B20" s="2">
        <v>149984.44</v>
      </c>
      <c r="C20" s="2">
        <v>37000</v>
      </c>
      <c r="D20" s="2">
        <v>45238</v>
      </c>
      <c r="E20" s="3">
        <f t="shared" si="0"/>
        <v>1.2226486486486488</v>
      </c>
      <c r="F20" s="5">
        <f t="shared" si="1"/>
        <v>1.9201404775076709E-2</v>
      </c>
      <c r="G20" s="5">
        <f t="shared" si="2"/>
        <v>5.1486630105456982E-2</v>
      </c>
      <c r="H20" s="5">
        <f>Sheet2!G21/SUM(Sheet2!G$3:G$22)</f>
        <v>5.2766484163558613E-2</v>
      </c>
      <c r="I20" s="5">
        <f>Sheet2!H21/SUM(Sheet2!H$3:H$22)</f>
        <v>5.3832855205023934E-2</v>
      </c>
      <c r="J20" s="5">
        <f>Sheet2!I21/SUM(Sheet2!I$3:I$22)</f>
        <v>5.5967403534154699E-2</v>
      </c>
      <c r="K20" s="5">
        <f>Sheet2!J21/SUM(Sheet2!J$3:J$22)</f>
        <v>5.1507150152437481E-2</v>
      </c>
      <c r="M20" s="6">
        <f t="shared" si="3"/>
        <v>3.5344017440266842E-2</v>
      </c>
      <c r="N20" s="6">
        <f t="shared" si="4"/>
        <v>3.6517129990050322E-2</v>
      </c>
      <c r="O20" s="6">
        <f t="shared" si="5"/>
        <v>3.5354277463757092E-2</v>
      </c>
    </row>
    <row r="21" spans="1:15">
      <c r="A21" s="1" t="s">
        <v>20</v>
      </c>
      <c r="B21" s="2">
        <v>147791.6</v>
      </c>
      <c r="C21" s="2">
        <v>191000</v>
      </c>
      <c r="D21" s="2">
        <v>192000</v>
      </c>
      <c r="E21" s="3">
        <f t="shared" si="0"/>
        <v>1.0052356020942408</v>
      </c>
      <c r="F21" s="5">
        <f t="shared" si="1"/>
        <v>1.8920671597375215E-2</v>
      </c>
      <c r="G21" s="5">
        <f t="shared" si="2"/>
        <v>4.2331207474090651E-2</v>
      </c>
      <c r="H21" s="5">
        <f>Sheet2!G22/SUM(Sheet2!G$3:G$22)</f>
        <v>3.5668967375562605E-2</v>
      </c>
      <c r="I21" s="5">
        <f>Sheet2!H22/SUM(Sheet2!H$3:H$22)</f>
        <v>2.9918924822193993E-2</v>
      </c>
      <c r="J21" s="5">
        <f>Sheet2!I22/SUM(Sheet2!I$3:I$22)</f>
        <v>1.168596748419634E-2</v>
      </c>
      <c r="K21" s="5">
        <f>Sheet2!J22/SUM(Sheet2!J$3:J$22)</f>
        <v>2.7312431210169737E-3</v>
      </c>
      <c r="M21" s="6">
        <f t="shared" si="3"/>
        <v>3.0625939535732935E-2</v>
      </c>
      <c r="N21" s="6">
        <f t="shared" si="4"/>
        <v>2.4419798209784606E-2</v>
      </c>
      <c r="O21" s="6">
        <f t="shared" si="5"/>
        <v>1.0825957359196095E-2</v>
      </c>
    </row>
    <row r="22" spans="1:15">
      <c r="A22" s="1" t="s">
        <v>37</v>
      </c>
      <c r="B22" s="2"/>
      <c r="C22" s="2"/>
      <c r="D22" s="2"/>
      <c r="F22" s="6">
        <f>SUM(F2:F21)</f>
        <v>1.0000000000000002</v>
      </c>
      <c r="G22" s="6">
        <f t="shared" ref="G22:K22" si="6">SUM(G2:G21)</f>
        <v>1</v>
      </c>
      <c r="H22" s="6">
        <f t="shared" si="6"/>
        <v>0.99999999999999978</v>
      </c>
      <c r="I22" s="6">
        <f t="shared" si="6"/>
        <v>1</v>
      </c>
      <c r="J22" s="6">
        <f t="shared" si="6"/>
        <v>1.0000000000000002</v>
      </c>
      <c r="K22" s="6">
        <f t="shared" si="6"/>
        <v>1</v>
      </c>
      <c r="M22" s="6">
        <f>SUM(M2:M21)</f>
        <v>0.99999999999999978</v>
      </c>
      <c r="N22" s="6">
        <f>SUM(N2:N21)</f>
        <v>0.99999999999999989</v>
      </c>
      <c r="O22" s="6">
        <f>SUM(O2:O21)</f>
        <v>1.0000000000000002</v>
      </c>
    </row>
    <row r="23" spans="1:15">
      <c r="B23" s="2"/>
      <c r="C23" s="2"/>
      <c r="D23" s="2"/>
    </row>
    <row r="24" spans="1:15">
      <c r="B24" s="2"/>
      <c r="C24" s="2"/>
      <c r="D24" s="2"/>
    </row>
    <row r="25" spans="1:15">
      <c r="B25" s="2"/>
      <c r="C25" s="2"/>
      <c r="D25" s="2"/>
    </row>
    <row r="26" spans="1:15">
      <c r="B26" s="2"/>
      <c r="C26" s="2"/>
      <c r="D26" s="2"/>
    </row>
    <row r="27" spans="1:15">
      <c r="B27" s="2"/>
      <c r="C27" s="2"/>
      <c r="D27" s="2"/>
    </row>
    <row r="28" spans="1:15">
      <c r="B28" s="2"/>
      <c r="C28" s="2"/>
      <c r="D28" s="2"/>
    </row>
    <row r="29" spans="1:15">
      <c r="B29" s="2"/>
      <c r="C29" s="2"/>
      <c r="D29" s="2"/>
    </row>
    <row r="30" spans="1:15">
      <c r="B30" s="2"/>
      <c r="C30" s="2"/>
      <c r="D30" s="2"/>
    </row>
    <row r="31" spans="1:15">
      <c r="B31" s="2"/>
      <c r="C31" s="2"/>
      <c r="D31" s="2"/>
    </row>
  </sheetData>
  <phoneticPr fontId="2" type="noConversion"/>
  <pageMargins left="0.7" right="0.7" top="0.75" bottom="0.75" header="0.3" footer="0.3"/>
  <legacyDrawing r:id="rId1"/>
  <controls>
    <control shapeId="1025" r:id="rId2" name="FnBtn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N5" sqref="N5"/>
    </sheetView>
  </sheetViews>
  <sheetFormatPr defaultRowHeight="17.399999999999999"/>
  <sheetData>
    <row r="1" spans="1:13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</row>
    <row r="2" spans="1:13">
      <c r="A2" s="1" t="s">
        <v>0</v>
      </c>
      <c r="B2" s="1" t="s">
        <v>23</v>
      </c>
      <c r="C2" s="1" t="s">
        <v>21</v>
      </c>
      <c r="D2" s="1" t="s">
        <v>22</v>
      </c>
      <c r="E2" s="1" t="s">
        <v>25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</row>
    <row r="3" spans="1:13">
      <c r="A3" s="1" t="s">
        <v>1</v>
      </c>
      <c r="B3" s="2">
        <v>3321593.12</v>
      </c>
      <c r="C3" s="2">
        <v>2542000</v>
      </c>
      <c r="D3" s="2">
        <v>2906957</v>
      </c>
      <c r="E3" s="3">
        <v>1.1435708103855231</v>
      </c>
      <c r="F3">
        <f>E3^1</f>
        <v>1.1435708103855231</v>
      </c>
      <c r="G3" s="3">
        <f>E3^G$1</f>
        <v>1.3077541983658021</v>
      </c>
      <c r="H3" s="3">
        <f t="shared" ref="H3:M3" si="0">F3^H$1</f>
        <v>1.4955095284102504</v>
      </c>
      <c r="I3" s="3">
        <f t="shared" si="0"/>
        <v>2.9248560170945246</v>
      </c>
      <c r="J3" s="3">
        <f t="shared" si="0"/>
        <v>7.4807634499257993</v>
      </c>
      <c r="K3" s="3">
        <f t="shared" si="0"/>
        <v>626.07584836559568</v>
      </c>
      <c r="L3" s="3">
        <f t="shared" si="0"/>
        <v>1311056.6406020359</v>
      </c>
      <c r="M3" s="3">
        <f t="shared" si="0"/>
        <v>2.3605630530934354E+22</v>
      </c>
    </row>
    <row r="4" spans="1:13">
      <c r="A4" s="1" t="s">
        <v>2</v>
      </c>
      <c r="B4" s="2">
        <v>515425.67</v>
      </c>
      <c r="C4" s="2">
        <v>70800</v>
      </c>
      <c r="D4" s="2">
        <v>78360</v>
      </c>
      <c r="E4" s="3">
        <v>1.1067796610169491</v>
      </c>
      <c r="F4">
        <f t="shared" ref="F4:F22" si="1">E4^1</f>
        <v>1.1067796610169491</v>
      </c>
      <c r="G4" s="3">
        <f t="shared" ref="G4:G22" si="2">E4^G$1</f>
        <v>1.2249612180407929</v>
      </c>
      <c r="H4" s="3">
        <f t="shared" ref="H4:H22" si="3">F4^H$1</f>
        <v>1.3557621616620978</v>
      </c>
      <c r="I4" s="3">
        <f t="shared" ref="I4:I22" si="4">G4^I$1</f>
        <v>2.2515902379967958</v>
      </c>
      <c r="J4" s="3">
        <f t="shared" ref="J4:J22" si="5">H4^J$1</f>
        <v>4.5805491177749671</v>
      </c>
      <c r="K4" s="3">
        <f t="shared" ref="K4:K22" si="6">I4^K$1</f>
        <v>130.29751780201951</v>
      </c>
      <c r="L4" s="3">
        <f t="shared" ref="L4:L22" si="7">J4^L$1</f>
        <v>42308.030762241644</v>
      </c>
      <c r="M4" s="3">
        <f t="shared" ref="M4:M22" si="8">K4^M$1</f>
        <v>8.3078594192045856E+16</v>
      </c>
    </row>
    <row r="5" spans="1:13">
      <c r="A5" s="1" t="s">
        <v>3</v>
      </c>
      <c r="B5" s="2">
        <v>326009.19</v>
      </c>
      <c r="C5" s="2">
        <v>148000</v>
      </c>
      <c r="D5" s="2">
        <v>186280</v>
      </c>
      <c r="E5" s="3">
        <v>1.2586486486486486</v>
      </c>
      <c r="F5">
        <f t="shared" si="1"/>
        <v>1.2586486486486486</v>
      </c>
      <c r="G5" s="3">
        <f t="shared" si="2"/>
        <v>1.5841964207450692</v>
      </c>
      <c r="H5" s="3">
        <f t="shared" si="3"/>
        <v>1.9939466841648072</v>
      </c>
      <c r="I5" s="3">
        <f t="shared" si="4"/>
        <v>6.298485166988681</v>
      </c>
      <c r="J5" s="3">
        <f t="shared" si="5"/>
        <v>31.518657284834198</v>
      </c>
      <c r="K5" s="3">
        <f t="shared" si="6"/>
        <v>62433.35387633033</v>
      </c>
      <c r="L5" s="3">
        <f t="shared" si="7"/>
        <v>30901101169.126041</v>
      </c>
      <c r="M5" s="3">
        <f t="shared" si="8"/>
        <v>2.3085183149842445E+38</v>
      </c>
    </row>
    <row r="6" spans="1:13">
      <c r="A6" s="1" t="s">
        <v>4</v>
      </c>
      <c r="B6" s="2">
        <v>275946.33</v>
      </c>
      <c r="C6" s="2">
        <v>316500</v>
      </c>
      <c r="D6" s="2">
        <v>369250</v>
      </c>
      <c r="E6" s="3">
        <v>1.1666666666666667</v>
      </c>
      <c r="F6">
        <f t="shared" si="1"/>
        <v>1.1666666666666667</v>
      </c>
      <c r="G6" s="3">
        <f t="shared" si="2"/>
        <v>1.3611111111111114</v>
      </c>
      <c r="H6" s="3">
        <f t="shared" si="3"/>
        <v>1.5879629629629635</v>
      </c>
      <c r="I6" s="3">
        <f t="shared" si="4"/>
        <v>3.4322136726489894</v>
      </c>
      <c r="J6" s="3">
        <f t="shared" si="5"/>
        <v>10.097220595473138</v>
      </c>
      <c r="K6" s="3">
        <f t="shared" si="6"/>
        <v>1634.7295089736836</v>
      </c>
      <c r="L6" s="3">
        <f t="shared" si="7"/>
        <v>10700717.806076787</v>
      </c>
      <c r="M6" s="3">
        <f t="shared" si="8"/>
        <v>5.0999652644559144E+25</v>
      </c>
    </row>
    <row r="7" spans="1:13">
      <c r="A7" s="1" t="s">
        <v>5</v>
      </c>
      <c r="B7" s="2">
        <v>273797.68</v>
      </c>
      <c r="C7" s="2">
        <v>42650</v>
      </c>
      <c r="D7" s="2">
        <v>54933</v>
      </c>
      <c r="E7" s="3">
        <v>1.2879953106682298</v>
      </c>
      <c r="F7">
        <f t="shared" si="1"/>
        <v>1.2879953106682298</v>
      </c>
      <c r="G7" s="3">
        <f t="shared" si="2"/>
        <v>1.6589319203033499</v>
      </c>
      <c r="H7" s="3">
        <f t="shared" si="3"/>
        <v>2.1366965340685562</v>
      </c>
      <c r="I7" s="3">
        <f t="shared" si="4"/>
        <v>7.573807362610081</v>
      </c>
      <c r="J7" s="3">
        <f t="shared" si="5"/>
        <v>44.536309636225447</v>
      </c>
      <c r="K7" s="3">
        <f t="shared" si="6"/>
        <v>188749.3778071581</v>
      </c>
      <c r="L7" s="3">
        <f t="shared" si="7"/>
        <v>347535836568.48126</v>
      </c>
      <c r="M7" s="3">
        <f t="shared" si="8"/>
        <v>1.6109580433637017E+42</v>
      </c>
    </row>
    <row r="8" spans="1:13">
      <c r="A8" s="1" t="s">
        <v>6</v>
      </c>
      <c r="B8" s="2">
        <v>273590.24</v>
      </c>
      <c r="C8" s="2">
        <v>830000</v>
      </c>
      <c r="D8" s="2">
        <v>1069167</v>
      </c>
      <c r="E8" s="3">
        <v>1.2881530120481928</v>
      </c>
      <c r="F8">
        <f t="shared" si="1"/>
        <v>1.2881530120481928</v>
      </c>
      <c r="G8" s="3">
        <f t="shared" si="2"/>
        <v>1.6593381824488314</v>
      </c>
      <c r="H8" s="3">
        <f t="shared" si="3"/>
        <v>2.1374814777280355</v>
      </c>
      <c r="I8" s="3">
        <f t="shared" si="4"/>
        <v>7.5812292023248977</v>
      </c>
      <c r="J8" s="3">
        <f t="shared" si="5"/>
        <v>44.618174766984509</v>
      </c>
      <c r="K8" s="3">
        <f t="shared" si="6"/>
        <v>189861.87297389784</v>
      </c>
      <c r="L8" s="3">
        <f t="shared" si="7"/>
        <v>352032371931.15393</v>
      </c>
      <c r="M8" s="3">
        <f t="shared" si="8"/>
        <v>1.6885039725626498E+42</v>
      </c>
    </row>
    <row r="9" spans="1:13">
      <c r="A9" s="1" t="s">
        <v>7</v>
      </c>
      <c r="B9" s="2">
        <v>270308.31</v>
      </c>
      <c r="C9" s="2">
        <v>142500</v>
      </c>
      <c r="D9" s="2">
        <v>181455</v>
      </c>
      <c r="E9" s="3">
        <v>1.2733684210526315</v>
      </c>
      <c r="F9">
        <f t="shared" si="1"/>
        <v>1.2733684210526315</v>
      </c>
      <c r="G9" s="3">
        <f t="shared" si="2"/>
        <v>1.6214671357340718</v>
      </c>
      <c r="H9" s="3">
        <f t="shared" si="3"/>
        <v>2.0647250464184279</v>
      </c>
      <c r="I9" s="3">
        <f t="shared" si="4"/>
        <v>6.912459549006666</v>
      </c>
      <c r="J9" s="3">
        <f t="shared" si="5"/>
        <v>37.524173072514493</v>
      </c>
      <c r="K9" s="3">
        <f t="shared" si="6"/>
        <v>109092.68159896406</v>
      </c>
      <c r="L9" s="3">
        <f t="shared" si="7"/>
        <v>104755760175.35899</v>
      </c>
      <c r="M9" s="3">
        <f t="shared" si="8"/>
        <v>2.0061570944970635E+40</v>
      </c>
    </row>
    <row r="10" spans="1:13">
      <c r="A10" s="1" t="s">
        <v>8</v>
      </c>
      <c r="B10" s="2">
        <v>245000</v>
      </c>
      <c r="C10" s="2">
        <v>122500</v>
      </c>
      <c r="D10" s="2">
        <v>138813</v>
      </c>
      <c r="E10" s="3">
        <v>1.1331673469387755</v>
      </c>
      <c r="F10">
        <f t="shared" si="1"/>
        <v>1.1331673469387755</v>
      </c>
      <c r="G10" s="3">
        <f t="shared" si="2"/>
        <v>1.2840682361682632</v>
      </c>
      <c r="H10" s="3">
        <f t="shared" si="3"/>
        <v>1.4550641964671438</v>
      </c>
      <c r="I10" s="3">
        <f t="shared" si="4"/>
        <v>2.7186444419610121</v>
      </c>
      <c r="J10" s="3">
        <f t="shared" si="5"/>
        <v>6.522450211588068</v>
      </c>
      <c r="K10" s="3">
        <f t="shared" si="6"/>
        <v>403.75180088952646</v>
      </c>
      <c r="L10" s="3">
        <f t="shared" si="7"/>
        <v>502198.49689927557</v>
      </c>
      <c r="M10" s="3">
        <f t="shared" si="8"/>
        <v>7.0618059536529346E+20</v>
      </c>
    </row>
    <row r="11" spans="1:13">
      <c r="A11" s="1" t="s">
        <v>9</v>
      </c>
      <c r="B11" s="2">
        <v>242386.22</v>
      </c>
      <c r="C11" s="2">
        <v>249000</v>
      </c>
      <c r="D11" s="2">
        <v>307091</v>
      </c>
      <c r="E11" s="3">
        <v>1.2332971887550201</v>
      </c>
      <c r="F11">
        <f t="shared" si="1"/>
        <v>1.2332971887550201</v>
      </c>
      <c r="G11" s="3">
        <f t="shared" si="2"/>
        <v>1.5210219557910358</v>
      </c>
      <c r="H11" s="3">
        <f t="shared" si="3"/>
        <v>1.875872102111747</v>
      </c>
      <c r="I11" s="3">
        <f t="shared" si="4"/>
        <v>5.352318294383223</v>
      </c>
      <c r="J11" s="3">
        <f t="shared" si="5"/>
        <v>23.228230296468951</v>
      </c>
      <c r="K11" s="3">
        <f t="shared" si="6"/>
        <v>23509.943977600724</v>
      </c>
      <c r="L11" s="3">
        <f t="shared" si="7"/>
        <v>3648487497.6950355</v>
      </c>
      <c r="M11" s="3">
        <f t="shared" si="8"/>
        <v>9.3328170799020461E+34</v>
      </c>
    </row>
    <row r="12" spans="1:13">
      <c r="A12" s="1" t="s">
        <v>10</v>
      </c>
      <c r="B12" s="2">
        <v>239996.02</v>
      </c>
      <c r="C12" s="2">
        <v>57400</v>
      </c>
      <c r="D12" s="2">
        <v>69500</v>
      </c>
      <c r="E12" s="3">
        <v>1.2108013937282229</v>
      </c>
      <c r="F12">
        <f t="shared" si="1"/>
        <v>1.2108013937282229</v>
      </c>
      <c r="G12" s="3">
        <f t="shared" si="2"/>
        <v>1.4660400150542072</v>
      </c>
      <c r="H12" s="3">
        <f t="shared" si="3"/>
        <v>1.7750832934889791</v>
      </c>
      <c r="I12" s="3">
        <f t="shared" si="4"/>
        <v>4.6193758287380824</v>
      </c>
      <c r="J12" s="3">
        <f t="shared" si="5"/>
        <v>17.623561682089807</v>
      </c>
      <c r="K12" s="3">
        <f t="shared" si="6"/>
        <v>9716.274710654965</v>
      </c>
      <c r="L12" s="3">
        <f t="shared" si="7"/>
        <v>528026574.42199671</v>
      </c>
      <c r="M12" s="3">
        <f t="shared" si="8"/>
        <v>7.9432509209523372E+31</v>
      </c>
    </row>
    <row r="13" spans="1:13">
      <c r="A13" s="1" t="s">
        <v>11</v>
      </c>
      <c r="B13" s="2">
        <v>237573.99</v>
      </c>
      <c r="C13" s="2">
        <v>50100</v>
      </c>
      <c r="D13" s="2">
        <v>61063</v>
      </c>
      <c r="E13" s="3">
        <v>1.2188223552894211</v>
      </c>
      <c r="F13">
        <f t="shared" si="1"/>
        <v>1.2188223552894211</v>
      </c>
      <c r="G13" s="3">
        <f t="shared" si="2"/>
        <v>1.4855279337532517</v>
      </c>
      <c r="H13" s="3">
        <f t="shared" si="3"/>
        <v>1.8105946550653653</v>
      </c>
      <c r="I13" s="3">
        <f t="shared" si="4"/>
        <v>4.8699364127656457</v>
      </c>
      <c r="J13" s="3">
        <f t="shared" si="5"/>
        <v>19.458357127646451</v>
      </c>
      <c r="K13" s="3">
        <f t="shared" si="6"/>
        <v>13339.505909211706</v>
      </c>
      <c r="L13" s="3">
        <f t="shared" si="7"/>
        <v>1056192768.0574019</v>
      </c>
      <c r="M13" s="3">
        <f t="shared" si="8"/>
        <v>1.0025774911797001E+33</v>
      </c>
    </row>
    <row r="14" spans="1:13">
      <c r="A14" s="1" t="s">
        <v>12</v>
      </c>
      <c r="B14" s="2">
        <v>230484</v>
      </c>
      <c r="C14" s="2">
        <v>326500</v>
      </c>
      <c r="D14" s="2">
        <v>366619</v>
      </c>
      <c r="E14" s="3">
        <v>1.1228759571209801</v>
      </c>
      <c r="F14">
        <f t="shared" si="1"/>
        <v>1.1228759571209801</v>
      </c>
      <c r="G14" s="3">
        <f t="shared" si="2"/>
        <v>1.2608504150803572</v>
      </c>
      <c r="H14" s="3">
        <f t="shared" si="3"/>
        <v>1.4157786166197412</v>
      </c>
      <c r="I14" s="3">
        <f t="shared" si="4"/>
        <v>2.5272852517366418</v>
      </c>
      <c r="J14" s="3">
        <f t="shared" si="5"/>
        <v>5.6882246904832225</v>
      </c>
      <c r="K14" s="3">
        <f t="shared" si="6"/>
        <v>260.57069899211638</v>
      </c>
      <c r="L14" s="3">
        <f t="shared" si="7"/>
        <v>192680.25031555296</v>
      </c>
      <c r="M14" s="3">
        <f t="shared" si="8"/>
        <v>2.1252235702010679E+19</v>
      </c>
    </row>
    <row r="15" spans="1:13">
      <c r="A15" s="1" t="s">
        <v>13</v>
      </c>
      <c r="B15" s="2">
        <v>210746.31</v>
      </c>
      <c r="C15" s="2">
        <v>261000</v>
      </c>
      <c r="D15" s="2">
        <v>307882</v>
      </c>
      <c r="E15" s="3">
        <v>1.1796245210727969</v>
      </c>
      <c r="F15">
        <f t="shared" si="1"/>
        <v>1.1796245210727969</v>
      </c>
      <c r="G15" s="3">
        <f t="shared" si="2"/>
        <v>1.3915140107162256</v>
      </c>
      <c r="H15" s="3">
        <f t="shared" si="3"/>
        <v>1.6414640484572145</v>
      </c>
      <c r="I15" s="3">
        <f t="shared" si="4"/>
        <v>3.7493012259713159</v>
      </c>
      <c r="J15" s="3">
        <f t="shared" si="5"/>
        <v>11.91672386590081</v>
      </c>
      <c r="K15" s="3">
        <f t="shared" si="6"/>
        <v>2777.8065855756681</v>
      </c>
      <c r="L15" s="3">
        <f t="shared" si="7"/>
        <v>34127001.534425601</v>
      </c>
      <c r="M15" s="3">
        <f t="shared" si="8"/>
        <v>3.5449982534403845E+27</v>
      </c>
    </row>
    <row r="16" spans="1:13">
      <c r="A16" s="1" t="s">
        <v>14</v>
      </c>
      <c r="B16" s="2">
        <v>192083.61</v>
      </c>
      <c r="C16" s="2">
        <v>273000</v>
      </c>
      <c r="D16" s="2">
        <v>331643</v>
      </c>
      <c r="E16" s="3">
        <v>1.2148095238095238</v>
      </c>
      <c r="F16">
        <f t="shared" si="1"/>
        <v>1.2148095238095238</v>
      </c>
      <c r="G16" s="3">
        <f t="shared" si="2"/>
        <v>1.475762179138322</v>
      </c>
      <c r="H16" s="3">
        <f t="shared" si="3"/>
        <v>1.79276995009513</v>
      </c>
      <c r="I16" s="3">
        <f t="shared" si="4"/>
        <v>4.7431352007115244</v>
      </c>
      <c r="J16" s="3">
        <f t="shared" si="5"/>
        <v>18.519225517494558</v>
      </c>
      <c r="K16" s="3">
        <f t="shared" si="6"/>
        <v>11386.572745202033</v>
      </c>
      <c r="L16" s="3">
        <f t="shared" si="7"/>
        <v>747067325.91546929</v>
      </c>
      <c r="M16" s="3">
        <f t="shared" si="8"/>
        <v>2.8258180864961198E+32</v>
      </c>
    </row>
    <row r="17" spans="1:13">
      <c r="A17" s="1" t="s">
        <v>15</v>
      </c>
      <c r="B17" s="2">
        <v>173037.13</v>
      </c>
      <c r="C17" s="2">
        <v>296000</v>
      </c>
      <c r="D17" s="2">
        <v>318400</v>
      </c>
      <c r="E17" s="3">
        <v>1.0756756756756756</v>
      </c>
      <c r="F17">
        <f t="shared" si="1"/>
        <v>1.0756756756756756</v>
      </c>
      <c r="G17" s="3">
        <f t="shared" si="2"/>
        <v>1.1570781592403212</v>
      </c>
      <c r="H17" s="3">
        <f t="shared" si="3"/>
        <v>1.2446408307503993</v>
      </c>
      <c r="I17" s="3">
        <f t="shared" si="4"/>
        <v>1.7924654116759948</v>
      </c>
      <c r="J17" s="3">
        <f t="shared" si="5"/>
        <v>2.9868968172368668</v>
      </c>
      <c r="K17" s="3">
        <f t="shared" si="6"/>
        <v>33.166886480128539</v>
      </c>
      <c r="L17" s="3">
        <f t="shared" si="7"/>
        <v>2121.0042595723071</v>
      </c>
      <c r="M17" s="3">
        <f t="shared" si="8"/>
        <v>1464325531201.9548</v>
      </c>
    </row>
    <row r="18" spans="1:13">
      <c r="A18" s="1" t="s">
        <v>16</v>
      </c>
      <c r="B18" s="2">
        <v>172359.83</v>
      </c>
      <c r="C18" s="2">
        <v>260500</v>
      </c>
      <c r="D18" s="2">
        <v>277667</v>
      </c>
      <c r="E18" s="3">
        <v>1.0659001919385795</v>
      </c>
      <c r="F18">
        <f t="shared" si="1"/>
        <v>1.0659001919385795</v>
      </c>
      <c r="G18" s="3">
        <f t="shared" si="2"/>
        <v>1.1361432191747007</v>
      </c>
      <c r="H18" s="3">
        <f t="shared" si="3"/>
        <v>1.2110152753880292</v>
      </c>
      <c r="I18" s="3">
        <f t="shared" si="4"/>
        <v>1.666219924071505</v>
      </c>
      <c r="J18" s="3">
        <f t="shared" si="5"/>
        <v>2.60464240120226</v>
      </c>
      <c r="K18" s="3">
        <f t="shared" si="6"/>
        <v>21.39902271944943</v>
      </c>
      <c r="L18" s="3">
        <f t="shared" si="7"/>
        <v>813.27372858104627</v>
      </c>
      <c r="M18" s="3">
        <f t="shared" si="8"/>
        <v>43969499150.144707</v>
      </c>
    </row>
    <row r="19" spans="1:13">
      <c r="A19" s="1" t="s">
        <v>17</v>
      </c>
      <c r="B19" s="2">
        <v>157199.91</v>
      </c>
      <c r="C19" s="2">
        <v>114500</v>
      </c>
      <c r="D19" s="2">
        <v>139167</v>
      </c>
      <c r="E19" s="3">
        <v>1.2154323144104804</v>
      </c>
      <c r="F19">
        <f t="shared" si="1"/>
        <v>1.2154323144104804</v>
      </c>
      <c r="G19" s="3">
        <f t="shared" si="2"/>
        <v>1.4772757109132169</v>
      </c>
      <c r="H19" s="3">
        <f t="shared" si="3"/>
        <v>1.7955286363376388</v>
      </c>
      <c r="I19" s="3">
        <f t="shared" si="4"/>
        <v>4.7626232657104621</v>
      </c>
      <c r="J19" s="3">
        <f t="shared" si="5"/>
        <v>18.662150168426514</v>
      </c>
      <c r="K19" s="3">
        <f t="shared" si="6"/>
        <v>11670.175177466157</v>
      </c>
      <c r="L19" s="3">
        <f t="shared" si="7"/>
        <v>788373028.86775291</v>
      </c>
      <c r="M19" s="3">
        <f t="shared" si="8"/>
        <v>3.4404797123053769E+32</v>
      </c>
    </row>
    <row r="20" spans="1:13">
      <c r="A20" s="1" t="s">
        <v>18</v>
      </c>
      <c r="B20" s="2">
        <v>155804.48000000001</v>
      </c>
      <c r="C20" s="2">
        <v>168500</v>
      </c>
      <c r="D20" s="2">
        <v>223000</v>
      </c>
      <c r="E20" s="3">
        <v>1.3234421364985163</v>
      </c>
      <c r="F20">
        <f t="shared" si="1"/>
        <v>1.3234421364985163</v>
      </c>
      <c r="G20" s="3">
        <f t="shared" si="2"/>
        <v>1.7514990886597575</v>
      </c>
      <c r="H20" s="3">
        <f t="shared" si="3"/>
        <v>2.3180076959710734</v>
      </c>
      <c r="I20" s="3">
        <f t="shared" si="4"/>
        <v>9.411084280258196</v>
      </c>
      <c r="J20" s="3">
        <f t="shared" si="5"/>
        <v>66.922840740474015</v>
      </c>
      <c r="K20" s="3">
        <f t="shared" si="6"/>
        <v>694765.07098959968</v>
      </c>
      <c r="L20" s="3">
        <f t="shared" si="7"/>
        <v>6012022168025.1289</v>
      </c>
      <c r="M20" s="3">
        <f t="shared" si="8"/>
        <v>5.4287996070838967E+46</v>
      </c>
    </row>
    <row r="21" spans="1:13">
      <c r="A21" s="1" t="s">
        <v>19</v>
      </c>
      <c r="B21" s="2">
        <v>149984.44</v>
      </c>
      <c r="C21" s="2">
        <v>37000</v>
      </c>
      <c r="D21" s="2">
        <v>45238</v>
      </c>
      <c r="E21" s="3">
        <v>1.2226486486486488</v>
      </c>
      <c r="F21">
        <f t="shared" si="1"/>
        <v>1.2226486486486488</v>
      </c>
      <c r="G21" s="3">
        <f t="shared" si="2"/>
        <v>1.4948697180423669</v>
      </c>
      <c r="H21" s="3">
        <f t="shared" si="3"/>
        <v>1.8277004406702864</v>
      </c>
      <c r="I21" s="3">
        <f t="shared" si="4"/>
        <v>4.9935957013019552</v>
      </c>
      <c r="J21" s="3">
        <f t="shared" si="5"/>
        <v>20.395064482034361</v>
      </c>
      <c r="K21" s="3">
        <f t="shared" si="6"/>
        <v>15505.303259377732</v>
      </c>
      <c r="L21" s="3">
        <f t="shared" si="7"/>
        <v>1467829389.8908634</v>
      </c>
      <c r="M21" s="3">
        <f t="shared" si="8"/>
        <v>3.3407357008137563E+33</v>
      </c>
    </row>
    <row r="22" spans="1:13">
      <c r="A22" s="1" t="s">
        <v>20</v>
      </c>
      <c r="B22" s="2">
        <v>147791.6</v>
      </c>
      <c r="C22" s="2">
        <v>191000</v>
      </c>
      <c r="D22" s="2">
        <v>192000</v>
      </c>
      <c r="E22" s="3">
        <v>1.0052356020942408</v>
      </c>
      <c r="F22">
        <f t="shared" si="1"/>
        <v>1.0052356020942408</v>
      </c>
      <c r="G22" s="3">
        <f t="shared" si="2"/>
        <v>1.0104986157177709</v>
      </c>
      <c r="H22" s="3">
        <f t="shared" si="3"/>
        <v>1.0157891843864502</v>
      </c>
      <c r="I22" s="3">
        <f t="shared" si="4"/>
        <v>1.0426604292805099</v>
      </c>
      <c r="J22" s="3">
        <f t="shared" si="5"/>
        <v>1.0814785792728987</v>
      </c>
      <c r="K22" s="3">
        <f t="shared" si="6"/>
        <v>1.2848645588196708</v>
      </c>
      <c r="L22" s="3">
        <f t="shared" si="7"/>
        <v>1.7303161163322824</v>
      </c>
      <c r="M22" s="3">
        <f t="shared" si="8"/>
        <v>7.4277760140558993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이상민</dc:creator>
  <cp:lastModifiedBy>이상민</cp:lastModifiedBy>
  <dcterms:created xsi:type="dcterms:W3CDTF">2017-07-19T04:26:44Z</dcterms:created>
  <dcterms:modified xsi:type="dcterms:W3CDTF">2017-07-19T04:34:31Z</dcterms:modified>
</cp:coreProperties>
</file>