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code\tax-optimizer\"/>
    </mc:Choice>
  </mc:AlternateContent>
  <xr:revisionPtr revIDLastSave="0" documentId="13_ncr:1_{9159774C-E3BB-44A0-B4CA-BE18E58E6D93}" xr6:coauthVersionLast="47" xr6:coauthVersionMax="47" xr10:uidLastSave="{00000000-0000-0000-0000-000000000000}"/>
  <bookViews>
    <workbookView xWindow="41210" yWindow="9760" windowWidth="14650" windowHeight="13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I36" i="1"/>
  <c r="I31" i="1"/>
  <c r="G31" i="1"/>
  <c r="G36" i="1" s="1"/>
  <c r="F31" i="1"/>
  <c r="E31" i="1"/>
  <c r="D31" i="1"/>
  <c r="C31" i="1"/>
  <c r="D34" i="1"/>
  <c r="D21" i="1"/>
  <c r="D24" i="1"/>
  <c r="D20" i="1"/>
  <c r="D19" i="1"/>
  <c r="D18" i="1"/>
  <c r="D17" i="1"/>
  <c r="D22" i="1" s="1"/>
  <c r="G6" i="1"/>
  <c r="G7" i="1"/>
  <c r="G8" i="1"/>
  <c r="G11" i="1"/>
  <c r="G10" i="1"/>
  <c r="G9" i="1"/>
  <c r="G5" i="1"/>
  <c r="A13" i="1"/>
  <c r="D11" i="1"/>
  <c r="D10" i="1"/>
  <c r="D9" i="1"/>
  <c r="D5" i="1"/>
  <c r="D37" i="1" l="1"/>
  <c r="D26" i="1"/>
  <c r="G26" i="1" s="1"/>
</calcChain>
</file>

<file path=xl/sharedStrings.xml><?xml version="1.0" encoding="utf-8"?>
<sst xmlns="http://schemas.openxmlformats.org/spreadsheetml/2006/main" count="12" uniqueCount="10">
  <si>
    <t>Larry</t>
  </si>
  <si>
    <t>WS</t>
  </si>
  <si>
    <t>Diff</t>
  </si>
  <si>
    <t>Other Fed</t>
  </si>
  <si>
    <t>Eligible Dividends</t>
  </si>
  <si>
    <t>Fed Tax</t>
  </si>
  <si>
    <t>Provincial Deduction</t>
  </si>
  <si>
    <t>Eligible</t>
  </si>
  <si>
    <t>Ineligible</t>
  </si>
  <si>
    <t>Grossed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</si>
</sst>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0" fontId="2" fillId="0" borderId="0" xfId="0" applyFon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3"/>
  <sheetViews>
    <sheetView tabSelected="1" topLeftCell="A31" workbookViewId="0">
      <selection activeCell="D46" sqref="D46"/>
    </sheetView>
  </sheetViews>
  <sheetFormatPr defaultRowHeight="14.4" x14ac:dyDescent="0.3"/>
  <cols>
    <col min="1" max="1" width="12.77734375" bestFit="1" customWidth="1"/>
    <col min="2" max="2" width="13.5546875" bestFit="1" customWidth="1"/>
    <col min="3" max="3" width="10" bestFit="1" customWidth="1"/>
  </cols>
  <sheetData>
    <row r="3" spans="1:7" x14ac:dyDescent="0.3">
      <c r="B3" t="s">
        <v>4</v>
      </c>
      <c r="E3" t="s">
        <v>3</v>
      </c>
    </row>
    <row r="4" spans="1:7" x14ac:dyDescent="0.3">
      <c r="B4" t="s">
        <v>0</v>
      </c>
      <c r="C4" t="s">
        <v>1</v>
      </c>
      <c r="D4" t="s">
        <v>2</v>
      </c>
      <c r="E4" t="s">
        <v>0</v>
      </c>
      <c r="F4" t="s">
        <v>1</v>
      </c>
    </row>
    <row r="5" spans="1:7" x14ac:dyDescent="0.3">
      <c r="A5" s="1">
        <v>100000</v>
      </c>
      <c r="B5" s="2">
        <v>3579</v>
      </c>
      <c r="C5" s="2">
        <v>3579</v>
      </c>
      <c r="D5" s="2">
        <f>C5-B5</f>
        <v>0</v>
      </c>
      <c r="E5" s="2">
        <v>15071</v>
      </c>
      <c r="F5" s="2">
        <v>15072</v>
      </c>
      <c r="G5" s="2">
        <f t="shared" ref="G5:G11" si="0">F5-E5</f>
        <v>1</v>
      </c>
    </row>
    <row r="6" spans="1:7" x14ac:dyDescent="0.3">
      <c r="A6" s="1">
        <v>170000</v>
      </c>
      <c r="B6" s="2"/>
      <c r="C6" s="2"/>
      <c r="D6" s="2"/>
      <c r="E6" s="2">
        <v>32626</v>
      </c>
      <c r="F6" s="2">
        <v>32626</v>
      </c>
      <c r="G6" s="2">
        <f t="shared" si="0"/>
        <v>0</v>
      </c>
    </row>
    <row r="7" spans="1:7" x14ac:dyDescent="0.3">
      <c r="A7" s="1">
        <v>180000</v>
      </c>
      <c r="B7" s="2"/>
      <c r="C7" s="2"/>
      <c r="D7" s="2"/>
      <c r="E7" s="2">
        <v>35430</v>
      </c>
      <c r="F7" s="2">
        <v>35452</v>
      </c>
      <c r="G7" s="2">
        <f t="shared" si="0"/>
        <v>22</v>
      </c>
    </row>
    <row r="8" spans="1:7" x14ac:dyDescent="0.3">
      <c r="A8" s="1">
        <v>190000</v>
      </c>
      <c r="B8" s="2"/>
      <c r="C8" s="2"/>
      <c r="D8" s="2"/>
      <c r="E8" s="2">
        <v>38330</v>
      </c>
      <c r="F8" s="2">
        <v>38383</v>
      </c>
      <c r="G8" s="2">
        <f t="shared" si="0"/>
        <v>53</v>
      </c>
    </row>
    <row r="9" spans="1:7" x14ac:dyDescent="0.3">
      <c r="A9" s="1">
        <v>200000</v>
      </c>
      <c r="B9" s="2">
        <v>22986</v>
      </c>
      <c r="C9" s="2">
        <v>23218</v>
      </c>
      <c r="D9" s="2">
        <f>C9-B9</f>
        <v>232</v>
      </c>
      <c r="E9" s="2">
        <v>41230</v>
      </c>
      <c r="F9" s="2">
        <v>41315</v>
      </c>
      <c r="G9" s="2">
        <f t="shared" si="0"/>
        <v>85</v>
      </c>
    </row>
    <row r="10" spans="1:7" x14ac:dyDescent="0.3">
      <c r="A10" s="1">
        <v>1000000</v>
      </c>
      <c r="B10" s="2">
        <v>221487</v>
      </c>
      <c r="C10" s="2">
        <v>221719</v>
      </c>
      <c r="D10" s="2">
        <f>C10-B10</f>
        <v>232</v>
      </c>
      <c r="E10" s="2">
        <v>303360</v>
      </c>
      <c r="F10" s="2">
        <v>303592</v>
      </c>
      <c r="G10" s="2">
        <f t="shared" si="0"/>
        <v>232</v>
      </c>
    </row>
    <row r="11" spans="1:7" x14ac:dyDescent="0.3">
      <c r="A11" s="1">
        <v>2000000</v>
      </c>
      <c r="B11" s="2">
        <v>469614</v>
      </c>
      <c r="C11" s="2">
        <v>469846</v>
      </c>
      <c r="D11" s="2">
        <f>C11-B11</f>
        <v>232</v>
      </c>
      <c r="E11" s="2">
        <v>633360</v>
      </c>
      <c r="F11" s="2">
        <v>633592</v>
      </c>
      <c r="G11" s="2">
        <f t="shared" si="0"/>
        <v>232</v>
      </c>
    </row>
    <row r="13" spans="1:7" x14ac:dyDescent="0.3">
      <c r="A13">
        <f>15705 * 0.15</f>
        <v>2355.75</v>
      </c>
    </row>
    <row r="15" spans="1:7" x14ac:dyDescent="0.3">
      <c r="B15" s="3" t="s">
        <v>5</v>
      </c>
    </row>
    <row r="16" spans="1:7" x14ac:dyDescent="0.3">
      <c r="B16">
        <v>0</v>
      </c>
      <c r="D16" s="2">
        <v>1000000</v>
      </c>
    </row>
    <row r="17" spans="2:9" x14ac:dyDescent="0.3">
      <c r="B17" s="2">
        <v>55867</v>
      </c>
      <c r="C17">
        <v>0.15</v>
      </c>
      <c r="D17" s="2">
        <f>IF(AND($D$16&gt;B16,$D$16&lt;B17),($D$16-B16)*C17,IF($D$16&gt;B17,(B17-B16)*C17,0))</f>
        <v>8380.0499999999993</v>
      </c>
    </row>
    <row r="18" spans="2:9" x14ac:dyDescent="0.3">
      <c r="B18" s="2">
        <v>111733</v>
      </c>
      <c r="C18">
        <v>0.20499999999999999</v>
      </c>
      <c r="D18" s="2">
        <f t="shared" ref="D18:D21" si="1">IF(AND($D$16&gt;B17,$D$16&lt;B18),($D$16-B17)*C18,IF($D$16&gt;B18,(B18-B17)*C18,0))</f>
        <v>11452.529999999999</v>
      </c>
    </row>
    <row r="19" spans="2:9" x14ac:dyDescent="0.3">
      <c r="B19" s="2">
        <v>173205</v>
      </c>
      <c r="C19">
        <v>0.26</v>
      </c>
      <c r="D19" s="2">
        <f t="shared" si="1"/>
        <v>15982.720000000001</v>
      </c>
    </row>
    <row r="20" spans="2:9" x14ac:dyDescent="0.3">
      <c r="B20" s="2">
        <v>246752</v>
      </c>
      <c r="C20">
        <v>0.28999999999999998</v>
      </c>
      <c r="D20" s="2">
        <f t="shared" si="1"/>
        <v>21328.629999999997</v>
      </c>
    </row>
    <row r="21" spans="2:9" x14ac:dyDescent="0.3">
      <c r="B21" s="2">
        <v>99999999999</v>
      </c>
      <c r="C21">
        <v>0.33</v>
      </c>
      <c r="D21" s="2">
        <f t="shared" si="1"/>
        <v>248571.84000000003</v>
      </c>
    </row>
    <row r="22" spans="2:9" x14ac:dyDescent="0.3">
      <c r="D22" s="2">
        <f>SUM(D17:D21)</f>
        <v>305715.77</v>
      </c>
    </row>
    <row r="24" spans="2:9" x14ac:dyDescent="0.3">
      <c r="B24" s="2">
        <v>15705</v>
      </c>
      <c r="C24">
        <v>0.15</v>
      </c>
      <c r="D24">
        <f>B24*C24</f>
        <v>2355.75</v>
      </c>
    </row>
    <row r="26" spans="2:9" x14ac:dyDescent="0.3">
      <c r="D26" s="2">
        <f>D22-D24</f>
        <v>303360.02</v>
      </c>
      <c r="F26" s="2">
        <v>303592</v>
      </c>
      <c r="G26" s="2">
        <f>F26-D26</f>
        <v>231.97999999998137</v>
      </c>
    </row>
    <row r="27" spans="2:9" x14ac:dyDescent="0.3">
      <c r="D27" s="2"/>
      <c r="F27" s="2"/>
      <c r="G27" s="2"/>
    </row>
    <row r="28" spans="2:9" x14ac:dyDescent="0.3">
      <c r="D28" s="2"/>
      <c r="F28" s="2"/>
      <c r="G28" s="2"/>
    </row>
    <row r="29" spans="2:9" x14ac:dyDescent="0.3">
      <c r="C29" t="s">
        <v>7</v>
      </c>
      <c r="D29" t="s">
        <v>8</v>
      </c>
      <c r="E29" t="s">
        <v>9</v>
      </c>
    </row>
    <row r="30" spans="2:9" x14ac:dyDescent="0.3">
      <c r="B30" s="2"/>
      <c r="C30" s="4">
        <v>8.1199999999999994E-2</v>
      </c>
      <c r="D30" s="4">
        <v>2.18E-2</v>
      </c>
      <c r="F30" s="4">
        <v>8.1199999999999994E-2</v>
      </c>
      <c r="G30" s="4">
        <v>2.18E-2</v>
      </c>
    </row>
    <row r="31" spans="2:9" x14ac:dyDescent="0.3">
      <c r="B31" s="2">
        <v>100000</v>
      </c>
      <c r="C31" s="2">
        <f>$B31*C30</f>
        <v>8119.9999999999991</v>
      </c>
      <c r="D31" s="2">
        <f>$B31*D30</f>
        <v>2180</v>
      </c>
      <c r="E31" s="2">
        <f>B31*1.38</f>
        <v>138000</v>
      </c>
      <c r="F31" s="2">
        <f>$E31*F30</f>
        <v>11205.599999999999</v>
      </c>
      <c r="G31" s="2">
        <f>$E31*G30</f>
        <v>3008.4</v>
      </c>
      <c r="I31" s="2">
        <f>0.1*E31</f>
        <v>13800</v>
      </c>
    </row>
    <row r="34" spans="2:9" x14ac:dyDescent="0.3">
      <c r="B34" t="s">
        <v>6</v>
      </c>
      <c r="D34" s="2">
        <f>21885 * 0.1</f>
        <v>2188.5</v>
      </c>
    </row>
    <row r="36" spans="2:9" x14ac:dyDescent="0.3">
      <c r="G36" s="2">
        <f>G31-C31-D34</f>
        <v>-7300.0999999999985</v>
      </c>
      <c r="I36" s="2">
        <f>I31-F31-D34</f>
        <v>405.90000000000146</v>
      </c>
    </row>
    <row r="37" spans="2:9" x14ac:dyDescent="0.3">
      <c r="D37" s="2">
        <f>D31-D34</f>
        <v>-8.5</v>
      </c>
    </row>
    <row r="42" spans="2:9" x14ac:dyDescent="0.3">
      <c r="C42" s="2">
        <v>7132</v>
      </c>
      <c r="D42" s="2">
        <v>6805</v>
      </c>
      <c r="E42" s="2">
        <f>C42-D42</f>
        <v>327</v>
      </c>
    </row>
    <row r="43" spans="2:9" x14ac:dyDescent="0.3">
      <c r="C43" s="2">
        <v>1150</v>
      </c>
      <c r="D43" s="2"/>
      <c r="E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Shumlich-Home</dc:creator>
  <cp:lastModifiedBy>Larry Shumlich-Home</cp:lastModifiedBy>
  <dcterms:created xsi:type="dcterms:W3CDTF">2015-06-05T18:17:20Z</dcterms:created>
  <dcterms:modified xsi:type="dcterms:W3CDTF">2024-12-09T03:55:33Z</dcterms:modified>
</cp:coreProperties>
</file>