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lucas\Documents\GitHub\lectures\fin-strat\Lecture 3 - Optimal Portfolio and CAPM\Exercises\"/>
    </mc:Choice>
  </mc:AlternateContent>
  <xr:revisionPtr revIDLastSave="0" documentId="13_ncr:9_{88FFB749-91B4-46B6-8DAD-A354A357AEE1}" xr6:coauthVersionLast="47" xr6:coauthVersionMax="47" xr10:uidLastSave="{00000000-0000-0000-0000-000000000000}"/>
  <bookViews>
    <workbookView xWindow="-110" yWindow="-110" windowWidth="38620" windowHeight="21100" activeTab="1" xr2:uid="{081113FB-E41D-4EA6-80C1-950C1D508BD4}"/>
  </bookViews>
  <sheets>
    <sheet name="Ex" sheetId="1" r:id="rId1"/>
    <sheet name="Solution" sheetId="2" r:id="rId2"/>
  </sheets>
  <calcPr calcId="0"/>
</workbook>
</file>

<file path=xl/calcChain.xml><?xml version="1.0" encoding="utf-8"?>
<calcChain xmlns="http://schemas.openxmlformats.org/spreadsheetml/2006/main">
  <c r="AB5" i="2" l="1"/>
  <c r="G6" i="2"/>
  <c r="P2" i="2"/>
  <c r="O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G5" i="2"/>
  <c r="H4" i="2"/>
  <c r="G4" i="2"/>
  <c r="H3" i="2"/>
  <c r="G3" i="2"/>
  <c r="K4" i="2"/>
  <c r="K5" i="2" s="1"/>
  <c r="L5" i="2" s="1"/>
  <c r="L3" i="2"/>
  <c r="N3" i="2" l="1"/>
  <c r="N5" i="2"/>
  <c r="I4" i="2"/>
  <c r="I3" i="2"/>
  <c r="M3" i="2"/>
  <c r="P3" i="2" s="1"/>
  <c r="M5" i="2"/>
  <c r="P5" i="2" s="1"/>
  <c r="L4" i="2"/>
  <c r="M4" i="2" s="1"/>
  <c r="P4" i="2" s="1"/>
  <c r="K6" i="2"/>
  <c r="N4" i="2" l="1"/>
  <c r="O5" i="2"/>
  <c r="Q5" i="2" s="1"/>
  <c r="O3" i="2"/>
  <c r="L6" i="2"/>
  <c r="N6" i="2" s="1"/>
  <c r="K7" i="2"/>
  <c r="Q3" i="2" l="1"/>
  <c r="O4" i="2"/>
  <c r="Q4" i="2" s="1"/>
  <c r="O6" i="2"/>
  <c r="M6" i="2"/>
  <c r="P6" i="2" s="1"/>
  <c r="K8" i="2"/>
  <c r="L7" i="2"/>
  <c r="M7" i="2" s="1"/>
  <c r="P7" i="2" s="1"/>
  <c r="N7" i="2" l="1"/>
  <c r="Q6" i="2"/>
  <c r="L8" i="2"/>
  <c r="N8" i="2" s="1"/>
  <c r="K9" i="2"/>
  <c r="O8" i="2" l="1"/>
  <c r="O7" i="2"/>
  <c r="M8" i="2"/>
  <c r="P8" i="2" s="1"/>
  <c r="K10" i="2"/>
  <c r="L9" i="2"/>
  <c r="M9" i="2" s="1"/>
  <c r="P9" i="2" s="1"/>
  <c r="Q7" i="2" l="1"/>
  <c r="N9" i="2"/>
  <c r="Q8" i="2"/>
  <c r="L10" i="2"/>
  <c r="M10" i="2" s="1"/>
  <c r="P10" i="2" s="1"/>
  <c r="K11" i="2"/>
  <c r="N10" i="2" l="1"/>
  <c r="O9" i="2"/>
  <c r="L11" i="2"/>
  <c r="N11" i="2" s="1"/>
  <c r="K12" i="2"/>
  <c r="Q9" i="2" l="1"/>
  <c r="O11" i="2"/>
  <c r="O10" i="2"/>
  <c r="Q10" i="2" s="1"/>
  <c r="M11" i="2"/>
  <c r="P11" i="2" s="1"/>
  <c r="L12" i="2"/>
  <c r="M12" i="2" s="1"/>
  <c r="P12" i="2" s="1"/>
  <c r="K13" i="2"/>
  <c r="N12" i="2" l="1"/>
  <c r="Q11" i="2"/>
  <c r="K14" i="2"/>
  <c r="L13" i="2"/>
  <c r="N13" i="2" s="1"/>
  <c r="O13" i="2" l="1"/>
  <c r="O12" i="2"/>
  <c r="Q12" i="2" s="1"/>
  <c r="M13" i="2"/>
  <c r="P13" i="2" s="1"/>
  <c r="K15" i="2"/>
  <c r="L14" i="2"/>
  <c r="M14" i="2" s="1"/>
  <c r="P14" i="2" s="1"/>
  <c r="N14" i="2" l="1"/>
  <c r="Q13" i="2"/>
  <c r="K16" i="2"/>
  <c r="L15" i="2"/>
  <c r="N15" i="2" s="1"/>
  <c r="O15" i="2" l="1"/>
  <c r="O14" i="2"/>
  <c r="Q14" i="2" s="1"/>
  <c r="M15" i="2"/>
  <c r="P15" i="2" s="1"/>
  <c r="L16" i="2"/>
  <c r="N16" i="2" s="1"/>
  <c r="K17" i="2"/>
  <c r="Q15" i="2" l="1"/>
  <c r="O16" i="2"/>
  <c r="M16" i="2"/>
  <c r="P16" i="2" s="1"/>
  <c r="K18" i="2"/>
  <c r="L17" i="2"/>
  <c r="N17" i="2" s="1"/>
  <c r="Q16" i="2" l="1"/>
  <c r="O17" i="2"/>
  <c r="M17" i="2"/>
  <c r="P17" i="2" s="1"/>
  <c r="Q17" i="2" s="1"/>
  <c r="L18" i="2"/>
  <c r="N18" i="2" s="1"/>
  <c r="K19" i="2"/>
  <c r="O18" i="2" l="1"/>
  <c r="AA4" i="2" s="1"/>
  <c r="M18" i="2"/>
  <c r="P18" i="2" s="1"/>
  <c r="AB4" i="2" s="1"/>
  <c r="K20" i="2"/>
  <c r="L19" i="2"/>
  <c r="N19" i="2" s="1"/>
  <c r="V89" i="2" l="1"/>
  <c r="V29" i="2"/>
  <c r="V11" i="2"/>
  <c r="V94" i="2"/>
  <c r="V64" i="2"/>
  <c r="V46" i="2"/>
  <c r="V34" i="2"/>
  <c r="V22" i="2"/>
  <c r="V4" i="2"/>
  <c r="V93" i="2"/>
  <c r="V81" i="2"/>
  <c r="V69" i="2"/>
  <c r="V51" i="2"/>
  <c r="V33" i="2"/>
  <c r="V15" i="2"/>
  <c r="V95" i="2"/>
  <c r="V83" i="2"/>
  <c r="V71" i="2"/>
  <c r="V59" i="2"/>
  <c r="V47" i="2"/>
  <c r="V35" i="2"/>
  <c r="V17" i="2"/>
  <c r="V100" i="2"/>
  <c r="V82" i="2"/>
  <c r="V76" i="2"/>
  <c r="V58" i="2"/>
  <c r="V40" i="2"/>
  <c r="V16" i="2"/>
  <c r="V99" i="2"/>
  <c r="V75" i="2"/>
  <c r="V57" i="2"/>
  <c r="V39" i="2"/>
  <c r="V21" i="2"/>
  <c r="V3" i="2"/>
  <c r="V101" i="2"/>
  <c r="V77" i="2"/>
  <c r="V65" i="2"/>
  <c r="V53" i="2"/>
  <c r="V41" i="2"/>
  <c r="V23" i="2"/>
  <c r="V5" i="2"/>
  <c r="V88" i="2"/>
  <c r="V70" i="2"/>
  <c r="V52" i="2"/>
  <c r="V28" i="2"/>
  <c r="V10" i="2"/>
  <c r="V87" i="2"/>
  <c r="V63" i="2"/>
  <c r="V45" i="2"/>
  <c r="V27" i="2"/>
  <c r="V9" i="2"/>
  <c r="V103" i="2"/>
  <c r="V74" i="2"/>
  <c r="V48" i="2"/>
  <c r="V19" i="2"/>
  <c r="V91" i="2"/>
  <c r="V20" i="2"/>
  <c r="V92" i="2"/>
  <c r="V37" i="2"/>
  <c r="V50" i="2"/>
  <c r="V13" i="2"/>
  <c r="V8" i="2"/>
  <c r="V80" i="2"/>
  <c r="V54" i="2"/>
  <c r="V25" i="2"/>
  <c r="V97" i="2"/>
  <c r="V86" i="2"/>
  <c r="V60" i="2"/>
  <c r="V31" i="2"/>
  <c r="V98" i="2"/>
  <c r="V90" i="2"/>
  <c r="V24" i="2"/>
  <c r="V67" i="2"/>
  <c r="V56" i="2"/>
  <c r="V73" i="2"/>
  <c r="V62" i="2"/>
  <c r="V36" i="2"/>
  <c r="V79" i="2"/>
  <c r="V42" i="2"/>
  <c r="V85" i="2"/>
  <c r="V14" i="2"/>
  <c r="V66" i="2"/>
  <c r="V26" i="2"/>
  <c r="V72" i="2"/>
  <c r="V43" i="2"/>
  <c r="V32" i="2"/>
  <c r="V6" i="2"/>
  <c r="V78" i="2"/>
  <c r="V49" i="2"/>
  <c r="V38" i="2"/>
  <c r="V12" i="2"/>
  <c r="V84" i="2"/>
  <c r="V55" i="2"/>
  <c r="V44" i="2"/>
  <c r="V18" i="2"/>
  <c r="V61" i="2"/>
  <c r="V96" i="2"/>
  <c r="V30" i="2"/>
  <c r="V102" i="2"/>
  <c r="V7" i="2"/>
  <c r="V68" i="2"/>
  <c r="U72" i="2"/>
  <c r="U95" i="2"/>
  <c r="U83" i="2"/>
  <c r="U71" i="2"/>
  <c r="U59" i="2"/>
  <c r="U47" i="2"/>
  <c r="U35" i="2"/>
  <c r="U23" i="2"/>
  <c r="U11" i="2"/>
  <c r="U94" i="2"/>
  <c r="U64" i="2"/>
  <c r="U46" i="2"/>
  <c r="U28" i="2"/>
  <c r="U10" i="2"/>
  <c r="U93" i="2"/>
  <c r="U57" i="2"/>
  <c r="U39" i="2"/>
  <c r="U21" i="2"/>
  <c r="U3" i="2"/>
  <c r="U103" i="2"/>
  <c r="U97" i="2"/>
  <c r="U91" i="2"/>
  <c r="U85" i="2"/>
  <c r="U79" i="2"/>
  <c r="U73" i="2"/>
  <c r="U67" i="2"/>
  <c r="U61" i="2"/>
  <c r="U55" i="2"/>
  <c r="U49" i="2"/>
  <c r="U43" i="2"/>
  <c r="U37" i="2"/>
  <c r="U31" i="2"/>
  <c r="U25" i="2"/>
  <c r="U19" i="2"/>
  <c r="U13" i="2"/>
  <c r="U7" i="2"/>
  <c r="U89" i="2"/>
  <c r="U5" i="2"/>
  <c r="U100" i="2"/>
  <c r="U82" i="2"/>
  <c r="U76" i="2"/>
  <c r="U58" i="2"/>
  <c r="U40" i="2"/>
  <c r="U22" i="2"/>
  <c r="U4" i="2"/>
  <c r="U99" i="2"/>
  <c r="U75" i="2"/>
  <c r="U69" i="2"/>
  <c r="U51" i="2"/>
  <c r="U33" i="2"/>
  <c r="U15" i="2"/>
  <c r="U102" i="2"/>
  <c r="U96" i="2"/>
  <c r="U90" i="2"/>
  <c r="U84" i="2"/>
  <c r="U78" i="2"/>
  <c r="U66" i="2"/>
  <c r="U60" i="2"/>
  <c r="U54" i="2"/>
  <c r="U48" i="2"/>
  <c r="U42" i="2"/>
  <c r="U36" i="2"/>
  <c r="U30" i="2"/>
  <c r="U24" i="2"/>
  <c r="U18" i="2"/>
  <c r="U12" i="2"/>
  <c r="U6" i="2"/>
  <c r="U101" i="2"/>
  <c r="U77" i="2"/>
  <c r="U65" i="2"/>
  <c r="U53" i="2"/>
  <c r="U41" i="2"/>
  <c r="U29" i="2"/>
  <c r="U17" i="2"/>
  <c r="U88" i="2"/>
  <c r="U70" i="2"/>
  <c r="U52" i="2"/>
  <c r="U34" i="2"/>
  <c r="U16" i="2"/>
  <c r="U87" i="2"/>
  <c r="U63" i="2"/>
  <c r="U45" i="2"/>
  <c r="U27" i="2"/>
  <c r="U9" i="2"/>
  <c r="U98" i="2"/>
  <c r="U92" i="2"/>
  <c r="U86" i="2"/>
  <c r="U80" i="2"/>
  <c r="U74" i="2"/>
  <c r="U68" i="2"/>
  <c r="U62" i="2"/>
  <c r="U56" i="2"/>
  <c r="U50" i="2"/>
  <c r="U44" i="2"/>
  <c r="U38" i="2"/>
  <c r="U32" i="2"/>
  <c r="U26" i="2"/>
  <c r="U20" i="2"/>
  <c r="U14" i="2"/>
  <c r="U8" i="2"/>
  <c r="U81" i="2"/>
  <c r="Q18" i="2"/>
  <c r="O19" i="2"/>
  <c r="M19" i="2"/>
  <c r="P19" i="2" s="1"/>
  <c r="L20" i="2"/>
  <c r="M20" i="2" s="1"/>
  <c r="P20" i="2" s="1"/>
  <c r="K21" i="2"/>
  <c r="N20" i="2" l="1"/>
  <c r="Q19" i="2"/>
  <c r="L21" i="2"/>
  <c r="M21" i="2" s="1"/>
  <c r="P21" i="2" s="1"/>
  <c r="K22" i="2"/>
  <c r="N21" i="2" l="1"/>
  <c r="O20" i="2"/>
  <c r="Q20" i="2" s="1"/>
  <c r="L22" i="2"/>
  <c r="N22" i="2" s="1"/>
  <c r="K23" i="2"/>
  <c r="O22" i="2" l="1"/>
  <c r="O21" i="2"/>
  <c r="Q21" i="2" s="1"/>
  <c r="M22" i="2"/>
  <c r="P22" i="2" s="1"/>
  <c r="K24" i="2"/>
  <c r="L23" i="2"/>
  <c r="M23" i="2" s="1"/>
  <c r="P23" i="2" s="1"/>
  <c r="Q22" i="2" l="1"/>
  <c r="N23" i="2"/>
  <c r="L24" i="2"/>
  <c r="M24" i="2" s="1"/>
  <c r="P24" i="2" s="1"/>
  <c r="K25" i="2"/>
  <c r="N24" i="2" l="1"/>
  <c r="O23" i="2"/>
  <c r="Q23" i="2" s="1"/>
  <c r="K26" i="2"/>
  <c r="L25" i="2"/>
  <c r="N25" i="2" s="1"/>
  <c r="O25" i="2" l="1"/>
  <c r="O24" i="2"/>
  <c r="Q24" i="2" s="1"/>
  <c r="M25" i="2"/>
  <c r="P25" i="2" s="1"/>
  <c r="Q25" i="2" s="1"/>
  <c r="K27" i="2"/>
  <c r="L26" i="2"/>
  <c r="N26" i="2" s="1"/>
  <c r="O26" i="2" l="1"/>
  <c r="M26" i="2"/>
  <c r="P26" i="2" s="1"/>
  <c r="Q26" i="2" s="1"/>
  <c r="K28" i="2"/>
  <c r="L27" i="2"/>
  <c r="M27" i="2" s="1"/>
  <c r="P27" i="2" s="1"/>
  <c r="N27" i="2" l="1"/>
  <c r="L28" i="2"/>
  <c r="N28" i="2" s="1"/>
  <c r="K29" i="2"/>
  <c r="O28" i="2" l="1"/>
  <c r="O27" i="2"/>
  <c r="Q27" i="2" s="1"/>
  <c r="M28" i="2"/>
  <c r="P28" i="2" s="1"/>
  <c r="L29" i="2"/>
  <c r="M29" i="2" s="1"/>
  <c r="P29" i="2" s="1"/>
  <c r="K30" i="2"/>
  <c r="N29" i="2" l="1"/>
  <c r="Q28" i="2"/>
  <c r="K31" i="2"/>
  <c r="L30" i="2"/>
  <c r="M30" i="2" s="1"/>
  <c r="P30" i="2" s="1"/>
  <c r="N30" i="2" l="1"/>
  <c r="O29" i="2"/>
  <c r="Q29" i="2" s="1"/>
  <c r="K32" i="2"/>
  <c r="L31" i="2"/>
  <c r="N31" i="2" s="1"/>
  <c r="O31" i="2" l="1"/>
  <c r="O30" i="2"/>
  <c r="Q30" i="2" s="1"/>
  <c r="M31" i="2"/>
  <c r="P31" i="2" s="1"/>
  <c r="Q31" i="2" s="1"/>
  <c r="L32" i="2"/>
  <c r="M32" i="2" s="1"/>
  <c r="P32" i="2" s="1"/>
  <c r="K33" i="2"/>
  <c r="N32" i="2" l="1"/>
  <c r="K34" i="2"/>
  <c r="L33" i="2"/>
  <c r="M33" i="2" s="1"/>
  <c r="P33" i="2" s="1"/>
  <c r="N33" i="2" l="1"/>
  <c r="O32" i="2"/>
  <c r="Q32" i="2" s="1"/>
  <c r="L34" i="2"/>
  <c r="N34" i="2" s="1"/>
  <c r="K35" i="2"/>
  <c r="O34" i="2" l="1"/>
  <c r="O33" i="2"/>
  <c r="Q33" i="2" s="1"/>
  <c r="M34" i="2"/>
  <c r="P34" i="2" s="1"/>
  <c r="K36" i="2"/>
  <c r="L35" i="2"/>
  <c r="M35" i="2" s="1"/>
  <c r="P35" i="2" s="1"/>
  <c r="N35" i="2" l="1"/>
  <c r="Q34" i="2"/>
  <c r="L36" i="2"/>
  <c r="M36" i="2" s="1"/>
  <c r="P36" i="2" s="1"/>
  <c r="K37" i="2"/>
  <c r="N36" i="2" l="1"/>
  <c r="O35" i="2"/>
  <c r="Q35" i="2" s="1"/>
  <c r="K38" i="2"/>
  <c r="L37" i="2"/>
  <c r="N37" i="2" s="1"/>
  <c r="O37" i="2" l="1"/>
  <c r="O36" i="2"/>
  <c r="Q36" i="2" s="1"/>
  <c r="M37" i="2"/>
  <c r="P37" i="2" s="1"/>
  <c r="L38" i="2"/>
  <c r="N38" i="2" s="1"/>
  <c r="K39" i="2"/>
  <c r="Q37" i="2" l="1"/>
  <c r="O38" i="2"/>
  <c r="M38" i="2"/>
  <c r="P38" i="2" s="1"/>
  <c r="Q38" i="2" s="1"/>
  <c r="K40" i="2"/>
  <c r="L39" i="2"/>
  <c r="M39" i="2" s="1"/>
  <c r="P39" i="2" s="1"/>
  <c r="N39" i="2" l="1"/>
  <c r="L40" i="2"/>
  <c r="N40" i="2" s="1"/>
  <c r="K41" i="2"/>
  <c r="O40" i="2" l="1"/>
  <c r="O39" i="2"/>
  <c r="Q39" i="2" s="1"/>
  <c r="M40" i="2"/>
  <c r="P40" i="2" s="1"/>
  <c r="K42" i="2"/>
  <c r="L41" i="2"/>
  <c r="M41" i="2" s="1"/>
  <c r="P41" i="2" s="1"/>
  <c r="N41" i="2" l="1"/>
  <c r="Q40" i="2"/>
  <c r="L42" i="2"/>
  <c r="N42" i="2" s="1"/>
  <c r="K43" i="2"/>
  <c r="O42" i="2" l="1"/>
  <c r="O41" i="2"/>
  <c r="Q41" i="2" s="1"/>
  <c r="M42" i="2"/>
  <c r="P42" i="2" s="1"/>
  <c r="K44" i="2"/>
  <c r="L43" i="2"/>
  <c r="M43" i="2" s="1"/>
  <c r="P43" i="2" s="1"/>
  <c r="N43" i="2" l="1"/>
  <c r="Q42" i="2"/>
  <c r="K45" i="2"/>
  <c r="L44" i="2"/>
  <c r="M44" i="2" s="1"/>
  <c r="P44" i="2" s="1"/>
  <c r="N44" i="2" l="1"/>
  <c r="O43" i="2"/>
  <c r="Q43" i="2" s="1"/>
  <c r="L45" i="2"/>
  <c r="M45" i="2" s="1"/>
  <c r="P45" i="2" s="1"/>
  <c r="K46" i="2"/>
  <c r="N45" i="2" l="1"/>
  <c r="O44" i="2"/>
  <c r="Q44" i="2" s="1"/>
  <c r="L46" i="2"/>
  <c r="N46" i="2" s="1"/>
  <c r="K47" i="2"/>
  <c r="O46" i="2" l="1"/>
  <c r="O45" i="2"/>
  <c r="Q45" i="2" s="1"/>
  <c r="M46" i="2"/>
  <c r="P46" i="2" s="1"/>
  <c r="Q46" i="2" s="1"/>
  <c r="K48" i="2"/>
  <c r="L47" i="2"/>
  <c r="N47" i="2" s="1"/>
  <c r="O47" i="2" l="1"/>
  <c r="M47" i="2"/>
  <c r="P47" i="2" s="1"/>
  <c r="Q47" i="2" s="1"/>
  <c r="L48" i="2"/>
  <c r="M48" i="2" s="1"/>
  <c r="P48" i="2" s="1"/>
  <c r="K49" i="2"/>
  <c r="N48" i="2" l="1"/>
  <c r="K50" i="2"/>
  <c r="L49" i="2"/>
  <c r="N49" i="2" s="1"/>
  <c r="O49" i="2" l="1"/>
  <c r="O48" i="2"/>
  <c r="Q48" i="2" s="1"/>
  <c r="M49" i="2"/>
  <c r="P49" i="2" s="1"/>
  <c r="L50" i="2"/>
  <c r="N50" i="2" s="1"/>
  <c r="K51" i="2"/>
  <c r="Q49" i="2" l="1"/>
  <c r="O50" i="2"/>
  <c r="M50" i="2"/>
  <c r="P50" i="2" s="1"/>
  <c r="K52" i="2"/>
  <c r="L51" i="2"/>
  <c r="M51" i="2" s="1"/>
  <c r="P51" i="2" s="1"/>
  <c r="Q50" i="2" l="1"/>
  <c r="N51" i="2"/>
  <c r="L52" i="2"/>
  <c r="N52" i="2" s="1"/>
  <c r="K53" i="2"/>
  <c r="O52" i="2" l="1"/>
  <c r="O51" i="2"/>
  <c r="Q51" i="2" s="1"/>
  <c r="M52" i="2"/>
  <c r="P52" i="2" s="1"/>
  <c r="K54" i="2"/>
  <c r="L53" i="2"/>
  <c r="N53" i="2" s="1"/>
  <c r="Q52" i="2" l="1"/>
  <c r="O53" i="2"/>
  <c r="M53" i="2"/>
  <c r="P53" i="2" s="1"/>
  <c r="K55" i="2"/>
  <c r="L54" i="2"/>
  <c r="N54" i="2" s="1"/>
  <c r="Q53" i="2" l="1"/>
  <c r="O54" i="2"/>
  <c r="M54" i="2"/>
  <c r="P54" i="2" s="1"/>
  <c r="K56" i="2"/>
  <c r="L55" i="2"/>
  <c r="N55" i="2" s="1"/>
  <c r="Q54" i="2" l="1"/>
  <c r="O55" i="2"/>
  <c r="M55" i="2"/>
  <c r="P55" i="2" s="1"/>
  <c r="L56" i="2"/>
  <c r="M56" i="2" s="1"/>
  <c r="P56" i="2" s="1"/>
  <c r="K57" i="2"/>
  <c r="N56" i="2" l="1"/>
  <c r="Q55" i="2"/>
  <c r="K58" i="2"/>
  <c r="L57" i="2"/>
  <c r="M57" i="2" s="1"/>
  <c r="P57" i="2" s="1"/>
  <c r="N57" i="2" l="1"/>
  <c r="O56" i="2"/>
  <c r="Q56" i="2" s="1"/>
  <c r="L58" i="2"/>
  <c r="M58" i="2" s="1"/>
  <c r="P58" i="2" s="1"/>
  <c r="K59" i="2"/>
  <c r="N58" i="2" l="1"/>
  <c r="O57" i="2"/>
  <c r="Q57" i="2" s="1"/>
  <c r="L59" i="2"/>
  <c r="M59" i="2" s="1"/>
  <c r="P59" i="2" s="1"/>
  <c r="K60" i="2"/>
  <c r="N59" i="2" l="1"/>
  <c r="O58" i="2"/>
  <c r="Q58" i="2" s="1"/>
  <c r="L60" i="2"/>
  <c r="M60" i="2" s="1"/>
  <c r="P60" i="2" s="1"/>
  <c r="K61" i="2"/>
  <c r="N60" i="2" l="1"/>
  <c r="O59" i="2"/>
  <c r="Q59" i="2" s="1"/>
  <c r="K62" i="2"/>
  <c r="L61" i="2"/>
  <c r="N61" i="2" s="1"/>
  <c r="O61" i="2" l="1"/>
  <c r="O60" i="2"/>
  <c r="Q60" i="2" s="1"/>
  <c r="M61" i="2"/>
  <c r="P61" i="2" s="1"/>
  <c r="Q61" i="2" s="1"/>
  <c r="K63" i="2"/>
  <c r="L62" i="2"/>
  <c r="N62" i="2" s="1"/>
  <c r="O62" i="2" l="1"/>
  <c r="M62" i="2"/>
  <c r="P62" i="2" s="1"/>
  <c r="Q62" i="2" s="1"/>
  <c r="K64" i="2"/>
  <c r="L63" i="2"/>
  <c r="N63" i="2" s="1"/>
  <c r="O63" i="2" l="1"/>
  <c r="M63" i="2"/>
  <c r="P63" i="2" s="1"/>
  <c r="L64" i="2"/>
  <c r="N64" i="2" s="1"/>
  <c r="K65" i="2"/>
  <c r="Q63" i="2" l="1"/>
  <c r="O64" i="2"/>
  <c r="M64" i="2"/>
  <c r="P64" i="2" s="1"/>
  <c r="K66" i="2"/>
  <c r="L65" i="2"/>
  <c r="M65" i="2" s="1"/>
  <c r="P65" i="2" s="1"/>
  <c r="N65" i="2" l="1"/>
  <c r="Q64" i="2"/>
  <c r="L66" i="2"/>
  <c r="N66" i="2" s="1"/>
  <c r="K67" i="2"/>
  <c r="O66" i="2" l="1"/>
  <c r="AA3" i="2" s="1"/>
  <c r="AC7" i="2" s="1"/>
  <c r="O65" i="2"/>
  <c r="Q65" i="2" s="1"/>
  <c r="M66" i="2"/>
  <c r="P66" i="2" s="1"/>
  <c r="K68" i="2"/>
  <c r="L67" i="2"/>
  <c r="N67" i="2" s="1"/>
  <c r="AA10" i="2" l="1"/>
  <c r="Q66" i="2"/>
  <c r="AB3" i="2"/>
  <c r="AA9" i="2" s="1"/>
  <c r="W96" i="2"/>
  <c r="W77" i="2"/>
  <c r="W83" i="2"/>
  <c r="W101" i="2"/>
  <c r="W58" i="2"/>
  <c r="W4" i="2"/>
  <c r="W9" i="2"/>
  <c r="W80" i="2"/>
  <c r="W63" i="2"/>
  <c r="W71" i="2"/>
  <c r="W87" i="2"/>
  <c r="W68" i="2"/>
  <c r="W86" i="2"/>
  <c r="W72" i="2"/>
  <c r="W59" i="2"/>
  <c r="W34" i="2"/>
  <c r="W15" i="2"/>
  <c r="W56" i="2"/>
  <c r="W60" i="2"/>
  <c r="W16" i="2"/>
  <c r="W74" i="2"/>
  <c r="W44" i="2"/>
  <c r="W48" i="2"/>
  <c r="W75" i="2"/>
  <c r="W61" i="2"/>
  <c r="W25" i="2"/>
  <c r="W23" i="2"/>
  <c r="W20" i="2"/>
  <c r="W31" i="2"/>
  <c r="W24" i="2"/>
  <c r="W50" i="2"/>
  <c r="W81" i="2"/>
  <c r="W7" i="2"/>
  <c r="W30" i="2"/>
  <c r="W32" i="2"/>
  <c r="W37" i="2"/>
  <c r="W38" i="2"/>
  <c r="W21" i="2"/>
  <c r="W84" i="2"/>
  <c r="W17" i="2"/>
  <c r="W29" i="2"/>
  <c r="W46" i="2"/>
  <c r="W79" i="2"/>
  <c r="W100" i="2"/>
  <c r="W76" i="2"/>
  <c r="W19" i="2"/>
  <c r="W14" i="2"/>
  <c r="W52" i="2"/>
  <c r="W22" i="2"/>
  <c r="W54" i="2"/>
  <c r="W85" i="2"/>
  <c r="W99" i="2"/>
  <c r="W10" i="2"/>
  <c r="W91" i="2"/>
  <c r="W51" i="2"/>
  <c r="W93" i="2"/>
  <c r="W66" i="2"/>
  <c r="W98" i="2"/>
  <c r="W39" i="2"/>
  <c r="W62" i="2"/>
  <c r="W90" i="2"/>
  <c r="W28" i="2"/>
  <c r="W47" i="2"/>
  <c r="W35" i="2"/>
  <c r="W65" i="2"/>
  <c r="W36" i="2"/>
  <c r="W3" i="2"/>
  <c r="W5" i="2"/>
  <c r="W27" i="2"/>
  <c r="W11" i="2"/>
  <c r="W55" i="2"/>
  <c r="W40" i="2"/>
  <c r="W12" i="2"/>
  <c r="W8" i="2"/>
  <c r="W97" i="2"/>
  <c r="W69" i="2"/>
  <c r="W103" i="2"/>
  <c r="W57" i="2"/>
  <c r="W89" i="2"/>
  <c r="W92" i="2"/>
  <c r="W67" i="2"/>
  <c r="W26" i="2"/>
  <c r="W43" i="2"/>
  <c r="W94" i="2"/>
  <c r="W6" i="2"/>
  <c r="W45" i="2"/>
  <c r="W73" i="2"/>
  <c r="W41" i="2"/>
  <c r="W78" i="2"/>
  <c r="W49" i="2"/>
  <c r="W102" i="2"/>
  <c r="W82" i="2"/>
  <c r="W53" i="2"/>
  <c r="W33" i="2"/>
  <c r="W13" i="2"/>
  <c r="W88" i="2"/>
  <c r="W18" i="2"/>
  <c r="W95" i="2"/>
  <c r="W42" i="2"/>
  <c r="W70" i="2"/>
  <c r="W64" i="2"/>
  <c r="O67" i="2"/>
  <c r="M67" i="2"/>
  <c r="P67" i="2" s="1"/>
  <c r="L68" i="2"/>
  <c r="M68" i="2" s="1"/>
  <c r="P68" i="2" s="1"/>
  <c r="K69" i="2"/>
  <c r="Q67" i="2" l="1"/>
  <c r="N68" i="2"/>
  <c r="L69" i="2"/>
  <c r="M69" i="2" s="1"/>
  <c r="P69" i="2" s="1"/>
  <c r="K70" i="2"/>
  <c r="N69" i="2" l="1"/>
  <c r="O68" i="2"/>
  <c r="Q68" i="2" s="1"/>
  <c r="L70" i="2"/>
  <c r="M70" i="2" s="1"/>
  <c r="P70" i="2" s="1"/>
  <c r="K71" i="2"/>
  <c r="N70" i="2" l="1"/>
  <c r="O69" i="2"/>
  <c r="Q69" i="2" s="1"/>
  <c r="L71" i="2"/>
  <c r="M71" i="2" s="1"/>
  <c r="P71" i="2" s="1"/>
  <c r="K72" i="2"/>
  <c r="N71" i="2" l="1"/>
  <c r="O70" i="2"/>
  <c r="Q70" i="2" s="1"/>
  <c r="L72" i="2"/>
  <c r="M72" i="2" s="1"/>
  <c r="P72" i="2" s="1"/>
  <c r="K73" i="2"/>
  <c r="N72" i="2" l="1"/>
  <c r="O71" i="2"/>
  <c r="Q71" i="2" s="1"/>
  <c r="K74" i="2"/>
  <c r="L73" i="2"/>
  <c r="N73" i="2" s="1"/>
  <c r="O73" i="2" l="1"/>
  <c r="O72" i="2"/>
  <c r="Q72" i="2" s="1"/>
  <c r="M73" i="2"/>
  <c r="P73" i="2" s="1"/>
  <c r="L74" i="2"/>
  <c r="N74" i="2" s="1"/>
  <c r="K75" i="2"/>
  <c r="Q73" i="2" l="1"/>
  <c r="O74" i="2"/>
  <c r="M74" i="2"/>
  <c r="P74" i="2" s="1"/>
  <c r="K76" i="2"/>
  <c r="L75" i="2"/>
  <c r="N75" i="2" s="1"/>
  <c r="Q74" i="2" l="1"/>
  <c r="O75" i="2"/>
  <c r="M75" i="2"/>
  <c r="P75" i="2" s="1"/>
  <c r="L76" i="2"/>
  <c r="M76" i="2" s="1"/>
  <c r="P76" i="2" s="1"/>
  <c r="K77" i="2"/>
  <c r="N76" i="2" l="1"/>
  <c r="Q75" i="2"/>
  <c r="K78" i="2"/>
  <c r="L77" i="2"/>
  <c r="M77" i="2" s="1"/>
  <c r="P77" i="2" s="1"/>
  <c r="N77" i="2" l="1"/>
  <c r="O76" i="2"/>
  <c r="Q76" i="2" s="1"/>
  <c r="L78" i="2"/>
  <c r="N78" i="2" s="1"/>
  <c r="K79" i="2"/>
  <c r="O78" i="2" l="1"/>
  <c r="O77" i="2"/>
  <c r="Q77" i="2" s="1"/>
  <c r="M78" i="2"/>
  <c r="P78" i="2" s="1"/>
  <c r="Q78" i="2" s="1"/>
  <c r="K80" i="2"/>
  <c r="L79" i="2"/>
  <c r="N79" i="2" s="1"/>
  <c r="O79" i="2" l="1"/>
  <c r="M79" i="2"/>
  <c r="P79" i="2" s="1"/>
  <c r="K81" i="2"/>
  <c r="L80" i="2"/>
  <c r="M80" i="2" s="1"/>
  <c r="P80" i="2" s="1"/>
  <c r="N80" i="2" l="1"/>
  <c r="Q79" i="2"/>
  <c r="K82" i="2"/>
  <c r="L81" i="2"/>
  <c r="M81" i="2" s="1"/>
  <c r="P81" i="2" s="1"/>
  <c r="N81" i="2" l="1"/>
  <c r="O80" i="2"/>
  <c r="Q80" i="2" s="1"/>
  <c r="L82" i="2"/>
  <c r="N82" i="2" s="1"/>
  <c r="K83" i="2"/>
  <c r="O82" i="2" l="1"/>
  <c r="O81" i="2"/>
  <c r="Q81" i="2" s="1"/>
  <c r="M82" i="2"/>
  <c r="P82" i="2" s="1"/>
  <c r="L83" i="2"/>
  <c r="N83" i="2" s="1"/>
  <c r="K84" i="2"/>
  <c r="Q82" i="2" l="1"/>
  <c r="O83" i="2"/>
  <c r="M83" i="2"/>
  <c r="P83" i="2" s="1"/>
  <c r="K85" i="2"/>
  <c r="L84" i="2"/>
  <c r="M84" i="2" s="1"/>
  <c r="P84" i="2" s="1"/>
  <c r="N84" i="2" l="1"/>
  <c r="Q83" i="2"/>
  <c r="K86" i="2"/>
  <c r="L85" i="2"/>
  <c r="N85" i="2" s="1"/>
  <c r="O85" i="2" l="1"/>
  <c r="O84" i="2"/>
  <c r="Q84" i="2" s="1"/>
  <c r="M85" i="2"/>
  <c r="P85" i="2" s="1"/>
  <c r="L86" i="2"/>
  <c r="N86" i="2" s="1"/>
  <c r="K87" i="2"/>
  <c r="Q85" i="2" l="1"/>
  <c r="O86" i="2"/>
  <c r="M86" i="2"/>
  <c r="P86" i="2" s="1"/>
  <c r="L87" i="2"/>
  <c r="N87" i="2" s="1"/>
  <c r="K88" i="2"/>
  <c r="Q86" i="2" l="1"/>
  <c r="O87" i="2"/>
  <c r="M87" i="2"/>
  <c r="P87" i="2" s="1"/>
  <c r="L88" i="2"/>
  <c r="N88" i="2" s="1"/>
  <c r="K89" i="2"/>
  <c r="Q87" i="2" l="1"/>
  <c r="O88" i="2"/>
  <c r="M88" i="2"/>
  <c r="P88" i="2" s="1"/>
  <c r="Q88" i="2" s="1"/>
  <c r="K90" i="2"/>
  <c r="L89" i="2"/>
  <c r="N89" i="2" s="1"/>
  <c r="O89" i="2" l="1"/>
  <c r="M89" i="2"/>
  <c r="P89" i="2" s="1"/>
  <c r="L90" i="2"/>
  <c r="N90" i="2" s="1"/>
  <c r="K91" i="2"/>
  <c r="Q89" i="2" l="1"/>
  <c r="O90" i="2"/>
  <c r="M90" i="2"/>
  <c r="P90" i="2" s="1"/>
  <c r="K92" i="2"/>
  <c r="L91" i="2"/>
  <c r="N91" i="2" s="1"/>
  <c r="Q90" i="2" l="1"/>
  <c r="O91" i="2"/>
  <c r="M91" i="2"/>
  <c r="P91" i="2" s="1"/>
  <c r="L92" i="2"/>
  <c r="M92" i="2" s="1"/>
  <c r="P92" i="2" s="1"/>
  <c r="K93" i="2"/>
  <c r="N92" i="2" l="1"/>
  <c r="Q91" i="2"/>
  <c r="K94" i="2"/>
  <c r="L93" i="2"/>
  <c r="M93" i="2" s="1"/>
  <c r="P93" i="2" s="1"/>
  <c r="N93" i="2" l="1"/>
  <c r="O92" i="2"/>
  <c r="Q92" i="2" s="1"/>
  <c r="L94" i="2"/>
  <c r="N94" i="2" s="1"/>
  <c r="K95" i="2"/>
  <c r="O94" i="2" l="1"/>
  <c r="O93" i="2"/>
  <c r="Q93" i="2" s="1"/>
  <c r="M94" i="2"/>
  <c r="P94" i="2" s="1"/>
  <c r="K96" i="2"/>
  <c r="L95" i="2"/>
  <c r="M95" i="2" s="1"/>
  <c r="P95" i="2" s="1"/>
  <c r="N95" i="2" l="1"/>
  <c r="Q94" i="2"/>
  <c r="L96" i="2"/>
  <c r="M96" i="2" s="1"/>
  <c r="P96" i="2" s="1"/>
  <c r="K97" i="2"/>
  <c r="N96" i="2" l="1"/>
  <c r="O95" i="2"/>
  <c r="Q95" i="2" s="1"/>
  <c r="K98" i="2"/>
  <c r="L97" i="2"/>
  <c r="N97" i="2" s="1"/>
  <c r="O97" i="2" l="1"/>
  <c r="O96" i="2"/>
  <c r="Q96" i="2" s="1"/>
  <c r="M97" i="2"/>
  <c r="P97" i="2" s="1"/>
  <c r="L98" i="2"/>
  <c r="M98" i="2" s="1"/>
  <c r="P98" i="2" s="1"/>
  <c r="K99" i="2"/>
  <c r="N98" i="2" l="1"/>
  <c r="Q97" i="2"/>
  <c r="K100" i="2"/>
  <c r="L99" i="2"/>
  <c r="M99" i="2" s="1"/>
  <c r="P99" i="2" s="1"/>
  <c r="N99" i="2" l="1"/>
  <c r="O98" i="2"/>
  <c r="Q98" i="2" s="1"/>
  <c r="L100" i="2"/>
  <c r="N100" i="2" s="1"/>
  <c r="K101" i="2"/>
  <c r="O100" i="2" l="1"/>
  <c r="O99" i="2"/>
  <c r="Q99" i="2" s="1"/>
  <c r="M100" i="2"/>
  <c r="P100" i="2" s="1"/>
  <c r="K102" i="2"/>
  <c r="L101" i="2"/>
  <c r="M101" i="2" s="1"/>
  <c r="P101" i="2" s="1"/>
  <c r="N101" i="2" l="1"/>
  <c r="Q100" i="2"/>
  <c r="K103" i="2"/>
  <c r="L102" i="2"/>
  <c r="M102" i="2" s="1"/>
  <c r="P102" i="2" s="1"/>
  <c r="N102" i="2" l="1"/>
  <c r="O101" i="2"/>
  <c r="Q101" i="2" s="1"/>
  <c r="L103" i="2"/>
  <c r="N103" i="2" s="1"/>
  <c r="O103" i="2" l="1"/>
  <c r="O102" i="2"/>
  <c r="Q102" i="2" s="1"/>
  <c r="M103" i="2"/>
  <c r="P103" i="2" s="1"/>
  <c r="Q103" i="2" s="1"/>
  <c r="G10" i="2" l="1"/>
  <c r="G11" i="2"/>
  <c r="X98" i="2" l="1"/>
  <c r="X7" i="2"/>
  <c r="X6" i="2"/>
  <c r="X4" i="2"/>
  <c r="X3" i="2"/>
  <c r="X83" i="2"/>
  <c r="X15" i="2"/>
  <c r="X12" i="2"/>
  <c r="X40" i="2"/>
  <c r="X8" i="2"/>
  <c r="X52" i="2"/>
  <c r="X26" i="2"/>
  <c r="X64" i="2"/>
  <c r="X97" i="2"/>
  <c r="X45" i="2"/>
  <c r="X63" i="2"/>
  <c r="X70" i="2"/>
  <c r="X76" i="2"/>
  <c r="X11" i="2"/>
  <c r="X77" i="2"/>
  <c r="X57" i="2"/>
  <c r="X61" i="2"/>
  <c r="X31" i="2"/>
  <c r="X23" i="2"/>
  <c r="X16" i="2"/>
  <c r="X43" i="2"/>
  <c r="X28" i="2"/>
  <c r="X103" i="2"/>
  <c r="X9" i="2"/>
  <c r="X72" i="2"/>
  <c r="X39" i="2"/>
  <c r="X13" i="2"/>
  <c r="X65" i="2"/>
  <c r="X50" i="2"/>
  <c r="X34" i="2"/>
  <c r="X75" i="2"/>
  <c r="X35" i="2"/>
  <c r="X88" i="2"/>
  <c r="X59" i="2"/>
  <c r="X89" i="2"/>
  <c r="X37" i="2"/>
  <c r="X5" i="2"/>
  <c r="X91" i="2"/>
  <c r="X80" i="2"/>
  <c r="X27" i="2"/>
  <c r="X18" i="2"/>
  <c r="X53" i="2"/>
  <c r="X51" i="2"/>
  <c r="X38" i="2"/>
  <c r="X94" i="2"/>
  <c r="X48" i="2"/>
  <c r="X101" i="2"/>
  <c r="X49" i="2"/>
  <c r="X46" i="2"/>
  <c r="X67" i="2"/>
  <c r="X102" i="2"/>
  <c r="X17" i="2"/>
  <c r="X29" i="2"/>
  <c r="X21" i="2"/>
  <c r="X14" i="2"/>
  <c r="X93" i="2"/>
  <c r="X68" i="2"/>
  <c r="X58" i="2"/>
  <c r="X44" i="2"/>
  <c r="X19" i="2"/>
  <c r="X95" i="2"/>
  <c r="X96" i="2"/>
  <c r="X22" i="2"/>
  <c r="X78" i="2"/>
  <c r="X82" i="2"/>
  <c r="X85" i="2"/>
  <c r="X71" i="2"/>
  <c r="X20" i="2"/>
  <c r="X36" i="2"/>
  <c r="X32" i="2"/>
  <c r="X73" i="2"/>
  <c r="X41" i="2"/>
  <c r="X69" i="2"/>
  <c r="X10" i="2"/>
  <c r="X55" i="2"/>
  <c r="X54" i="2"/>
  <c r="X92" i="2"/>
  <c r="X62" i="2"/>
  <c r="X87" i="2"/>
  <c r="X100" i="2"/>
  <c r="X33" i="2"/>
  <c r="X79" i="2"/>
  <c r="X74" i="2"/>
  <c r="X47" i="2"/>
  <c r="X99" i="2"/>
  <c r="X24" i="2"/>
  <c r="X30" i="2"/>
  <c r="X81" i="2"/>
  <c r="X56" i="2"/>
  <c r="X86" i="2"/>
  <c r="X60" i="2"/>
  <c r="X42" i="2"/>
  <c r="X84" i="2"/>
  <c r="X90" i="2"/>
  <c r="X66" i="2"/>
  <c r="X25" i="2"/>
</calcChain>
</file>

<file path=xl/sharedStrings.xml><?xml version="1.0" encoding="utf-8"?>
<sst xmlns="http://schemas.openxmlformats.org/spreadsheetml/2006/main" count="43" uniqueCount="24">
  <si>
    <t>Date</t>
  </si>
  <si>
    <t>Return</t>
  </si>
  <si>
    <t>Volatility</t>
  </si>
  <si>
    <t>Covariance</t>
  </si>
  <si>
    <t>Weights</t>
  </si>
  <si>
    <t>Portfolio</t>
  </si>
  <si>
    <t>Correlation</t>
  </si>
  <si>
    <t>GOOGL</t>
  </si>
  <si>
    <t>TSLA</t>
  </si>
  <si>
    <t>MVP</t>
  </si>
  <si>
    <t>Sharpe</t>
  </si>
  <si>
    <t>Sharpe Ratio</t>
  </si>
  <si>
    <t>Risk-Free</t>
  </si>
  <si>
    <t>Risk Free</t>
  </si>
  <si>
    <t>Stocks</t>
  </si>
  <si>
    <t>Tangent Portfolio</t>
  </si>
  <si>
    <t>Risk-free</t>
  </si>
  <si>
    <t>MVP Portfolio</t>
  </si>
  <si>
    <t>Sharpe Portfolio</t>
  </si>
  <si>
    <t>Ratio between MVP/Tangent Volatility</t>
  </si>
  <si>
    <t>Annualized</t>
  </si>
  <si>
    <t>Daily</t>
  </si>
  <si>
    <t>You can actually reproduce the volatility of the minimum variance portfolio by means of a combination of 24.6% Risk-Free and 76.6% Tangent Portfolio. This combination yields a return of 17.98% (&gt; 15.21% of the MVP portfolio) and the same volatility as of the MVP portfolio.</t>
  </si>
  <si>
    <r>
      <t xml:space="preserve">1. Create 101 different portfolios using the returns from GOOGL and TSLA (data already provided in returns) varying on +-1% weight in each stock (i.e, the first one is 100% GOOGL; the second portfolio is 99% GOOGL% and 1% TSLA, and so on, until 100% TSLA). Calculate the average return and average volatility of each portfolio and annualize all numbers assuming that there are 249 trading days in the period.
2. Plot the relationship between risk and return. Among all these portfolios, find the one with the minimum variance and describe its annual return and annualized volatility.
3. Assume now that there is a risk-free asset that yields a 5% annual return with zero volatility. If you can invest in this asset and you still want to have a the volatility of the minimum variance portfolio you found in 2, would it be possible for you improve the investment performance? If that is the case, what would be the resulting result and volatility of the new portfolio?
4. </t>
    </r>
    <r>
      <rPr>
        <b/>
        <sz val="16"/>
        <color theme="1"/>
        <rFont val="Aptos Narrow"/>
        <family val="2"/>
        <scheme val="minor"/>
      </rPr>
      <t>Challenge</t>
    </r>
    <r>
      <rPr>
        <sz val="16"/>
        <color theme="1"/>
        <rFont val="Aptos Narrow"/>
        <family val="2"/>
        <scheme val="minor"/>
      </rPr>
      <t>: reproduce slide 50 (Buying stocks on margin) using the data for this exercise.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</si>
</sst>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6" formatCode="0.0000"/>
    <numFmt numFmtId="167" formatCode="0.0%"/>
    <numFmt numFmtId="169" formatCode="0.000%"/>
    <numFmt numFmtId="171" formatCode="_(* #,##0.000_);_(* \(#,##0.000\);_(* &quot;-&quot;??_);_(@_)"/>
    <numFmt numFmtId="175" formatCode="_(* #,##0.00000_);_(* \(#,##0.00000\);_(*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6"/>
      <color theme="1"/>
      <name val="Aptos Narrow"/>
      <family val="2"/>
      <scheme val="minor"/>
    </font>
    <font>
      <b/>
      <sz val="16"/>
      <color theme="1"/>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14" fontId="0" fillId="0" borderId="0" xfId="0" applyNumberFormat="1"/>
    <xf numFmtId="11" fontId="0" fillId="0" borderId="0" xfId="0" applyNumberFormat="1"/>
    <xf numFmtId="166" fontId="0" fillId="0" borderId="0" xfId="0" applyNumberFormat="1"/>
    <xf numFmtId="9" fontId="0" fillId="0" borderId="0" xfId="0" applyNumberFormat="1"/>
    <xf numFmtId="167" fontId="0" fillId="0" borderId="0" xfId="2" applyNumberFormat="1" applyFont="1"/>
    <xf numFmtId="10" fontId="0" fillId="0" borderId="0" xfId="2" applyNumberFormat="1" applyFont="1"/>
    <xf numFmtId="10" fontId="0" fillId="0" borderId="0" xfId="0" applyNumberFormat="1"/>
    <xf numFmtId="169" fontId="0" fillId="0" borderId="0" xfId="2" applyNumberFormat="1" applyFont="1"/>
    <xf numFmtId="43" fontId="0" fillId="0" borderId="0" xfId="1" applyFont="1"/>
    <xf numFmtId="171" fontId="0" fillId="0" borderId="0" xfId="1" applyNumberFormat="1" applyFont="1"/>
    <xf numFmtId="169" fontId="0" fillId="0" borderId="0" xfId="0" applyNumberFormat="1"/>
    <xf numFmtId="0" fontId="0" fillId="33" borderId="0" xfId="0" applyFill="1"/>
    <xf numFmtId="169" fontId="0" fillId="33" borderId="0" xfId="2" applyNumberFormat="1" applyFont="1" applyFill="1"/>
    <xf numFmtId="43" fontId="0" fillId="33" borderId="0" xfId="1" applyFont="1" applyFill="1"/>
    <xf numFmtId="10" fontId="0" fillId="33" borderId="0" xfId="0" applyNumberFormat="1" applyFill="1"/>
    <xf numFmtId="0" fontId="0" fillId="34" borderId="0" xfId="0" applyFill="1"/>
    <xf numFmtId="9" fontId="0" fillId="33" borderId="0" xfId="0" applyNumberFormat="1" applyFill="1"/>
    <xf numFmtId="10" fontId="0" fillId="33" borderId="0" xfId="2" applyNumberFormat="1" applyFont="1" applyFill="1"/>
    <xf numFmtId="9" fontId="0" fillId="35" borderId="0" xfId="0" applyNumberFormat="1" applyFill="1"/>
    <xf numFmtId="10" fontId="0" fillId="35" borderId="0" xfId="2" applyNumberFormat="1" applyFont="1" applyFill="1"/>
    <xf numFmtId="169" fontId="0" fillId="35" borderId="0" xfId="2" applyNumberFormat="1" applyFont="1" applyFill="1"/>
    <xf numFmtId="43" fontId="0" fillId="35" borderId="0" xfId="1" applyFont="1" applyFill="1"/>
    <xf numFmtId="0" fontId="0" fillId="0" borderId="0" xfId="0" applyAlignment="1">
      <alignment horizontal="center"/>
    </xf>
    <xf numFmtId="0" fontId="0" fillId="0" borderId="0" xfId="0" applyAlignment="1"/>
    <xf numFmtId="10" fontId="0" fillId="0" borderId="0" xfId="2" applyNumberFormat="1" applyFont="1" applyFill="1"/>
    <xf numFmtId="169" fontId="0" fillId="0" borderId="0" xfId="0" applyNumberFormat="1" applyFill="1"/>
    <xf numFmtId="10" fontId="0" fillId="0" borderId="0" xfId="0" applyNumberFormat="1" applyFill="1"/>
    <xf numFmtId="0" fontId="0" fillId="0" borderId="0" xfId="0" applyFill="1"/>
    <xf numFmtId="175" fontId="0" fillId="34" borderId="0" xfId="1" applyNumberFormat="1" applyFont="1" applyFill="1"/>
    <xf numFmtId="0" fontId="0" fillId="35" borderId="0" xfId="0" applyFill="1" applyAlignment="1">
      <alignment horizontal="center"/>
    </xf>
    <xf numFmtId="0" fontId="0" fillId="33" borderId="0" xfId="0" applyFill="1" applyAlignment="1">
      <alignment horizontal="center"/>
    </xf>
    <xf numFmtId="0" fontId="0" fillId="0" borderId="0" xfId="0" applyAlignment="1">
      <alignment vertical="center" wrapText="1"/>
    </xf>
    <xf numFmtId="10" fontId="0" fillId="0" borderId="0" xfId="2" applyNumberFormat="1" applyFont="1" applyAlignment="1">
      <alignment vertical="center" wrapText="1"/>
    </xf>
    <xf numFmtId="0" fontId="0" fillId="0" borderId="10" xfId="0" applyBorder="1" applyAlignment="1">
      <alignment horizontal="center" vertical="center" wrapText="1"/>
    </xf>
    <xf numFmtId="0" fontId="18" fillId="0" borderId="0" xfId="0" applyFont="1" applyAlignment="1">
      <alignment horizontal="center" vertical="center" wrapText="1"/>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r>
              <a:rPr lang="en-US"/>
              <a:t>MVP,</a:t>
            </a:r>
            <a:r>
              <a:rPr lang="en-US" baseline="0"/>
              <a:t> </a:t>
            </a:r>
            <a:r>
              <a:rPr lang="en-US"/>
              <a:t>Tangent Portfolio,</a:t>
            </a:r>
            <a:r>
              <a:rPr lang="en-US" baseline="0"/>
              <a:t> </a:t>
            </a:r>
            <a:r>
              <a:rPr lang="en-US"/>
              <a:t>and Risk-free combinations</a:t>
            </a:r>
          </a:p>
        </c:rich>
      </c:tx>
      <c:overlay val="0"/>
      <c:spPr>
        <a:noFill/>
        <a:ln>
          <a:noFill/>
        </a:ln>
        <a:effectLst/>
      </c:spPr>
      <c:txPr>
        <a:bodyPr rot="0" spcFirstLastPara="1" vertOverflow="ellipsis" vert="horz" wrap="square" anchor="ctr" anchorCtr="1"/>
        <a:lstStyle/>
        <a:p>
          <a:pPr>
            <a:defRPr sz="21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Solution!$P$2</c:f>
              <c:strCache>
                <c:ptCount val="1"/>
                <c:pt idx="0">
                  <c:v>Return</c:v>
                </c:pt>
              </c:strCache>
            </c:strRef>
          </c:tx>
          <c:spPr>
            <a:ln w="38100" cap="rnd">
              <a:solidFill>
                <a:schemeClr val="bg1"/>
              </a:solidFill>
              <a:round/>
            </a:ln>
            <a:effectLst/>
          </c:spPr>
          <c:marker>
            <c:symbol val="circle"/>
            <c:size val="5"/>
            <c:spPr>
              <a:solidFill>
                <a:schemeClr val="accent1"/>
              </a:solidFill>
              <a:ln w="3175">
                <a:solidFill>
                  <a:schemeClr val="bg1"/>
                </a:solidFill>
              </a:ln>
              <a:effectLst/>
            </c:spPr>
          </c:marker>
          <c:xVal>
            <c:numRef>
              <c:f>Solution!$O$3:$O$103</c:f>
              <c:numCache>
                <c:formatCode>0.000%</c:formatCode>
                <c:ptCount val="101"/>
                <c:pt idx="0">
                  <c:v>7.554173059901978E-2</c:v>
                </c:pt>
                <c:pt idx="1">
                  <c:v>7.5238264488696097E-2</c:v>
                </c:pt>
                <c:pt idx="2">
                  <c:v>7.4955116984455214E-2</c:v>
                </c:pt>
                <c:pt idx="3">
                  <c:v>7.4692519160502416E-2</c:v>
                </c:pt>
                <c:pt idx="4">
                  <c:v>7.4450688461806344E-2</c:v>
                </c:pt>
                <c:pt idx="5">
                  <c:v>7.4229827858066214E-2</c:v>
                </c:pt>
                <c:pt idx="6">
                  <c:v>7.4030125035323399E-2</c:v>
                </c:pt>
                <c:pt idx="7">
                  <c:v>7.3851751632302939E-2</c:v>
                </c:pt>
                <c:pt idx="8">
                  <c:v>7.3694862528397326E-2</c:v>
                </c:pt>
                <c:pt idx="9">
                  <c:v>7.3559595189925234E-2</c:v>
                </c:pt>
                <c:pt idx="10">
                  <c:v>7.344606908091296E-2</c:v>
                </c:pt>
                <c:pt idx="11">
                  <c:v>7.3354385144155335E-2</c:v>
                </c:pt>
                <c:pt idx="12">
                  <c:v>7.3284625357725536E-2</c:v>
                </c:pt>
                <c:pt idx="13">
                  <c:v>7.3236852371422786E-2</c:v>
                </c:pt>
                <c:pt idx="14">
                  <c:v>7.3211109226887366E-2</c:v>
                </c:pt>
                <c:pt idx="15">
                  <c:v>7.3207419164283929E-2</c:v>
                </c:pt>
                <c:pt idx="16">
                  <c:v>7.3225785517571418E-2</c:v>
                </c:pt>
                <c:pt idx="17">
                  <c:v>7.3266191699458832E-2</c:v>
                </c:pt>
                <c:pt idx="18">
                  <c:v>7.332860127620465E-2</c:v>
                </c:pt>
                <c:pt idx="19">
                  <c:v>7.3412958131474498E-2</c:v>
                </c:pt>
                <c:pt idx="20">
                  <c:v>7.3519186717542845E-2</c:v>
                </c:pt>
                <c:pt idx="21">
                  <c:v>7.3647192391227648E-2</c:v>
                </c:pt>
                <c:pt idx="22">
                  <c:v>7.3796861831099195E-2</c:v>
                </c:pt>
                <c:pt idx="23">
                  <c:v>7.3968063531719308E-2</c:v>
                </c:pt>
                <c:pt idx="24">
                  <c:v>7.4160648369960031E-2</c:v>
                </c:pt>
                <c:pt idx="25">
                  <c:v>7.4374450237830472E-2</c:v>
                </c:pt>
                <c:pt idx="26">
                  <c:v>7.4609286735717165E-2</c:v>
                </c:pt>
                <c:pt idx="27">
                  <c:v>7.4864959919522245E-2</c:v>
                </c:pt>
                <c:pt idx="28">
                  <c:v>7.5141257094868713E-2</c:v>
                </c:pt>
                <c:pt idx="29">
                  <c:v>7.5437951651333407E-2</c:v>
                </c:pt>
                <c:pt idx="30">
                  <c:v>7.5754803929565739E-2</c:v>
                </c:pt>
                <c:pt idx="31">
                  <c:v>7.6091562114148081E-2</c:v>
                </c:pt>
                <c:pt idx="32">
                  <c:v>7.6447963145147513E-2</c:v>
                </c:pt>
                <c:pt idx="33">
                  <c:v>7.6823733641490546E-2</c:v>
                </c:pt>
                <c:pt idx="34">
                  <c:v>7.7218590829552264E-2</c:v>
                </c:pt>
                <c:pt idx="35">
                  <c:v>7.7632243470681761E-2</c:v>
                </c:pt>
                <c:pt idx="36">
                  <c:v>7.8064392781772671E-2</c:v>
                </c:pt>
                <c:pt idx="37">
                  <c:v>7.8514733343423043E-2</c:v>
                </c:pt>
                <c:pt idx="38">
                  <c:v>7.8982953990700086E-2</c:v>
                </c:pt>
                <c:pt idx="39">
                  <c:v>7.9468738682022241E-2</c:v>
                </c:pt>
                <c:pt idx="40">
                  <c:v>7.9971767342183364E-2</c:v>
                </c:pt>
                <c:pt idx="41">
                  <c:v>8.049171667606142E-2</c:v>
                </c:pt>
                <c:pt idx="42">
                  <c:v>8.1028260950070111E-2</c:v>
                </c:pt>
                <c:pt idx="43">
                  <c:v>8.1581072738915628E-2</c:v>
                </c:pt>
                <c:pt idx="44">
                  <c:v>8.2149823635709038E-2</c:v>
                </c:pt>
                <c:pt idx="45">
                  <c:v>8.2734184923949253E-2</c:v>
                </c:pt>
                <c:pt idx="46">
                  <c:v>8.3333828210329072E-2</c:v>
                </c:pt>
                <c:pt idx="47">
                  <c:v>8.3948426017724231E-2</c:v>
                </c:pt>
                <c:pt idx="48">
                  <c:v>8.4577652338098566E-2</c:v>
                </c:pt>
                <c:pt idx="49">
                  <c:v>8.5221183145398144E-2</c:v>
                </c:pt>
                <c:pt idx="50">
                  <c:v>8.5878696868810209E-2</c:v>
                </c:pt>
                <c:pt idx="51">
                  <c:v>8.6549874827031179E-2</c:v>
                </c:pt>
                <c:pt idx="52">
                  <c:v>8.7234401624421143E-2</c:v>
                </c:pt>
                <c:pt idx="53">
                  <c:v>8.7931965510121113E-2</c:v>
                </c:pt>
                <c:pt idx="54">
                  <c:v>8.8642258701376292E-2</c:v>
                </c:pt>
                <c:pt idx="55">
                  <c:v>8.9364977672444973E-2</c:v>
                </c:pt>
                <c:pt idx="56">
                  <c:v>9.0099823410580149E-2</c:v>
                </c:pt>
                <c:pt idx="57">
                  <c:v>9.0846501640652819E-2</c:v>
                </c:pt>
                <c:pt idx="58">
                  <c:v>9.1604723020043147E-2</c:v>
                </c:pt>
                <c:pt idx="59">
                  <c:v>9.2374203305461755E-2</c:v>
                </c:pt>
                <c:pt idx="60">
                  <c:v>9.3154663493380807E-2</c:v>
                </c:pt>
                <c:pt idx="61">
                  <c:v>9.3945829935753497E-2</c:v>
                </c:pt>
                <c:pt idx="62">
                  <c:v>9.4747434432686878E-2</c:v>
                </c:pt>
                <c:pt idx="63">
                  <c:v>9.5559214303704648E-2</c:v>
                </c:pt>
                <c:pt idx="64">
                  <c:v>9.638091243919969E-2</c:v>
                </c:pt>
                <c:pt idx="65">
                  <c:v>9.7212277333628361E-2</c:v>
                </c:pt>
                <c:pt idx="66">
                  <c:v>9.8053063101945712E-2</c:v>
                </c:pt>
                <c:pt idx="67">
                  <c:v>9.890302948072062E-2</c:v>
                </c:pt>
                <c:pt idx="68">
                  <c:v>9.9761941815307065E-2</c:v>
                </c:pt>
                <c:pt idx="69">
                  <c:v>0.10062957103438037</c:v>
                </c:pt>
                <c:pt idx="70">
                  <c:v>0.1015056936130795</c:v>
                </c:pt>
                <c:pt idx="71">
                  <c:v>0.1023900915259265</c:v>
                </c:pt>
                <c:pt idx="72">
                  <c:v>0.10328255219062472</c:v>
                </c:pt>
                <c:pt idx="73">
                  <c:v>0.10418286840376831</c:v>
                </c:pt>
                <c:pt idx="74">
                  <c:v>0.10509083826942747</c:v>
                </c:pt>
                <c:pt idx="75">
                  <c:v>0.10600626512150731</c:v>
                </c:pt>
                <c:pt idx="76">
                  <c:v>0.10692895744071342</c:v>
                </c:pt>
                <c:pt idx="77">
                  <c:v>0.10785872876689573</c:v>
                </c:pt>
                <c:pt idx="78">
                  <c:v>0.10879539760748122</c:v>
                </c:pt>
                <c:pt idx="79">
                  <c:v>0.10973878734264998</c:v>
                </c:pt>
                <c:pt idx="80">
                  <c:v>0.11068872612785394</c:v>
                </c:pt>
                <c:pt idx="81">
                  <c:v>0.11164504679422652</c:v>
                </c:pt>
                <c:pt idx="82">
                  <c:v>0.1126075867473825</c:v>
                </c:pt>
                <c:pt idx="83">
                  <c:v>0.11357618786506171</c:v>
                </c:pt>
                <c:pt idx="84">
                  <c:v>0.11455069639402715</c:v>
                </c:pt>
                <c:pt idx="85">
                  <c:v>0.1155309628465878</c:v>
                </c:pt>
                <c:pt idx="86">
                  <c:v>0.11651684189707935</c:v>
                </c:pt>
                <c:pt idx="87">
                  <c:v>0.11750819227860074</c:v>
                </c:pt>
                <c:pt idx="88">
                  <c:v>0.11850487668027206</c:v>
                </c:pt>
                <c:pt idx="89">
                  <c:v>0.1195067616452502</c:v>
                </c:pt>
                <c:pt idx="90">
                  <c:v>0.12051371746970997</c:v>
                </c:pt>
                <c:pt idx="91">
                  <c:v>0.12152561810297358</c:v>
                </c:pt>
                <c:pt idx="92">
                  <c:v>0.12254234104894829</c:v>
                </c:pt>
                <c:pt idx="93">
                  <c:v>0.12356376726900976</c:v>
                </c:pt>
                <c:pt idx="94">
                  <c:v>0.12458978108645</c:v>
                </c:pt>
                <c:pt idx="95">
                  <c:v>0.1256202700925903</c:v>
                </c:pt>
                <c:pt idx="96">
                  <c:v>0.12665512505464357</c:v>
                </c:pt>
                <c:pt idx="97">
                  <c:v>0.12769423982539602</c:v>
                </c:pt>
                <c:pt idx="98">
                  <c:v>0.12873751125476351</c:v>
                </c:pt>
                <c:pt idx="99">
                  <c:v>0.12978483910326841</c:v>
                </c:pt>
                <c:pt idx="100">
                  <c:v>0.13083612595746799</c:v>
                </c:pt>
              </c:numCache>
            </c:numRef>
          </c:xVal>
          <c:yVal>
            <c:numRef>
              <c:f>Solution!$P$3:$P$103</c:f>
              <c:numCache>
                <c:formatCode>0.000%</c:formatCode>
                <c:ptCount val="101"/>
                <c:pt idx="0">
                  <c:v>0.13182207291273795</c:v>
                </c:pt>
                <c:pt idx="1">
                  <c:v>0.13316298036066132</c:v>
                </c:pt>
                <c:pt idx="2">
                  <c:v>0.13450547003895585</c:v>
                </c:pt>
                <c:pt idx="3">
                  <c:v>0.13584954380710679</c:v>
                </c:pt>
                <c:pt idx="4">
                  <c:v>0.13719520352663306</c:v>
                </c:pt>
                <c:pt idx="5">
                  <c:v>0.13854245106144303</c:v>
                </c:pt>
                <c:pt idx="6">
                  <c:v>0.13989128827740993</c:v>
                </c:pt>
                <c:pt idx="7">
                  <c:v>0.14124171704283928</c:v>
                </c:pt>
                <c:pt idx="8">
                  <c:v>0.14259373922794749</c:v>
                </c:pt>
                <c:pt idx="9">
                  <c:v>0.14394735670534775</c:v>
                </c:pt>
                <c:pt idx="10">
                  <c:v>0.14530257134983859</c:v>
                </c:pt>
                <c:pt idx="11">
                  <c:v>0.14665938503819009</c:v>
                </c:pt>
                <c:pt idx="12">
                  <c:v>0.14801779964970363</c:v>
                </c:pt>
                <c:pt idx="13">
                  <c:v>0.14937781706553177</c:v>
                </c:pt>
                <c:pt idx="14">
                  <c:v>0.15073943916931043</c:v>
                </c:pt>
                <c:pt idx="15">
                  <c:v>0.15210266784682069</c:v>
                </c:pt>
                <c:pt idx="16">
                  <c:v>0.15346750498583894</c:v>
                </c:pt>
                <c:pt idx="17">
                  <c:v>0.15483395247665377</c:v>
                </c:pt>
                <c:pt idx="18">
                  <c:v>0.15620201221154351</c:v>
                </c:pt>
                <c:pt idx="19">
                  <c:v>0.15757168608511662</c:v>
                </c:pt>
                <c:pt idx="20">
                  <c:v>0.15894297599423957</c:v>
                </c:pt>
                <c:pt idx="21">
                  <c:v>0.16031588383773721</c:v>
                </c:pt>
                <c:pt idx="22">
                  <c:v>0.16169041151707697</c:v>
                </c:pt>
                <c:pt idx="23">
                  <c:v>0.16306656093551064</c:v>
                </c:pt>
                <c:pt idx="24">
                  <c:v>0.16444433399888569</c:v>
                </c:pt>
                <c:pt idx="25">
                  <c:v>0.16582373261497763</c:v>
                </c:pt>
                <c:pt idx="26">
                  <c:v>0.16720475869403417</c:v>
                </c:pt>
                <c:pt idx="27">
                  <c:v>0.16858741414846579</c:v>
                </c:pt>
                <c:pt idx="28">
                  <c:v>0.16997170089276925</c:v>
                </c:pt>
                <c:pt idx="29">
                  <c:v>0.17135762084396089</c:v>
                </c:pt>
                <c:pt idx="30">
                  <c:v>0.17274517592101324</c:v>
                </c:pt>
                <c:pt idx="31">
                  <c:v>0.17413436804535642</c:v>
                </c:pt>
                <c:pt idx="32">
                  <c:v>0.17552519914062858</c:v>
                </c:pt>
                <c:pt idx="33">
                  <c:v>0.17691767113254464</c:v>
                </c:pt>
                <c:pt idx="34">
                  <c:v>0.17831178594940855</c:v>
                </c:pt>
                <c:pt idx="35">
                  <c:v>0.1797075455214272</c:v>
                </c:pt>
                <c:pt idx="36">
                  <c:v>0.18110495178130148</c:v>
                </c:pt>
                <c:pt idx="37">
                  <c:v>0.18250400666386013</c:v>
                </c:pt>
                <c:pt idx="38">
                  <c:v>0.18390471210625692</c:v>
                </c:pt>
                <c:pt idx="39">
                  <c:v>0.18530707004804547</c:v>
                </c:pt>
                <c:pt idx="40">
                  <c:v>0.18671108243068124</c:v>
                </c:pt>
                <c:pt idx="41">
                  <c:v>0.18811675119833549</c:v>
                </c:pt>
                <c:pt idx="42">
                  <c:v>0.18952407829708062</c:v>
                </c:pt>
                <c:pt idx="43">
                  <c:v>0.19093306567546398</c:v>
                </c:pt>
                <c:pt idx="44">
                  <c:v>0.19234371528441607</c:v>
                </c:pt>
                <c:pt idx="45">
                  <c:v>0.19375602907679879</c:v>
                </c:pt>
                <c:pt idx="46">
                  <c:v>0.19517000900817516</c:v>
                </c:pt>
                <c:pt idx="47">
                  <c:v>0.19658565703599828</c:v>
                </c:pt>
                <c:pt idx="48">
                  <c:v>0.19800297512029275</c:v>
                </c:pt>
                <c:pt idx="49">
                  <c:v>0.19942196522339839</c:v>
                </c:pt>
                <c:pt idx="50">
                  <c:v>0.20084262930965346</c:v>
                </c:pt>
                <c:pt idx="51">
                  <c:v>0.20226496934601412</c:v>
                </c:pt>
                <c:pt idx="52">
                  <c:v>0.20368898730151885</c:v>
                </c:pt>
                <c:pt idx="53">
                  <c:v>0.20511468514770059</c:v>
                </c:pt>
                <c:pt idx="54">
                  <c:v>0.20654206485816728</c:v>
                </c:pt>
                <c:pt idx="55">
                  <c:v>0.20797112840906151</c:v>
                </c:pt>
                <c:pt idx="56">
                  <c:v>0.20940187777882446</c:v>
                </c:pt>
                <c:pt idx="57">
                  <c:v>0.2108343149479226</c:v>
                </c:pt>
                <c:pt idx="58">
                  <c:v>0.21226844189952798</c:v>
                </c:pt>
                <c:pt idx="59">
                  <c:v>0.21370426061884551</c:v>
                </c:pt>
                <c:pt idx="60">
                  <c:v>0.21514177309354454</c:v>
                </c:pt>
                <c:pt idx="61">
                  <c:v>0.21658098131368386</c:v>
                </c:pt>
                <c:pt idx="62">
                  <c:v>0.21802188727138372</c:v>
                </c:pt>
                <c:pt idx="63">
                  <c:v>0.21946449296139514</c:v>
                </c:pt>
                <c:pt idx="64">
                  <c:v>0.22090880038057792</c:v>
                </c:pt>
                <c:pt idx="65">
                  <c:v>0.22235481152837999</c:v>
                </c:pt>
                <c:pt idx="66">
                  <c:v>0.22380252840621506</c:v>
                </c:pt>
                <c:pt idx="67">
                  <c:v>0.22525195301823331</c:v>
                </c:pt>
                <c:pt idx="68">
                  <c:v>0.2267030873707121</c:v>
                </c:pt>
                <c:pt idx="69">
                  <c:v>0.22815593347225849</c:v>
                </c:pt>
                <c:pt idx="70">
                  <c:v>0.22961049333401107</c:v>
                </c:pt>
                <c:pt idx="71">
                  <c:v>0.23106676896919454</c:v>
                </c:pt>
                <c:pt idx="72">
                  <c:v>0.23252476239356623</c:v>
                </c:pt>
                <c:pt idx="73">
                  <c:v>0.23398447562534774</c:v>
                </c:pt>
                <c:pt idx="74">
                  <c:v>0.23544591068481835</c:v>
                </c:pt>
                <c:pt idx="75">
                  <c:v>0.23690906959492919</c:v>
                </c:pt>
                <c:pt idx="76">
                  <c:v>0.23837395438069309</c:v>
                </c:pt>
                <c:pt idx="77">
                  <c:v>0.23984056706974433</c:v>
                </c:pt>
                <c:pt idx="78">
                  <c:v>0.24130890969207552</c:v>
                </c:pt>
                <c:pt idx="79">
                  <c:v>0.2427789842798691</c:v>
                </c:pt>
                <c:pt idx="80">
                  <c:v>0.24425079286789431</c:v>
                </c:pt>
                <c:pt idx="81">
                  <c:v>0.24572433749304201</c:v>
                </c:pt>
                <c:pt idx="82">
                  <c:v>0.24719962019494579</c:v>
                </c:pt>
                <c:pt idx="83">
                  <c:v>0.24867664301525827</c:v>
                </c:pt>
                <c:pt idx="84">
                  <c:v>0.25015540799824332</c:v>
                </c:pt>
                <c:pt idx="85">
                  <c:v>0.25163591719060707</c:v>
                </c:pt>
                <c:pt idx="86">
                  <c:v>0.25311817264120062</c:v>
                </c:pt>
                <c:pt idx="87">
                  <c:v>0.2546021764015447</c:v>
                </c:pt>
                <c:pt idx="88">
                  <c:v>0.25608793052528656</c:v>
                </c:pt>
                <c:pt idx="89">
                  <c:v>0.25757543706871355</c:v>
                </c:pt>
                <c:pt idx="90">
                  <c:v>0.25906469809046584</c:v>
                </c:pt>
                <c:pt idx="91">
                  <c:v>0.26055571565144398</c:v>
                </c:pt>
                <c:pt idx="92">
                  <c:v>0.26204849181520817</c:v>
                </c:pt>
                <c:pt idx="93">
                  <c:v>0.26354302864747803</c:v>
                </c:pt>
                <c:pt idx="94">
                  <c:v>0.2650393282165997</c:v>
                </c:pt>
                <c:pt idx="95">
                  <c:v>0.2665373925930985</c:v>
                </c:pt>
                <c:pt idx="96">
                  <c:v>0.26803722385021023</c:v>
                </c:pt>
                <c:pt idx="97">
                  <c:v>0.2695388240634522</c:v>
                </c:pt>
                <c:pt idx="98">
                  <c:v>0.27104219531064788</c:v>
                </c:pt>
                <c:pt idx="99">
                  <c:v>0.27254733967235145</c:v>
                </c:pt>
                <c:pt idx="100">
                  <c:v>0.27405425923124271</c:v>
                </c:pt>
              </c:numCache>
            </c:numRef>
          </c:yVal>
          <c:smooth val="0"/>
          <c:extLst>
            <c:ext xmlns:c16="http://schemas.microsoft.com/office/drawing/2014/chart" uri="{C3380CC4-5D6E-409C-BE32-E72D297353CC}">
              <c16:uniqueId val="{00000000-00B3-455B-A564-86E322B8671E}"/>
            </c:ext>
          </c:extLst>
        </c:ser>
        <c:ser>
          <c:idx val="1"/>
          <c:order val="1"/>
          <c:tx>
            <c:v>Tangent Portfolio</c:v>
          </c:tx>
          <c:spPr>
            <a:ln w="25400" cap="rnd">
              <a:noFill/>
              <a:round/>
            </a:ln>
            <a:effectLst/>
          </c:spPr>
          <c:marker>
            <c:symbol val="circle"/>
            <c:size val="5"/>
            <c:spPr>
              <a:solidFill>
                <a:schemeClr val="accent2"/>
              </a:solidFill>
              <a:ln w="9525">
                <a:solidFill>
                  <a:schemeClr val="accent2"/>
                </a:solidFill>
              </a:ln>
              <a:effectLst/>
            </c:spPr>
          </c:marker>
          <c:xVal>
            <c:numRef>
              <c:f>Solution!$W$3:$W$103</c:f>
              <c:numCache>
                <c:formatCode>0.000%</c:formatCode>
                <c:ptCount val="101"/>
                <c:pt idx="0">
                  <c:v>0</c:v>
                </c:pt>
                <c:pt idx="1">
                  <c:v>9.5559214303704738E-4</c:v>
                </c:pt>
                <c:pt idx="2">
                  <c:v>1.9111842860740948E-3</c:v>
                </c:pt>
                <c:pt idx="3">
                  <c:v>2.8667764291111422E-3</c:v>
                </c:pt>
                <c:pt idx="4">
                  <c:v>3.8223685721481895E-3</c:v>
                </c:pt>
                <c:pt idx="5">
                  <c:v>4.7779607151852369E-3</c:v>
                </c:pt>
                <c:pt idx="6">
                  <c:v>5.7335528582222843E-3</c:v>
                </c:pt>
                <c:pt idx="7">
                  <c:v>6.6891450012593317E-3</c:v>
                </c:pt>
                <c:pt idx="8">
                  <c:v>7.6447371442963791E-3</c:v>
                </c:pt>
                <c:pt idx="9">
                  <c:v>8.6003292873334265E-3</c:v>
                </c:pt>
                <c:pt idx="10">
                  <c:v>9.5559214303704738E-3</c:v>
                </c:pt>
                <c:pt idx="11">
                  <c:v>1.0511513573407521E-2</c:v>
                </c:pt>
                <c:pt idx="12">
                  <c:v>1.1467105716444569E-2</c:v>
                </c:pt>
                <c:pt idx="13">
                  <c:v>1.2422697859481616E-2</c:v>
                </c:pt>
                <c:pt idx="14">
                  <c:v>1.3378290002518663E-2</c:v>
                </c:pt>
                <c:pt idx="15">
                  <c:v>1.4333882145555711E-2</c:v>
                </c:pt>
                <c:pt idx="16">
                  <c:v>1.5289474288592758E-2</c:v>
                </c:pt>
                <c:pt idx="17">
                  <c:v>1.6245066431629804E-2</c:v>
                </c:pt>
                <c:pt idx="18">
                  <c:v>1.7200658574666853E-2</c:v>
                </c:pt>
                <c:pt idx="19">
                  <c:v>1.8156250717703899E-2</c:v>
                </c:pt>
                <c:pt idx="20">
                  <c:v>1.9111842860740948E-2</c:v>
                </c:pt>
                <c:pt idx="21">
                  <c:v>2.0067435003777993E-2</c:v>
                </c:pt>
                <c:pt idx="22">
                  <c:v>2.1023027146815042E-2</c:v>
                </c:pt>
                <c:pt idx="23">
                  <c:v>2.1978619289852088E-2</c:v>
                </c:pt>
                <c:pt idx="24">
                  <c:v>2.2934211432889137E-2</c:v>
                </c:pt>
                <c:pt idx="25">
                  <c:v>2.3889803575926183E-2</c:v>
                </c:pt>
                <c:pt idx="26">
                  <c:v>2.4845395718963232E-2</c:v>
                </c:pt>
                <c:pt idx="27">
                  <c:v>2.5800987862000278E-2</c:v>
                </c:pt>
                <c:pt idx="28">
                  <c:v>2.6756580005037327E-2</c:v>
                </c:pt>
                <c:pt idx="29">
                  <c:v>2.7712172148074372E-2</c:v>
                </c:pt>
                <c:pt idx="30">
                  <c:v>2.8667764291111422E-2</c:v>
                </c:pt>
                <c:pt idx="31">
                  <c:v>2.9623356434148467E-2</c:v>
                </c:pt>
                <c:pt idx="32">
                  <c:v>3.0578948577185516E-2</c:v>
                </c:pt>
                <c:pt idx="33">
                  <c:v>3.1534540720222562E-2</c:v>
                </c:pt>
                <c:pt idx="34">
                  <c:v>3.2490132863259608E-2</c:v>
                </c:pt>
                <c:pt idx="35">
                  <c:v>3.3445725006296653E-2</c:v>
                </c:pt>
                <c:pt idx="36">
                  <c:v>3.4401317149333706E-2</c:v>
                </c:pt>
                <c:pt idx="37">
                  <c:v>3.5356909292370751E-2</c:v>
                </c:pt>
                <c:pt idx="38">
                  <c:v>3.6312501435407797E-2</c:v>
                </c:pt>
                <c:pt idx="39">
                  <c:v>3.7268093578444843E-2</c:v>
                </c:pt>
                <c:pt idx="40">
                  <c:v>3.8223685721481895E-2</c:v>
                </c:pt>
                <c:pt idx="41">
                  <c:v>3.9179277864518941E-2</c:v>
                </c:pt>
                <c:pt idx="42">
                  <c:v>4.0134870007555987E-2</c:v>
                </c:pt>
                <c:pt idx="43">
                  <c:v>4.1090462150593032E-2</c:v>
                </c:pt>
                <c:pt idx="44">
                  <c:v>4.2046054293630085E-2</c:v>
                </c:pt>
                <c:pt idx="45">
                  <c:v>4.3001646436667131E-2</c:v>
                </c:pt>
                <c:pt idx="46">
                  <c:v>4.3957238579704176E-2</c:v>
                </c:pt>
                <c:pt idx="47">
                  <c:v>4.4912830722741222E-2</c:v>
                </c:pt>
                <c:pt idx="48">
                  <c:v>4.5868422865778274E-2</c:v>
                </c:pt>
                <c:pt idx="49">
                  <c:v>4.682401500881532E-2</c:v>
                </c:pt>
                <c:pt idx="50">
                  <c:v>4.7779607151852366E-2</c:v>
                </c:pt>
                <c:pt idx="51">
                  <c:v>4.8735199294889411E-2</c:v>
                </c:pt>
                <c:pt idx="52">
                  <c:v>4.9690791437926464E-2</c:v>
                </c:pt>
                <c:pt idx="53">
                  <c:v>5.064638358096351E-2</c:v>
                </c:pt>
                <c:pt idx="54">
                  <c:v>5.1601975724000555E-2</c:v>
                </c:pt>
                <c:pt idx="55">
                  <c:v>5.2557567867037601E-2</c:v>
                </c:pt>
                <c:pt idx="56">
                  <c:v>5.3513160010074654E-2</c:v>
                </c:pt>
                <c:pt idx="57">
                  <c:v>5.4468752153111699E-2</c:v>
                </c:pt>
                <c:pt idx="58">
                  <c:v>5.5424344296148745E-2</c:v>
                </c:pt>
                <c:pt idx="59">
                  <c:v>5.637993643918579E-2</c:v>
                </c:pt>
                <c:pt idx="60">
                  <c:v>5.7335528582222843E-2</c:v>
                </c:pt>
                <c:pt idx="61">
                  <c:v>5.8291120725259889E-2</c:v>
                </c:pt>
                <c:pt idx="62">
                  <c:v>5.9246712868296934E-2</c:v>
                </c:pt>
                <c:pt idx="63">
                  <c:v>6.020230501133398E-2</c:v>
                </c:pt>
                <c:pt idx="64">
                  <c:v>6.1157897154371033E-2</c:v>
                </c:pt>
                <c:pt idx="65">
                  <c:v>6.2113489297408078E-2</c:v>
                </c:pt>
                <c:pt idx="66">
                  <c:v>6.3069081440445124E-2</c:v>
                </c:pt>
                <c:pt idx="67">
                  <c:v>6.402467358348217E-2</c:v>
                </c:pt>
                <c:pt idx="68">
                  <c:v>6.4980265726519215E-2</c:v>
                </c:pt>
                <c:pt idx="69">
                  <c:v>6.5935857869556261E-2</c:v>
                </c:pt>
                <c:pt idx="70">
                  <c:v>6.6891450012593306E-2</c:v>
                </c:pt>
                <c:pt idx="71">
                  <c:v>6.7847042155630366E-2</c:v>
                </c:pt>
                <c:pt idx="72">
                  <c:v>6.8802634298667412E-2</c:v>
                </c:pt>
                <c:pt idx="73">
                  <c:v>6.9758226441704457E-2</c:v>
                </c:pt>
                <c:pt idx="74">
                  <c:v>7.0713818584741503E-2</c:v>
                </c:pt>
                <c:pt idx="75">
                  <c:v>7.1669410727778549E-2</c:v>
                </c:pt>
                <c:pt idx="76">
                  <c:v>7.2625002870815594E-2</c:v>
                </c:pt>
                <c:pt idx="77">
                  <c:v>7.358059501385264E-2</c:v>
                </c:pt>
                <c:pt idx="78">
                  <c:v>7.4536187156889686E-2</c:v>
                </c:pt>
                <c:pt idx="79">
                  <c:v>7.5491779299926745E-2</c:v>
                </c:pt>
                <c:pt idx="80">
                  <c:v>7.6447371442963791E-2</c:v>
                </c:pt>
                <c:pt idx="81">
                  <c:v>7.7402963586000836E-2</c:v>
                </c:pt>
                <c:pt idx="82">
                  <c:v>7.8358555729037882E-2</c:v>
                </c:pt>
                <c:pt idx="83">
                  <c:v>7.9314147872074928E-2</c:v>
                </c:pt>
                <c:pt idx="84">
                  <c:v>8.0269740015111973E-2</c:v>
                </c:pt>
                <c:pt idx="85">
                  <c:v>8.1225332158149019E-2</c:v>
                </c:pt>
                <c:pt idx="86">
                  <c:v>8.2180924301186065E-2</c:v>
                </c:pt>
                <c:pt idx="87">
                  <c:v>8.3136516444223124E-2</c:v>
                </c:pt>
                <c:pt idx="88">
                  <c:v>8.409210858726017E-2</c:v>
                </c:pt>
                <c:pt idx="89">
                  <c:v>8.5047700730297215E-2</c:v>
                </c:pt>
                <c:pt idx="90">
                  <c:v>8.6003292873334261E-2</c:v>
                </c:pt>
                <c:pt idx="91">
                  <c:v>8.6958885016371307E-2</c:v>
                </c:pt>
                <c:pt idx="92">
                  <c:v>8.7914477159408339E-2</c:v>
                </c:pt>
                <c:pt idx="93">
                  <c:v>8.8870069302445398E-2</c:v>
                </c:pt>
                <c:pt idx="94">
                  <c:v>8.9825661445482444E-2</c:v>
                </c:pt>
                <c:pt idx="95">
                  <c:v>9.0781253588519489E-2</c:v>
                </c:pt>
                <c:pt idx="96">
                  <c:v>9.1736845731556535E-2</c:v>
                </c:pt>
                <c:pt idx="97">
                  <c:v>9.2692437874593581E-2</c:v>
                </c:pt>
                <c:pt idx="98">
                  <c:v>9.3648030017630626E-2</c:v>
                </c:pt>
                <c:pt idx="99">
                  <c:v>9.4603622160667672E-2</c:v>
                </c:pt>
                <c:pt idx="100">
                  <c:v>9.5559214303704718E-2</c:v>
                </c:pt>
              </c:numCache>
            </c:numRef>
          </c:xVal>
          <c:yVal>
            <c:numRef>
              <c:f>Solution!$X$3:$X$103</c:f>
              <c:numCache>
                <c:formatCode>0.00%</c:formatCode>
                <c:ptCount val="101"/>
                <c:pt idx="0">
                  <c:v>0.05</c:v>
                </c:pt>
                <c:pt idx="1">
                  <c:v>5.1694644929613953E-2</c:v>
                </c:pt>
                <c:pt idx="2">
                  <c:v>5.3389289859227911E-2</c:v>
                </c:pt>
                <c:pt idx="3">
                  <c:v>5.5083934788841861E-2</c:v>
                </c:pt>
                <c:pt idx="4">
                  <c:v>5.6778579718455818E-2</c:v>
                </c:pt>
                <c:pt idx="5">
                  <c:v>5.8473224648069769E-2</c:v>
                </c:pt>
                <c:pt idx="6">
                  <c:v>6.0167869577683719E-2</c:v>
                </c:pt>
                <c:pt idx="7">
                  <c:v>6.186251450729767E-2</c:v>
                </c:pt>
                <c:pt idx="8">
                  <c:v>6.355715943691162E-2</c:v>
                </c:pt>
                <c:pt idx="9">
                  <c:v>6.5251804366525584E-2</c:v>
                </c:pt>
                <c:pt idx="10">
                  <c:v>6.6946449296139535E-2</c:v>
                </c:pt>
                <c:pt idx="11">
                  <c:v>6.8641094225753485E-2</c:v>
                </c:pt>
                <c:pt idx="12">
                  <c:v>7.0335739155367435E-2</c:v>
                </c:pt>
                <c:pt idx="13">
                  <c:v>7.2030384084981386E-2</c:v>
                </c:pt>
                <c:pt idx="14">
                  <c:v>7.372502901459535E-2</c:v>
                </c:pt>
                <c:pt idx="15">
                  <c:v>7.5419673944209287E-2</c:v>
                </c:pt>
                <c:pt idx="16">
                  <c:v>7.7114318873823251E-2</c:v>
                </c:pt>
                <c:pt idx="17">
                  <c:v>7.8808963803437201E-2</c:v>
                </c:pt>
                <c:pt idx="18">
                  <c:v>8.0503608733051152E-2</c:v>
                </c:pt>
                <c:pt idx="19">
                  <c:v>8.2198253662665116E-2</c:v>
                </c:pt>
                <c:pt idx="20">
                  <c:v>8.3892898592279053E-2</c:v>
                </c:pt>
                <c:pt idx="21">
                  <c:v>8.5587543521893017E-2</c:v>
                </c:pt>
                <c:pt idx="22">
                  <c:v>8.7282188451506967E-2</c:v>
                </c:pt>
                <c:pt idx="23">
                  <c:v>8.8976833381120918E-2</c:v>
                </c:pt>
                <c:pt idx="24">
                  <c:v>9.0671478310734882E-2</c:v>
                </c:pt>
                <c:pt idx="25">
                  <c:v>9.2366123240348819E-2</c:v>
                </c:pt>
                <c:pt idx="26">
                  <c:v>9.4060768169962783E-2</c:v>
                </c:pt>
                <c:pt idx="27">
                  <c:v>9.5755413099576733E-2</c:v>
                </c:pt>
                <c:pt idx="28">
                  <c:v>9.7450058029190684E-2</c:v>
                </c:pt>
                <c:pt idx="29">
                  <c:v>9.9144702958804634E-2</c:v>
                </c:pt>
                <c:pt idx="30">
                  <c:v>0.10083934788841858</c:v>
                </c:pt>
                <c:pt idx="31">
                  <c:v>0.10253399281803255</c:v>
                </c:pt>
                <c:pt idx="32">
                  <c:v>0.1042286377476465</c:v>
                </c:pt>
                <c:pt idx="33">
                  <c:v>0.10592328267726045</c:v>
                </c:pt>
                <c:pt idx="34">
                  <c:v>0.1076179276068744</c:v>
                </c:pt>
                <c:pt idx="35">
                  <c:v>0.10931257253648835</c:v>
                </c:pt>
                <c:pt idx="36">
                  <c:v>0.1110072174661023</c:v>
                </c:pt>
                <c:pt idx="37">
                  <c:v>0.11270186239571627</c:v>
                </c:pt>
                <c:pt idx="38">
                  <c:v>0.11439650732533022</c:v>
                </c:pt>
                <c:pt idx="39">
                  <c:v>0.11609115225494417</c:v>
                </c:pt>
                <c:pt idx="40">
                  <c:v>0.11778579718455812</c:v>
                </c:pt>
                <c:pt idx="41">
                  <c:v>0.11948044211417207</c:v>
                </c:pt>
                <c:pt idx="42">
                  <c:v>0.12117508704378603</c:v>
                </c:pt>
                <c:pt idx="43">
                  <c:v>0.12286973197339998</c:v>
                </c:pt>
                <c:pt idx="44">
                  <c:v>0.12456437690301393</c:v>
                </c:pt>
                <c:pt idx="45">
                  <c:v>0.12625902183262788</c:v>
                </c:pt>
                <c:pt idx="46">
                  <c:v>0.12795366676224185</c:v>
                </c:pt>
                <c:pt idx="47">
                  <c:v>0.12964831169185578</c:v>
                </c:pt>
                <c:pt idx="48">
                  <c:v>0.13134295662146975</c:v>
                </c:pt>
                <c:pt idx="49">
                  <c:v>0.13303760155108368</c:v>
                </c:pt>
                <c:pt idx="50">
                  <c:v>0.13473224648069765</c:v>
                </c:pt>
                <c:pt idx="51">
                  <c:v>0.13642689141031161</c:v>
                </c:pt>
                <c:pt idx="52">
                  <c:v>0.13812153633992555</c:v>
                </c:pt>
                <c:pt idx="53">
                  <c:v>0.13981618126953951</c:v>
                </c:pt>
                <c:pt idx="54">
                  <c:v>0.14151082619915345</c:v>
                </c:pt>
                <c:pt idx="55">
                  <c:v>0.14320547112876741</c:v>
                </c:pt>
                <c:pt idx="56">
                  <c:v>0.14490011605838138</c:v>
                </c:pt>
                <c:pt idx="57">
                  <c:v>0.14659476098799534</c:v>
                </c:pt>
                <c:pt idx="58">
                  <c:v>0.14828940591760925</c:v>
                </c:pt>
                <c:pt idx="59">
                  <c:v>0.14998405084722322</c:v>
                </c:pt>
                <c:pt idx="60">
                  <c:v>0.15167869577683718</c:v>
                </c:pt>
                <c:pt idx="61">
                  <c:v>0.15337334070645114</c:v>
                </c:pt>
                <c:pt idx="62">
                  <c:v>0.15506798563606511</c:v>
                </c:pt>
                <c:pt idx="63">
                  <c:v>0.15676263056567902</c:v>
                </c:pt>
                <c:pt idx="64">
                  <c:v>0.15845727549529298</c:v>
                </c:pt>
                <c:pt idx="65">
                  <c:v>0.16015192042490692</c:v>
                </c:pt>
                <c:pt idx="66">
                  <c:v>0.16184656535452088</c:v>
                </c:pt>
                <c:pt idx="67">
                  <c:v>0.16354121028413485</c:v>
                </c:pt>
                <c:pt idx="68">
                  <c:v>0.16523585521374878</c:v>
                </c:pt>
                <c:pt idx="69">
                  <c:v>0.16693050014336275</c:v>
                </c:pt>
                <c:pt idx="70">
                  <c:v>0.16862514507297668</c:v>
                </c:pt>
                <c:pt idx="71">
                  <c:v>0.17031979000259065</c:v>
                </c:pt>
                <c:pt idx="72">
                  <c:v>0.17201443493220459</c:v>
                </c:pt>
                <c:pt idx="73">
                  <c:v>0.17370907986181855</c:v>
                </c:pt>
                <c:pt idx="74">
                  <c:v>0.17540372479143251</c:v>
                </c:pt>
                <c:pt idx="75">
                  <c:v>0.17709836972104645</c:v>
                </c:pt>
                <c:pt idx="76">
                  <c:v>0.17879301465066041</c:v>
                </c:pt>
                <c:pt idx="77">
                  <c:v>0.18048765958027435</c:v>
                </c:pt>
                <c:pt idx="78">
                  <c:v>0.18218230450988832</c:v>
                </c:pt>
                <c:pt idx="79">
                  <c:v>0.18387694943950228</c:v>
                </c:pt>
                <c:pt idx="80">
                  <c:v>0.18557159436911622</c:v>
                </c:pt>
                <c:pt idx="81">
                  <c:v>0.18726623929873018</c:v>
                </c:pt>
                <c:pt idx="82">
                  <c:v>0.18896088422834412</c:v>
                </c:pt>
                <c:pt idx="83">
                  <c:v>0.19065552915795808</c:v>
                </c:pt>
                <c:pt idx="84">
                  <c:v>0.19235017408757205</c:v>
                </c:pt>
                <c:pt idx="85">
                  <c:v>0.19404481901718598</c:v>
                </c:pt>
                <c:pt idx="86">
                  <c:v>0.19573946394679995</c:v>
                </c:pt>
                <c:pt idx="87">
                  <c:v>0.19743410887641388</c:v>
                </c:pt>
                <c:pt idx="88">
                  <c:v>0.19912875380602785</c:v>
                </c:pt>
                <c:pt idx="89">
                  <c:v>0.20082339873564181</c:v>
                </c:pt>
                <c:pt idx="90">
                  <c:v>0.20251804366525578</c:v>
                </c:pt>
                <c:pt idx="91">
                  <c:v>0.20421268859486974</c:v>
                </c:pt>
                <c:pt idx="92">
                  <c:v>0.20590733352448365</c:v>
                </c:pt>
                <c:pt idx="93">
                  <c:v>0.20760197845409761</c:v>
                </c:pt>
                <c:pt idx="94">
                  <c:v>0.20929662338371158</c:v>
                </c:pt>
                <c:pt idx="95">
                  <c:v>0.21099126831332551</c:v>
                </c:pt>
                <c:pt idx="96">
                  <c:v>0.21268591324293948</c:v>
                </c:pt>
                <c:pt idx="97">
                  <c:v>0.21438055817255341</c:v>
                </c:pt>
                <c:pt idx="98">
                  <c:v>0.21607520310216738</c:v>
                </c:pt>
                <c:pt idx="99">
                  <c:v>0.21776984803178134</c:v>
                </c:pt>
                <c:pt idx="100">
                  <c:v>0.21946449296139525</c:v>
                </c:pt>
              </c:numCache>
            </c:numRef>
          </c:yVal>
          <c:smooth val="0"/>
          <c:extLst>
            <c:ext xmlns:c16="http://schemas.microsoft.com/office/drawing/2014/chart" uri="{C3380CC4-5D6E-409C-BE32-E72D297353CC}">
              <c16:uniqueId val="{00000002-00B3-455B-A564-86E322B8671E}"/>
            </c:ext>
          </c:extLst>
        </c:ser>
        <c:ser>
          <c:idx val="2"/>
          <c:order val="2"/>
          <c:tx>
            <c:v>MVP Portfolio</c:v>
          </c:tx>
          <c:spPr>
            <a:ln w="25400" cap="rnd">
              <a:noFill/>
              <a:round/>
            </a:ln>
            <a:effectLst/>
          </c:spPr>
          <c:marker>
            <c:symbol val="circle"/>
            <c:size val="5"/>
            <c:spPr>
              <a:solidFill>
                <a:schemeClr val="accent3"/>
              </a:solidFill>
              <a:ln w="9525">
                <a:solidFill>
                  <a:schemeClr val="accent3"/>
                </a:solidFill>
              </a:ln>
              <a:effectLst/>
            </c:spPr>
          </c:marker>
          <c:xVal>
            <c:numRef>
              <c:f>Solution!$U$3:$U$103</c:f>
              <c:numCache>
                <c:formatCode>0.000%</c:formatCode>
                <c:ptCount val="101"/>
                <c:pt idx="0">
                  <c:v>0</c:v>
                </c:pt>
                <c:pt idx="1">
                  <c:v>7.3207419164283993E-4</c:v>
                </c:pt>
                <c:pt idx="2">
                  <c:v>1.4641483832856799E-3</c:v>
                </c:pt>
                <c:pt idx="3">
                  <c:v>2.19622257492852E-3</c:v>
                </c:pt>
                <c:pt idx="4">
                  <c:v>2.9282967665713597E-3</c:v>
                </c:pt>
                <c:pt idx="5">
                  <c:v>3.6603709582141999E-3</c:v>
                </c:pt>
                <c:pt idx="6">
                  <c:v>4.39244514985704E-3</c:v>
                </c:pt>
                <c:pt idx="7">
                  <c:v>5.1245193414998797E-3</c:v>
                </c:pt>
                <c:pt idx="8">
                  <c:v>5.8565935331427194E-3</c:v>
                </c:pt>
                <c:pt idx="9">
                  <c:v>6.5886677247855591E-3</c:v>
                </c:pt>
                <c:pt idx="10">
                  <c:v>7.3207419164283997E-3</c:v>
                </c:pt>
                <c:pt idx="11">
                  <c:v>8.0528161080712386E-3</c:v>
                </c:pt>
                <c:pt idx="12">
                  <c:v>8.78489029971408E-3</c:v>
                </c:pt>
                <c:pt idx="13">
                  <c:v>9.5169644913569197E-3</c:v>
                </c:pt>
                <c:pt idx="14">
                  <c:v>1.0249038682999759E-2</c:v>
                </c:pt>
                <c:pt idx="15">
                  <c:v>1.0981112874642599E-2</c:v>
                </c:pt>
                <c:pt idx="16">
                  <c:v>1.1713187066285439E-2</c:v>
                </c:pt>
                <c:pt idx="17">
                  <c:v>1.2445261257928279E-2</c:v>
                </c:pt>
                <c:pt idx="18">
                  <c:v>1.3177335449571118E-2</c:v>
                </c:pt>
                <c:pt idx="19">
                  <c:v>1.390940964121396E-2</c:v>
                </c:pt>
                <c:pt idx="20">
                  <c:v>1.4641483832856799E-2</c:v>
                </c:pt>
                <c:pt idx="21">
                  <c:v>1.5373558024499639E-2</c:v>
                </c:pt>
                <c:pt idx="22">
                  <c:v>1.6105632216142477E-2</c:v>
                </c:pt>
                <c:pt idx="23">
                  <c:v>1.683770640778532E-2</c:v>
                </c:pt>
                <c:pt idx="24">
                  <c:v>1.756978059942816E-2</c:v>
                </c:pt>
                <c:pt idx="25">
                  <c:v>1.8301854791071E-2</c:v>
                </c:pt>
                <c:pt idx="26">
                  <c:v>1.9033928982713839E-2</c:v>
                </c:pt>
                <c:pt idx="27">
                  <c:v>1.9766003174356679E-2</c:v>
                </c:pt>
                <c:pt idx="28">
                  <c:v>2.0498077365999519E-2</c:v>
                </c:pt>
                <c:pt idx="29">
                  <c:v>2.1230151557642359E-2</c:v>
                </c:pt>
                <c:pt idx="30">
                  <c:v>2.1962225749285198E-2</c:v>
                </c:pt>
                <c:pt idx="31">
                  <c:v>2.2694299940928038E-2</c:v>
                </c:pt>
                <c:pt idx="32">
                  <c:v>2.3426374132570878E-2</c:v>
                </c:pt>
                <c:pt idx="33">
                  <c:v>2.4158448324213717E-2</c:v>
                </c:pt>
                <c:pt idx="34">
                  <c:v>2.4890522515856557E-2</c:v>
                </c:pt>
                <c:pt idx="35">
                  <c:v>2.5622596707499397E-2</c:v>
                </c:pt>
                <c:pt idx="36">
                  <c:v>2.6354670899142237E-2</c:v>
                </c:pt>
                <c:pt idx="37">
                  <c:v>2.7086745090785076E-2</c:v>
                </c:pt>
                <c:pt idx="38">
                  <c:v>2.7818819282427919E-2</c:v>
                </c:pt>
                <c:pt idx="39">
                  <c:v>2.8550893474070759E-2</c:v>
                </c:pt>
                <c:pt idx="40">
                  <c:v>2.9282967665713599E-2</c:v>
                </c:pt>
                <c:pt idx="41">
                  <c:v>3.0015041857356439E-2</c:v>
                </c:pt>
                <c:pt idx="42">
                  <c:v>3.0747116048999278E-2</c:v>
                </c:pt>
                <c:pt idx="43">
                  <c:v>3.1479190240642115E-2</c:v>
                </c:pt>
                <c:pt idx="44">
                  <c:v>3.2211264432284954E-2</c:v>
                </c:pt>
                <c:pt idx="45">
                  <c:v>3.2943338623927801E-2</c:v>
                </c:pt>
                <c:pt idx="46">
                  <c:v>3.3675412815570641E-2</c:v>
                </c:pt>
                <c:pt idx="47">
                  <c:v>3.440748700721348E-2</c:v>
                </c:pt>
                <c:pt idx="48">
                  <c:v>3.513956119885632E-2</c:v>
                </c:pt>
                <c:pt idx="49">
                  <c:v>3.587163539049916E-2</c:v>
                </c:pt>
                <c:pt idx="50">
                  <c:v>3.6603709582141999E-2</c:v>
                </c:pt>
                <c:pt idx="51">
                  <c:v>3.7335783773784839E-2</c:v>
                </c:pt>
                <c:pt idx="52">
                  <c:v>3.8067857965427679E-2</c:v>
                </c:pt>
                <c:pt idx="53">
                  <c:v>3.8799932157070519E-2</c:v>
                </c:pt>
                <c:pt idx="54">
                  <c:v>3.9532006348713358E-2</c:v>
                </c:pt>
                <c:pt idx="55">
                  <c:v>4.0264080540356198E-2</c:v>
                </c:pt>
                <c:pt idx="56">
                  <c:v>4.0996154731999038E-2</c:v>
                </c:pt>
                <c:pt idx="57">
                  <c:v>4.1728228923641877E-2</c:v>
                </c:pt>
                <c:pt idx="58">
                  <c:v>4.2460303115284717E-2</c:v>
                </c:pt>
                <c:pt idx="59">
                  <c:v>4.3192377306927557E-2</c:v>
                </c:pt>
                <c:pt idx="60">
                  <c:v>4.3924451498570397E-2</c:v>
                </c:pt>
                <c:pt idx="61">
                  <c:v>4.4656525690213236E-2</c:v>
                </c:pt>
                <c:pt idx="62">
                  <c:v>4.5388599881856076E-2</c:v>
                </c:pt>
                <c:pt idx="63">
                  <c:v>4.6120674073498916E-2</c:v>
                </c:pt>
                <c:pt idx="64">
                  <c:v>4.6852748265141755E-2</c:v>
                </c:pt>
                <c:pt idx="65">
                  <c:v>4.7584822456784595E-2</c:v>
                </c:pt>
                <c:pt idx="66">
                  <c:v>4.8316896648427435E-2</c:v>
                </c:pt>
                <c:pt idx="67">
                  <c:v>4.9048970840070275E-2</c:v>
                </c:pt>
                <c:pt idx="68">
                  <c:v>4.9781045031713114E-2</c:v>
                </c:pt>
                <c:pt idx="69">
                  <c:v>5.0513119223355954E-2</c:v>
                </c:pt>
                <c:pt idx="70">
                  <c:v>5.1245193414998794E-2</c:v>
                </c:pt>
                <c:pt idx="71">
                  <c:v>5.1977267606641633E-2</c:v>
                </c:pt>
                <c:pt idx="72">
                  <c:v>5.2709341798284473E-2</c:v>
                </c:pt>
                <c:pt idx="73">
                  <c:v>5.3441415989927313E-2</c:v>
                </c:pt>
                <c:pt idx="74">
                  <c:v>5.4173490181570153E-2</c:v>
                </c:pt>
                <c:pt idx="75">
                  <c:v>5.4905564373212999E-2</c:v>
                </c:pt>
                <c:pt idx="76">
                  <c:v>5.5637638564855839E-2</c:v>
                </c:pt>
                <c:pt idx="77">
                  <c:v>5.6369712756498679E-2</c:v>
                </c:pt>
                <c:pt idx="78">
                  <c:v>5.7101786948141518E-2</c:v>
                </c:pt>
                <c:pt idx="79">
                  <c:v>5.7833861139784358E-2</c:v>
                </c:pt>
                <c:pt idx="80">
                  <c:v>5.8565935331427198E-2</c:v>
                </c:pt>
                <c:pt idx="81">
                  <c:v>5.9298009523070037E-2</c:v>
                </c:pt>
                <c:pt idx="82">
                  <c:v>6.0030083714712877E-2</c:v>
                </c:pt>
                <c:pt idx="83">
                  <c:v>6.0762157906355717E-2</c:v>
                </c:pt>
                <c:pt idx="84">
                  <c:v>6.1494232097998557E-2</c:v>
                </c:pt>
                <c:pt idx="85">
                  <c:v>6.2226306289641396E-2</c:v>
                </c:pt>
                <c:pt idx="86">
                  <c:v>6.2958380481284229E-2</c:v>
                </c:pt>
                <c:pt idx="87">
                  <c:v>6.3690454672927069E-2</c:v>
                </c:pt>
                <c:pt idx="88">
                  <c:v>6.4422528864569908E-2</c:v>
                </c:pt>
                <c:pt idx="89">
                  <c:v>6.5154603056212762E-2</c:v>
                </c:pt>
                <c:pt idx="90">
                  <c:v>6.5886677247855602E-2</c:v>
                </c:pt>
                <c:pt idx="91">
                  <c:v>6.6618751439498441E-2</c:v>
                </c:pt>
                <c:pt idx="92">
                  <c:v>6.7350825631141267E-2</c:v>
                </c:pt>
                <c:pt idx="93">
                  <c:v>6.8082899822784107E-2</c:v>
                </c:pt>
                <c:pt idx="94">
                  <c:v>6.8814974014426947E-2</c:v>
                </c:pt>
                <c:pt idx="95">
                  <c:v>6.9547048206069786E-2</c:v>
                </c:pt>
                <c:pt idx="96">
                  <c:v>7.0279122397712626E-2</c:v>
                </c:pt>
                <c:pt idx="97">
                  <c:v>7.1011196589355466E-2</c:v>
                </c:pt>
                <c:pt idx="98">
                  <c:v>7.1743270780998306E-2</c:v>
                </c:pt>
                <c:pt idx="99">
                  <c:v>7.2475344972641145E-2</c:v>
                </c:pt>
                <c:pt idx="100">
                  <c:v>7.3207419164283985E-2</c:v>
                </c:pt>
              </c:numCache>
            </c:numRef>
          </c:xVal>
          <c:yVal>
            <c:numRef>
              <c:f>Solution!$V$3:$V$103</c:f>
              <c:numCache>
                <c:formatCode>0.00%</c:formatCode>
                <c:ptCount val="101"/>
                <c:pt idx="0">
                  <c:v>0.05</c:v>
                </c:pt>
                <c:pt idx="1">
                  <c:v>5.1021026678468209E-2</c:v>
                </c:pt>
                <c:pt idx="2">
                  <c:v>5.2042053356936416E-2</c:v>
                </c:pt>
                <c:pt idx="3">
                  <c:v>5.3063080035404629E-2</c:v>
                </c:pt>
                <c:pt idx="4">
                  <c:v>5.4084106713872836E-2</c:v>
                </c:pt>
                <c:pt idx="5">
                  <c:v>5.5105133392341042E-2</c:v>
                </c:pt>
                <c:pt idx="6">
                  <c:v>5.6126160070809249E-2</c:v>
                </c:pt>
                <c:pt idx="7">
                  <c:v>5.7147186749277455E-2</c:v>
                </c:pt>
                <c:pt idx="8">
                  <c:v>5.8168213427745669E-2</c:v>
                </c:pt>
                <c:pt idx="9">
                  <c:v>5.9189240106213875E-2</c:v>
                </c:pt>
                <c:pt idx="10">
                  <c:v>6.0210266784682082E-2</c:v>
                </c:pt>
                <c:pt idx="11">
                  <c:v>6.1231293463150288E-2</c:v>
                </c:pt>
                <c:pt idx="12">
                  <c:v>6.2252320141618495E-2</c:v>
                </c:pt>
                <c:pt idx="13">
                  <c:v>6.3273346820086701E-2</c:v>
                </c:pt>
                <c:pt idx="14">
                  <c:v>6.4294373498554908E-2</c:v>
                </c:pt>
                <c:pt idx="15">
                  <c:v>6.5315400177023114E-2</c:v>
                </c:pt>
                <c:pt idx="16">
                  <c:v>6.6336426855491321E-2</c:v>
                </c:pt>
                <c:pt idx="17">
                  <c:v>6.7357453533959541E-2</c:v>
                </c:pt>
                <c:pt idx="18">
                  <c:v>6.8378480212427747E-2</c:v>
                </c:pt>
                <c:pt idx="19">
                  <c:v>6.9399506890895954E-2</c:v>
                </c:pt>
                <c:pt idx="20">
                  <c:v>7.042053356936416E-2</c:v>
                </c:pt>
                <c:pt idx="21">
                  <c:v>7.1441560247832367E-2</c:v>
                </c:pt>
                <c:pt idx="22">
                  <c:v>7.2462586926300573E-2</c:v>
                </c:pt>
                <c:pt idx="23">
                  <c:v>7.348361360476878E-2</c:v>
                </c:pt>
                <c:pt idx="24">
                  <c:v>7.4504640283237E-2</c:v>
                </c:pt>
                <c:pt idx="25">
                  <c:v>7.5525666961705207E-2</c:v>
                </c:pt>
                <c:pt idx="26">
                  <c:v>7.6546693640173413E-2</c:v>
                </c:pt>
                <c:pt idx="27">
                  <c:v>7.756772031864162E-2</c:v>
                </c:pt>
                <c:pt idx="28">
                  <c:v>7.8588746997109826E-2</c:v>
                </c:pt>
                <c:pt idx="29">
                  <c:v>7.9609773675578033E-2</c:v>
                </c:pt>
                <c:pt idx="30">
                  <c:v>8.0630800354046239E-2</c:v>
                </c:pt>
                <c:pt idx="31">
                  <c:v>8.1651827032514446E-2</c:v>
                </c:pt>
                <c:pt idx="32">
                  <c:v>8.2672853710982652E-2</c:v>
                </c:pt>
                <c:pt idx="33">
                  <c:v>8.3693880389450859E-2</c:v>
                </c:pt>
                <c:pt idx="34">
                  <c:v>8.4714907067919065E-2</c:v>
                </c:pt>
                <c:pt idx="35">
                  <c:v>8.5735933746387272E-2</c:v>
                </c:pt>
                <c:pt idx="36">
                  <c:v>8.6756960424855478E-2</c:v>
                </c:pt>
                <c:pt idx="37">
                  <c:v>8.7777987103323685E-2</c:v>
                </c:pt>
                <c:pt idx="38">
                  <c:v>8.8799013781791891E-2</c:v>
                </c:pt>
                <c:pt idx="39">
                  <c:v>8.9820040460260112E-2</c:v>
                </c:pt>
                <c:pt idx="40">
                  <c:v>9.0841067138728318E-2</c:v>
                </c:pt>
                <c:pt idx="41">
                  <c:v>9.1862093817196525E-2</c:v>
                </c:pt>
                <c:pt idx="42">
                  <c:v>9.2883120495664731E-2</c:v>
                </c:pt>
                <c:pt idx="43">
                  <c:v>9.3904147174132938E-2</c:v>
                </c:pt>
                <c:pt idx="44">
                  <c:v>9.4925173852601144E-2</c:v>
                </c:pt>
                <c:pt idx="45">
                  <c:v>9.5946200531069351E-2</c:v>
                </c:pt>
                <c:pt idx="46">
                  <c:v>9.6967227209537557E-2</c:v>
                </c:pt>
                <c:pt idx="47">
                  <c:v>9.7988253888005777E-2</c:v>
                </c:pt>
                <c:pt idx="48">
                  <c:v>9.9009280566473984E-2</c:v>
                </c:pt>
                <c:pt idx="49">
                  <c:v>0.10003030724494219</c:v>
                </c:pt>
                <c:pt idx="50">
                  <c:v>0.1010513339234104</c:v>
                </c:pt>
                <c:pt idx="51">
                  <c:v>0.1020723606018786</c:v>
                </c:pt>
                <c:pt idx="52">
                  <c:v>0.10309338728034681</c:v>
                </c:pt>
                <c:pt idx="53">
                  <c:v>0.10411441395881502</c:v>
                </c:pt>
                <c:pt idx="54">
                  <c:v>0.10513544063728322</c:v>
                </c:pt>
                <c:pt idx="55">
                  <c:v>0.10615646731575143</c:v>
                </c:pt>
                <c:pt idx="56">
                  <c:v>0.10717749399421964</c:v>
                </c:pt>
                <c:pt idx="57">
                  <c:v>0.10819852067268786</c:v>
                </c:pt>
                <c:pt idx="58">
                  <c:v>0.10921954735115606</c:v>
                </c:pt>
                <c:pt idx="59">
                  <c:v>0.11024057402962427</c:v>
                </c:pt>
                <c:pt idx="60">
                  <c:v>0.11126160070809248</c:v>
                </c:pt>
                <c:pt idx="61">
                  <c:v>0.11228262738656068</c:v>
                </c:pt>
                <c:pt idx="62">
                  <c:v>0.11330365406502889</c:v>
                </c:pt>
                <c:pt idx="63">
                  <c:v>0.1143246807434971</c:v>
                </c:pt>
                <c:pt idx="64">
                  <c:v>0.1153457074219653</c:v>
                </c:pt>
                <c:pt idx="65">
                  <c:v>0.11636673410043351</c:v>
                </c:pt>
                <c:pt idx="66">
                  <c:v>0.11738776077890171</c:v>
                </c:pt>
                <c:pt idx="67">
                  <c:v>0.11840878745736994</c:v>
                </c:pt>
                <c:pt idx="68">
                  <c:v>0.11942981413583814</c:v>
                </c:pt>
                <c:pt idx="69">
                  <c:v>0.12045084081430635</c:v>
                </c:pt>
                <c:pt idx="70">
                  <c:v>0.12147186749277455</c:v>
                </c:pt>
                <c:pt idx="71">
                  <c:v>0.12249289417124276</c:v>
                </c:pt>
                <c:pt idx="72">
                  <c:v>0.12351392084971097</c:v>
                </c:pt>
                <c:pt idx="73">
                  <c:v>0.12453494752817917</c:v>
                </c:pt>
                <c:pt idx="74">
                  <c:v>0.12555597420664738</c:v>
                </c:pt>
                <c:pt idx="75">
                  <c:v>0.12657700088511559</c:v>
                </c:pt>
                <c:pt idx="76">
                  <c:v>0.12759802756358379</c:v>
                </c:pt>
                <c:pt idx="77">
                  <c:v>0.128619054242052</c:v>
                </c:pt>
                <c:pt idx="78">
                  <c:v>0.12964008092052021</c:v>
                </c:pt>
                <c:pt idx="79">
                  <c:v>0.13066110759898841</c:v>
                </c:pt>
                <c:pt idx="80">
                  <c:v>0.13168213427745662</c:v>
                </c:pt>
                <c:pt idx="81">
                  <c:v>0.13270316095592483</c:v>
                </c:pt>
                <c:pt idx="82">
                  <c:v>0.13372418763439303</c:v>
                </c:pt>
                <c:pt idx="83">
                  <c:v>0.13474521431286124</c:v>
                </c:pt>
                <c:pt idx="84">
                  <c:v>0.13576624099132945</c:v>
                </c:pt>
                <c:pt idx="85">
                  <c:v>0.13678726766979765</c:v>
                </c:pt>
                <c:pt idx="86">
                  <c:v>0.13780829434826586</c:v>
                </c:pt>
                <c:pt idx="87">
                  <c:v>0.13882932102673406</c:v>
                </c:pt>
                <c:pt idx="88">
                  <c:v>0.13985034770520227</c:v>
                </c:pt>
                <c:pt idx="89">
                  <c:v>0.14087137438367048</c:v>
                </c:pt>
                <c:pt idx="90">
                  <c:v>0.14189240106213868</c:v>
                </c:pt>
                <c:pt idx="91">
                  <c:v>0.14291342774060689</c:v>
                </c:pt>
                <c:pt idx="92">
                  <c:v>0.14393445441907513</c:v>
                </c:pt>
                <c:pt idx="93">
                  <c:v>0.14495548109754333</c:v>
                </c:pt>
                <c:pt idx="94">
                  <c:v>0.14597650777601154</c:v>
                </c:pt>
                <c:pt idx="95">
                  <c:v>0.14699753445447974</c:v>
                </c:pt>
                <c:pt idx="96">
                  <c:v>0.14801856113294795</c:v>
                </c:pt>
                <c:pt idx="97">
                  <c:v>0.14903958781141616</c:v>
                </c:pt>
                <c:pt idx="98">
                  <c:v>0.15006061448988436</c:v>
                </c:pt>
                <c:pt idx="99">
                  <c:v>0.15108164116835257</c:v>
                </c:pt>
                <c:pt idx="100">
                  <c:v>0.15210266784682078</c:v>
                </c:pt>
              </c:numCache>
            </c:numRef>
          </c:yVal>
          <c:smooth val="0"/>
          <c:extLst>
            <c:ext xmlns:c16="http://schemas.microsoft.com/office/drawing/2014/chart" uri="{C3380CC4-5D6E-409C-BE32-E72D297353CC}">
              <c16:uniqueId val="{00000003-00B3-455B-A564-86E322B8671E}"/>
            </c:ext>
          </c:extLst>
        </c:ser>
        <c:dLbls>
          <c:showLegendKey val="0"/>
          <c:showVal val="0"/>
          <c:showCatName val="0"/>
          <c:showSerName val="0"/>
          <c:showPercent val="0"/>
          <c:showBubbleSize val="0"/>
        </c:dLbls>
        <c:axId val="1353108144"/>
        <c:axId val="1353102384"/>
      </c:scatterChart>
      <c:valAx>
        <c:axId val="1353108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Risk</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353102384"/>
        <c:crosses val="autoZero"/>
        <c:crossBetween val="midCat"/>
      </c:valAx>
      <c:valAx>
        <c:axId val="135310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t>Return</a:t>
                </a:r>
              </a:p>
            </c:rich>
          </c:tx>
          <c:layout>
            <c:manualLayout>
              <c:xMode val="edge"/>
              <c:yMode val="edge"/>
              <c:x val="1.5885623510722795E-2"/>
              <c:y val="0.46011171568276799"/>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353108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8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24</xdr:col>
      <xdr:colOff>558800</xdr:colOff>
      <xdr:row>20</xdr:row>
      <xdr:rowOff>28574</xdr:rowOff>
    </xdr:from>
    <xdr:to>
      <xdr:col>36</xdr:col>
      <xdr:colOff>12700</xdr:colOff>
      <xdr:row>54</xdr:row>
      <xdr:rowOff>114300</xdr:rowOff>
    </xdr:to>
    <xdr:graphicFrame macro="">
      <xdr:nvGraphicFramePr>
        <xdr:cNvPr id="6" name="Chart 5">
          <a:extLst>
            <a:ext uri="{FF2B5EF4-FFF2-40B4-BE49-F238E27FC236}">
              <a16:creationId xmlns:a16="http://schemas.microsoft.com/office/drawing/2014/main" id="{7A26C574-4F5B-632C-59DF-689730454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184150</xdr:colOff>
      <xdr:row>3</xdr:row>
      <xdr:rowOff>88900</xdr:rowOff>
    </xdr:from>
    <xdr:to>
      <xdr:col>28</xdr:col>
      <xdr:colOff>146050</xdr:colOff>
      <xdr:row>9</xdr:row>
      <xdr:rowOff>107950</xdr:rowOff>
    </xdr:to>
    <xdr:cxnSp macro="">
      <xdr:nvCxnSpPr>
        <xdr:cNvPr id="8" name="Connector: Elbow 7">
          <a:extLst>
            <a:ext uri="{FF2B5EF4-FFF2-40B4-BE49-F238E27FC236}">
              <a16:creationId xmlns:a16="http://schemas.microsoft.com/office/drawing/2014/main" id="{9083A68D-0A9E-DE7F-5907-9FB0181EBEBC}"/>
            </a:ext>
          </a:extLst>
        </xdr:cNvPr>
        <xdr:cNvCxnSpPr/>
      </xdr:nvCxnSpPr>
      <xdr:spPr>
        <a:xfrm rot="5400000">
          <a:off x="22475825" y="917575"/>
          <a:ext cx="1123950" cy="571500"/>
        </a:xfrm>
        <a:prstGeom prst="bentConnector3">
          <a:avLst>
            <a:gd name="adj1" fmla="val 78249"/>
          </a:avLst>
        </a:prstGeom>
        <a:ln>
          <a:headEnd type="triangle"/>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BFEE5-EF07-4100-BBF0-CB02650C9ADB}">
  <dimension ref="A1:N250"/>
  <sheetViews>
    <sheetView workbookViewId="0">
      <selection activeCell="A28" sqref="A28"/>
    </sheetView>
  </sheetViews>
  <sheetFormatPr defaultRowHeight="14.5" x14ac:dyDescent="0.35"/>
  <cols>
    <col min="1" max="3" width="10.81640625" customWidth="1"/>
  </cols>
  <sheetData>
    <row r="1" spans="1:14" x14ac:dyDescent="0.35">
      <c r="A1" t="s">
        <v>0</v>
      </c>
      <c r="B1" t="s">
        <v>7</v>
      </c>
      <c r="C1" t="s">
        <v>8</v>
      </c>
    </row>
    <row r="2" spans="1:14" ht="14.5" customHeight="1" x14ac:dyDescent="0.35">
      <c r="A2" s="1">
        <v>44930</v>
      </c>
      <c r="B2">
        <v>1.0314383975248901E-2</v>
      </c>
      <c r="C2">
        <v>2.8253514438205701E-2</v>
      </c>
      <c r="E2" s="35" t="s">
        <v>23</v>
      </c>
      <c r="F2" s="35"/>
      <c r="G2" s="35"/>
      <c r="H2" s="35"/>
      <c r="I2" s="35"/>
      <c r="J2" s="35"/>
      <c r="K2" s="35"/>
      <c r="L2" s="35"/>
      <c r="M2" s="35"/>
      <c r="N2" s="35"/>
    </row>
    <row r="3" spans="1:14" ht="14.5" customHeight="1" x14ac:dyDescent="0.35">
      <c r="A3" s="1">
        <v>44931</v>
      </c>
      <c r="B3">
        <v>-1.0604806685934999E-2</v>
      </c>
      <c r="C3">
        <v>1.9983375284156901E-2</v>
      </c>
      <c r="E3" s="35"/>
      <c r="F3" s="35"/>
      <c r="G3" s="35"/>
      <c r="H3" s="35"/>
      <c r="I3" s="35"/>
      <c r="J3" s="35"/>
      <c r="K3" s="35"/>
      <c r="L3" s="35"/>
      <c r="M3" s="35"/>
      <c r="N3" s="35"/>
    </row>
    <row r="4" spans="1:14" ht="14.5" customHeight="1" x14ac:dyDescent="0.35">
      <c r="A4" s="1">
        <v>44932</v>
      </c>
      <c r="B4">
        <v>3.6794285353137599E-2</v>
      </c>
      <c r="C4">
        <v>2.69385855825897E-2</v>
      </c>
      <c r="E4" s="35"/>
      <c r="F4" s="35"/>
      <c r="G4" s="35"/>
      <c r="H4" s="35"/>
      <c r="I4" s="35"/>
      <c r="J4" s="35"/>
      <c r="K4" s="35"/>
      <c r="L4" s="35"/>
      <c r="M4" s="35"/>
      <c r="N4" s="35"/>
    </row>
    <row r="5" spans="1:14" ht="14.5" customHeight="1" x14ac:dyDescent="0.35">
      <c r="A5" s="1">
        <v>44935</v>
      </c>
      <c r="B5">
        <v>4.0888228741180503E-3</v>
      </c>
      <c r="C5">
        <v>8.7441549848898993E-3</v>
      </c>
      <c r="E5" s="35"/>
      <c r="F5" s="35"/>
      <c r="G5" s="35"/>
      <c r="H5" s="35"/>
      <c r="I5" s="35"/>
      <c r="J5" s="35"/>
      <c r="K5" s="35"/>
      <c r="L5" s="35"/>
      <c r="M5" s="35"/>
      <c r="N5" s="35"/>
    </row>
    <row r="6" spans="1:14" ht="14.5" customHeight="1" x14ac:dyDescent="0.35">
      <c r="A6" s="1">
        <v>44936</v>
      </c>
      <c r="B6">
        <v>4.4564312455510598E-3</v>
      </c>
      <c r="C6">
        <v>1.1820479562270701E-2</v>
      </c>
      <c r="E6" s="35"/>
      <c r="F6" s="35"/>
      <c r="G6" s="35"/>
      <c r="H6" s="35"/>
      <c r="I6" s="35"/>
      <c r="J6" s="35"/>
      <c r="K6" s="35"/>
      <c r="L6" s="35"/>
      <c r="M6" s="35"/>
      <c r="N6" s="35"/>
    </row>
    <row r="7" spans="1:14" ht="14.5" customHeight="1" x14ac:dyDescent="0.35">
      <c r="A7" s="1">
        <v>44937</v>
      </c>
      <c r="B7">
        <v>2.1112099732176998E-2</v>
      </c>
      <c r="C7">
        <v>2.95949385184207E-2</v>
      </c>
      <c r="E7" s="35"/>
      <c r="F7" s="35"/>
      <c r="G7" s="35"/>
      <c r="H7" s="35"/>
      <c r="I7" s="35"/>
      <c r="J7" s="35"/>
      <c r="K7" s="35"/>
      <c r="L7" s="35"/>
      <c r="M7" s="35"/>
      <c r="N7" s="35"/>
    </row>
    <row r="8" spans="1:14" ht="14.5" customHeight="1" x14ac:dyDescent="0.35">
      <c r="A8" s="1">
        <v>44938</v>
      </c>
      <c r="B8">
        <v>-5.9929259474422703E-4</v>
      </c>
      <c r="C8">
        <v>1.5884918302119199E-2</v>
      </c>
      <c r="E8" s="35"/>
      <c r="F8" s="35"/>
      <c r="G8" s="35"/>
      <c r="H8" s="35"/>
      <c r="I8" s="35"/>
      <c r="J8" s="35"/>
      <c r="K8" s="35"/>
      <c r="L8" s="35"/>
      <c r="M8" s="35"/>
      <c r="N8" s="35"/>
    </row>
    <row r="9" spans="1:14" ht="14.5" customHeight="1" x14ac:dyDescent="0.35">
      <c r="A9" s="1">
        <v>44939</v>
      </c>
      <c r="B9">
        <v>1.01191557168225E-2</v>
      </c>
      <c r="C9">
        <v>-5.2866559706730203E-2</v>
      </c>
      <c r="E9" s="35"/>
      <c r="F9" s="35"/>
      <c r="G9" s="35"/>
      <c r="H9" s="35"/>
      <c r="I9" s="35"/>
      <c r="J9" s="35"/>
      <c r="K9" s="35"/>
      <c r="L9" s="35"/>
      <c r="M9" s="35"/>
      <c r="N9" s="35"/>
    </row>
    <row r="10" spans="1:14" ht="14.5" customHeight="1" x14ac:dyDescent="0.35">
      <c r="A10" s="1">
        <v>44943</v>
      </c>
      <c r="B10">
        <v>8.7564319137214408E-3</v>
      </c>
      <c r="C10">
        <v>-3.9308373428672497E-3</v>
      </c>
      <c r="E10" s="35"/>
      <c r="F10" s="35"/>
      <c r="G10" s="35"/>
      <c r="H10" s="35"/>
      <c r="I10" s="35"/>
      <c r="J10" s="35"/>
      <c r="K10" s="35"/>
      <c r="L10" s="35"/>
      <c r="M10" s="35"/>
      <c r="N10" s="35"/>
    </row>
    <row r="11" spans="1:14" ht="14.5" customHeight="1" x14ac:dyDescent="0.35">
      <c r="A11" s="1">
        <v>44944</v>
      </c>
      <c r="B11">
        <v>-5.3699583489737997E-3</v>
      </c>
      <c r="C11">
        <v>-2.0521089212213E-2</v>
      </c>
      <c r="E11" s="35"/>
      <c r="F11" s="35"/>
      <c r="G11" s="35"/>
      <c r="H11" s="35"/>
      <c r="I11" s="35"/>
      <c r="J11" s="35"/>
      <c r="K11" s="35"/>
      <c r="L11" s="35"/>
      <c r="M11" s="35"/>
      <c r="N11" s="35"/>
    </row>
    <row r="12" spans="1:14" ht="14.5" customHeight="1" x14ac:dyDescent="0.35">
      <c r="A12" s="1">
        <v>44945</v>
      </c>
      <c r="B12">
        <v>4.4358082500561803E-4</v>
      </c>
      <c r="C12">
        <v>-1.853348368017E-2</v>
      </c>
      <c r="E12" s="35"/>
      <c r="F12" s="35"/>
      <c r="G12" s="35"/>
      <c r="H12" s="35"/>
      <c r="I12" s="35"/>
      <c r="J12" s="35"/>
      <c r="K12" s="35"/>
      <c r="L12" s="35"/>
      <c r="M12" s="35"/>
      <c r="N12" s="35"/>
    </row>
    <row r="13" spans="1:14" ht="14.5" customHeight="1" x14ac:dyDescent="0.35">
      <c r="A13" s="1">
        <v>44946</v>
      </c>
      <c r="B13">
        <v>1.92209419419542E-2</v>
      </c>
      <c r="C13">
        <v>1.80623645283844E-2</v>
      </c>
      <c r="E13" s="35"/>
      <c r="F13" s="35"/>
      <c r="G13" s="35"/>
      <c r="H13" s="35"/>
      <c r="I13" s="35"/>
      <c r="J13" s="35"/>
      <c r="K13" s="35"/>
      <c r="L13" s="35"/>
      <c r="M13" s="35"/>
      <c r="N13" s="35"/>
    </row>
    <row r="14" spans="1:14" ht="14.5" customHeight="1" x14ac:dyDescent="0.35">
      <c r="A14" s="1">
        <v>44949</v>
      </c>
      <c r="B14">
        <v>2.3500269626876E-2</v>
      </c>
      <c r="C14">
        <v>3.2258235261873401E-2</v>
      </c>
      <c r="E14" s="35"/>
      <c r="F14" s="35"/>
      <c r="G14" s="35"/>
      <c r="H14" s="35"/>
      <c r="I14" s="35"/>
      <c r="J14" s="35"/>
      <c r="K14" s="35"/>
      <c r="L14" s="35"/>
      <c r="M14" s="35"/>
      <c r="N14" s="35"/>
    </row>
    <row r="15" spans="1:14" ht="14.5" customHeight="1" x14ac:dyDescent="0.35">
      <c r="A15" s="1">
        <v>44950</v>
      </c>
      <c r="B15">
        <v>1.0063071842347599E-2</v>
      </c>
      <c r="C15">
        <v>-4.6875066540693596E-3</v>
      </c>
      <c r="E15" s="35"/>
      <c r="F15" s="35"/>
      <c r="G15" s="35"/>
      <c r="H15" s="35"/>
      <c r="I15" s="35"/>
      <c r="J15" s="35"/>
      <c r="K15" s="35"/>
      <c r="L15" s="35"/>
      <c r="M15" s="35"/>
      <c r="N15" s="35"/>
    </row>
    <row r="16" spans="1:14" x14ac:dyDescent="0.35">
      <c r="A16" s="1">
        <v>44951</v>
      </c>
      <c r="B16">
        <v>-4.7007664950976498E-3</v>
      </c>
      <c r="C16">
        <v>3.9246669324675097E-3</v>
      </c>
      <c r="E16" s="35"/>
      <c r="F16" s="35"/>
      <c r="G16" s="35"/>
      <c r="H16" s="35"/>
      <c r="I16" s="35"/>
      <c r="J16" s="35"/>
      <c r="K16" s="35"/>
      <c r="L16" s="35"/>
      <c r="M16" s="35"/>
      <c r="N16" s="35"/>
    </row>
    <row r="17" spans="1:14" x14ac:dyDescent="0.35">
      <c r="A17" s="1">
        <v>44952</v>
      </c>
      <c r="B17">
        <v>1.4803519099791501E-2</v>
      </c>
      <c r="C17">
        <v>1.01641905700276E-2</v>
      </c>
      <c r="E17" s="35"/>
      <c r="F17" s="35"/>
      <c r="G17" s="35"/>
      <c r="H17" s="35"/>
      <c r="I17" s="35"/>
      <c r="J17" s="35"/>
      <c r="K17" s="35"/>
      <c r="L17" s="35"/>
      <c r="M17" s="35"/>
      <c r="N17" s="35"/>
    </row>
    <row r="18" spans="1:14" x14ac:dyDescent="0.35">
      <c r="A18" s="1">
        <v>44953</v>
      </c>
      <c r="B18">
        <v>1.3684146895333E-2</v>
      </c>
      <c r="C18">
        <v>2.7089835729969401E-2</v>
      </c>
      <c r="E18" s="35"/>
      <c r="F18" s="35"/>
      <c r="G18" s="35"/>
      <c r="H18" s="35"/>
      <c r="I18" s="35"/>
      <c r="J18" s="35"/>
      <c r="K18" s="35"/>
      <c r="L18" s="35"/>
      <c r="M18" s="35"/>
      <c r="N18" s="35"/>
    </row>
    <row r="19" spans="1:14" x14ac:dyDescent="0.35">
      <c r="A19" s="1">
        <v>44956</v>
      </c>
      <c r="B19">
        <v>-2.0078091258313301E-2</v>
      </c>
      <c r="C19">
        <v>-2.8635948134099101E-2</v>
      </c>
      <c r="E19" s="35"/>
      <c r="F19" s="35"/>
      <c r="G19" s="35"/>
      <c r="H19" s="35"/>
      <c r="I19" s="35"/>
      <c r="J19" s="35"/>
      <c r="K19" s="35"/>
      <c r="L19" s="35"/>
      <c r="M19" s="35"/>
      <c r="N19" s="35"/>
    </row>
    <row r="20" spans="1:14" x14ac:dyDescent="0.35">
      <c r="A20" s="1">
        <v>44957</v>
      </c>
      <c r="B20">
        <v>9.0209035121024995E-3</v>
      </c>
      <c r="C20">
        <v>4.8099161984775901E-2</v>
      </c>
      <c r="E20" s="35"/>
      <c r="F20" s="35"/>
      <c r="G20" s="35"/>
      <c r="H20" s="35"/>
      <c r="I20" s="35"/>
      <c r="J20" s="35"/>
      <c r="K20" s="35"/>
      <c r="L20" s="35"/>
      <c r="M20" s="35"/>
      <c r="N20" s="35"/>
    </row>
    <row r="21" spans="1:14" x14ac:dyDescent="0.35">
      <c r="A21" s="1">
        <v>44958</v>
      </c>
      <c r="B21">
        <v>7.9008735836743095E-3</v>
      </c>
      <c r="C21">
        <v>2.07253630022264E-2</v>
      </c>
      <c r="E21" s="35"/>
      <c r="F21" s="35"/>
      <c r="G21" s="35"/>
      <c r="H21" s="35"/>
      <c r="I21" s="35"/>
      <c r="J21" s="35"/>
      <c r="K21" s="35"/>
      <c r="L21" s="35"/>
      <c r="M21" s="35"/>
      <c r="N21" s="35"/>
    </row>
    <row r="22" spans="1:14" x14ac:dyDescent="0.35">
      <c r="A22" s="1">
        <v>44959</v>
      </c>
      <c r="B22">
        <v>3.7062647332254797E-2</v>
      </c>
      <c r="C22">
        <v>3.8433554965887198E-2</v>
      </c>
      <c r="E22" s="35"/>
      <c r="F22" s="35"/>
      <c r="G22" s="35"/>
      <c r="H22" s="35"/>
      <c r="I22" s="35"/>
      <c r="J22" s="35"/>
      <c r="K22" s="35"/>
      <c r="L22" s="35"/>
      <c r="M22" s="35"/>
      <c r="N22" s="35"/>
    </row>
    <row r="23" spans="1:14" x14ac:dyDescent="0.35">
      <c r="A23" s="1">
        <v>44960</v>
      </c>
      <c r="B23">
        <v>2.43998111527901E-2</v>
      </c>
      <c r="C23">
        <v>-7.6117266410548903E-2</v>
      </c>
      <c r="E23" s="35"/>
      <c r="F23" s="35"/>
      <c r="G23" s="35"/>
      <c r="H23" s="35"/>
      <c r="I23" s="35"/>
      <c r="J23" s="35"/>
      <c r="K23" s="35"/>
      <c r="L23" s="35"/>
      <c r="M23" s="35"/>
      <c r="N23" s="35"/>
    </row>
    <row r="24" spans="1:14" x14ac:dyDescent="0.35">
      <c r="A24" s="1">
        <v>44963</v>
      </c>
      <c r="B24">
        <v>-1.7928879638423701E-2</v>
      </c>
      <c r="C24">
        <v>-6.8026890558454704E-3</v>
      </c>
      <c r="E24" s="35"/>
      <c r="F24" s="35"/>
      <c r="G24" s="35"/>
      <c r="H24" s="35"/>
      <c r="I24" s="35"/>
      <c r="J24" s="35"/>
      <c r="K24" s="35"/>
      <c r="L24" s="35"/>
      <c r="M24" s="35"/>
      <c r="N24" s="35"/>
    </row>
    <row r="25" spans="1:14" x14ac:dyDescent="0.35">
      <c r="A25" s="1">
        <v>44964</v>
      </c>
      <c r="B25">
        <v>1.9244810972312499E-2</v>
      </c>
      <c r="C25">
        <v>2.3592105080467302E-2</v>
      </c>
      <c r="E25" s="35"/>
      <c r="F25" s="35"/>
      <c r="G25" s="35"/>
      <c r="H25" s="35"/>
      <c r="I25" s="35"/>
      <c r="J25" s="35"/>
      <c r="K25" s="35"/>
      <c r="L25" s="35"/>
      <c r="M25" s="35"/>
      <c r="N25" s="35"/>
    </row>
    <row r="26" spans="1:14" x14ac:dyDescent="0.35">
      <c r="A26" s="1">
        <v>44965</v>
      </c>
      <c r="B26">
        <v>-1.7652842339970901E-2</v>
      </c>
      <c r="C26">
        <v>-2.2304450832609799E-3</v>
      </c>
      <c r="E26" s="35"/>
      <c r="F26" s="35"/>
      <c r="G26" s="35"/>
      <c r="H26" s="35"/>
      <c r="I26" s="35"/>
      <c r="J26" s="35"/>
      <c r="K26" s="35"/>
      <c r="L26" s="35"/>
      <c r="M26" s="35"/>
      <c r="N26" s="35"/>
    </row>
    <row r="27" spans="1:14" x14ac:dyDescent="0.35">
      <c r="A27" s="1">
        <v>44966</v>
      </c>
      <c r="B27">
        <v>-6.9114699011776403E-3</v>
      </c>
      <c r="C27">
        <v>5.2160887706620401E-3</v>
      </c>
      <c r="E27" s="35"/>
      <c r="F27" s="35"/>
      <c r="G27" s="35"/>
      <c r="H27" s="35"/>
      <c r="I27" s="35"/>
      <c r="J27" s="35"/>
      <c r="K27" s="35"/>
      <c r="L27" s="35"/>
      <c r="M27" s="35"/>
      <c r="N27" s="35"/>
    </row>
    <row r="28" spans="1:14" x14ac:dyDescent="0.35">
      <c r="A28" s="1">
        <v>44967</v>
      </c>
      <c r="B28">
        <v>2.4561809719121398E-3</v>
      </c>
      <c r="C28">
        <v>3.1520564812104199E-3</v>
      </c>
      <c r="E28" s="35"/>
      <c r="F28" s="35"/>
      <c r="G28" s="35"/>
      <c r="H28" s="35"/>
      <c r="I28" s="35"/>
      <c r="J28" s="35"/>
      <c r="K28" s="35"/>
      <c r="L28" s="35"/>
      <c r="M28" s="35"/>
      <c r="N28" s="35"/>
    </row>
    <row r="29" spans="1:14" x14ac:dyDescent="0.35">
      <c r="A29" s="1">
        <v>44970</v>
      </c>
      <c r="B29">
        <v>1.8806851412828101E-2</v>
      </c>
      <c r="C29">
        <v>2.8279616776296399E-2</v>
      </c>
    </row>
    <row r="30" spans="1:14" x14ac:dyDescent="0.35">
      <c r="A30" s="1">
        <v>44971</v>
      </c>
      <c r="B30">
        <v>-4.2250023940381097E-3</v>
      </c>
      <c r="C30">
        <v>-9.1672114917398205E-3</v>
      </c>
    </row>
    <row r="31" spans="1:14" x14ac:dyDescent="0.35">
      <c r="A31" s="1">
        <v>44972</v>
      </c>
      <c r="B31">
        <v>1.39033790344689E-2</v>
      </c>
      <c r="C31">
        <v>-3.0841702952565399E-3</v>
      </c>
    </row>
    <row r="32" spans="1:14" x14ac:dyDescent="0.35">
      <c r="A32" s="1">
        <v>44973</v>
      </c>
      <c r="B32">
        <v>-1.04294417179451E-2</v>
      </c>
      <c r="C32">
        <v>-1.54681544756485E-3</v>
      </c>
    </row>
    <row r="33" spans="1:3" x14ac:dyDescent="0.35">
      <c r="A33" s="1">
        <v>44974</v>
      </c>
      <c r="B33">
        <v>-7.5467390261425597E-3</v>
      </c>
      <c r="C33">
        <v>-1.54913073265917E-3</v>
      </c>
    </row>
    <row r="34" spans="1:3" x14ac:dyDescent="0.35">
      <c r="A34" s="1">
        <v>44978</v>
      </c>
      <c r="B34">
        <v>-2.6679613576673901E-2</v>
      </c>
      <c r="C34">
        <v>-5.35299210837277E-2</v>
      </c>
    </row>
    <row r="35" spans="1:3" x14ac:dyDescent="0.35">
      <c r="A35" s="1">
        <v>44979</v>
      </c>
      <c r="B35">
        <v>2.8960616213471501E-3</v>
      </c>
      <c r="C35">
        <v>8.1968541955834695E-4</v>
      </c>
    </row>
    <row r="36" spans="1:3" x14ac:dyDescent="0.35">
      <c r="A36" s="1">
        <v>44980</v>
      </c>
      <c r="B36">
        <v>3.2903715734202699E-3</v>
      </c>
      <c r="C36">
        <v>-1.1466025785573399E-2</v>
      </c>
    </row>
    <row r="37" spans="1:3" x14ac:dyDescent="0.35">
      <c r="A37" s="1">
        <v>44981</v>
      </c>
      <c r="B37">
        <v>-1.8005164773187601E-2</v>
      </c>
      <c r="C37">
        <v>-1.5741416285291E-2</v>
      </c>
    </row>
    <row r="38" spans="1:3" x14ac:dyDescent="0.35">
      <c r="A38" s="1">
        <v>44984</v>
      </c>
      <c r="B38">
        <v>8.2473919894907599E-3</v>
      </c>
      <c r="C38">
        <v>1.51514951316225E-2</v>
      </c>
    </row>
    <row r="39" spans="1:3" x14ac:dyDescent="0.35">
      <c r="A39" s="1">
        <v>44985</v>
      </c>
      <c r="B39">
        <v>-3.4477592527921699E-3</v>
      </c>
      <c r="C39">
        <v>8.2911400642982102E-4</v>
      </c>
    </row>
    <row r="40" spans="1:3" x14ac:dyDescent="0.35">
      <c r="A40" s="1">
        <v>44986</v>
      </c>
      <c r="B40">
        <v>-1.42459374337198E-2</v>
      </c>
      <c r="C40">
        <v>2.0712499365999702E-2</v>
      </c>
    </row>
    <row r="41" spans="1:3" x14ac:dyDescent="0.35">
      <c r="A41" s="1">
        <v>44987</v>
      </c>
      <c r="B41">
        <v>4.1291359622923603E-3</v>
      </c>
      <c r="C41">
        <v>1.8668879224239099E-2</v>
      </c>
    </row>
    <row r="42" spans="1:3" x14ac:dyDescent="0.35">
      <c r="A42" s="1">
        <v>44988</v>
      </c>
      <c r="B42">
        <v>3.5090084312115799E-2</v>
      </c>
      <c r="C42">
        <v>4.2231091776202302E-2</v>
      </c>
    </row>
    <row r="43" spans="1:3" x14ac:dyDescent="0.35">
      <c r="A43" s="1">
        <v>44991</v>
      </c>
      <c r="B43">
        <v>1.8539204337636499E-2</v>
      </c>
      <c r="C43">
        <v>-7.6452234834563102E-3</v>
      </c>
    </row>
    <row r="44" spans="1:3" x14ac:dyDescent="0.35">
      <c r="A44" s="1">
        <v>44992</v>
      </c>
      <c r="B44">
        <v>-1.44963642371096E-2</v>
      </c>
      <c r="C44">
        <v>-1.15562654633923E-2</v>
      </c>
    </row>
    <row r="45" spans="1:3" x14ac:dyDescent="0.35">
      <c r="A45" s="1">
        <v>44993</v>
      </c>
      <c r="B45">
        <v>8.3772989107411301E-3</v>
      </c>
      <c r="C45">
        <v>1.16913740859614E-2</v>
      </c>
    </row>
    <row r="46" spans="1:3" x14ac:dyDescent="0.35">
      <c r="A46" s="1">
        <v>44994</v>
      </c>
      <c r="B46">
        <v>-1.4914650906165399E-2</v>
      </c>
      <c r="C46">
        <v>-4.0832143345484802E-2</v>
      </c>
    </row>
    <row r="47" spans="1:3" x14ac:dyDescent="0.35">
      <c r="A47" s="1">
        <v>44995</v>
      </c>
      <c r="B47">
        <v>-1.38787261526891E-2</v>
      </c>
      <c r="C47">
        <v>-2.8112401526868901E-2</v>
      </c>
    </row>
    <row r="48" spans="1:3" x14ac:dyDescent="0.35">
      <c r="A48" s="1">
        <v>44998</v>
      </c>
      <c r="B48">
        <v>1.32660724745384E-2</v>
      </c>
      <c r="C48" s="2">
        <v>-5.7852175290049601E-3</v>
      </c>
    </row>
    <row r="49" spans="1:3" x14ac:dyDescent="0.35">
      <c r="A49" s="1">
        <v>44999</v>
      </c>
      <c r="B49">
        <v>1.4089093322063401E-2</v>
      </c>
      <c r="C49">
        <v>-8.3123392167893106E-3</v>
      </c>
    </row>
    <row r="50" spans="1:3" x14ac:dyDescent="0.35">
      <c r="A50" s="1">
        <v>45000</v>
      </c>
      <c r="B50">
        <v>2.6214245673741301E-3</v>
      </c>
      <c r="C50">
        <v>-1.8441025865944399E-2</v>
      </c>
    </row>
    <row r="51" spans="1:3" x14ac:dyDescent="0.35">
      <c r="A51" s="1">
        <v>45001</v>
      </c>
      <c r="B51">
        <v>1.8694029490668299E-2</v>
      </c>
      <c r="C51">
        <v>9.3937431941943893E-3</v>
      </c>
    </row>
    <row r="52" spans="1:3" x14ac:dyDescent="0.35">
      <c r="A52" s="1">
        <v>45002</v>
      </c>
      <c r="B52">
        <v>-5.45398066284553E-3</v>
      </c>
      <c r="C52">
        <v>-4.39933209443817E-2</v>
      </c>
    </row>
    <row r="53" spans="1:3" x14ac:dyDescent="0.35">
      <c r="A53" s="1">
        <v>45005</v>
      </c>
      <c r="B53">
        <v>1.54837954338787E-2</v>
      </c>
      <c r="C53">
        <v>-1.06194559137923E-2</v>
      </c>
    </row>
    <row r="54" spans="1:3" x14ac:dyDescent="0.35">
      <c r="A54" s="1">
        <v>45006</v>
      </c>
      <c r="B54">
        <v>1.19440894754423E-2</v>
      </c>
      <c r="C54">
        <v>4.8300569994575798E-2</v>
      </c>
    </row>
    <row r="55" spans="1:3" x14ac:dyDescent="0.35">
      <c r="A55" s="1">
        <v>45007</v>
      </c>
      <c r="B55">
        <v>-9.1034178586107996E-3</v>
      </c>
      <c r="C55">
        <v>-2.0477789491645599E-2</v>
      </c>
    </row>
    <row r="56" spans="1:3" x14ac:dyDescent="0.35">
      <c r="A56" s="1">
        <v>45008</v>
      </c>
      <c r="B56">
        <v>6.9695309687967102E-3</v>
      </c>
      <c r="C56">
        <v>-5.2264740074189396E-3</v>
      </c>
    </row>
    <row r="57" spans="1:3" x14ac:dyDescent="0.35">
      <c r="A57" s="1">
        <v>45009</v>
      </c>
      <c r="B57">
        <v>8.3056094239584207E-3</v>
      </c>
      <c r="C57">
        <v>7.8808545140118796E-3</v>
      </c>
    </row>
    <row r="58" spans="1:3" x14ac:dyDescent="0.35">
      <c r="A58" s="1">
        <v>45012</v>
      </c>
      <c r="B58">
        <v>-1.22933647749068E-2</v>
      </c>
      <c r="C58">
        <v>8.68823791152051E-4</v>
      </c>
    </row>
    <row r="59" spans="1:3" x14ac:dyDescent="0.35">
      <c r="A59" s="1">
        <v>45013</v>
      </c>
      <c r="B59">
        <v>-3.9803440997078204E-3</v>
      </c>
      <c r="C59">
        <v>6.9444658928408103E-3</v>
      </c>
    </row>
    <row r="60" spans="1:3" x14ac:dyDescent="0.35">
      <c r="A60" s="1">
        <v>45014</v>
      </c>
      <c r="B60">
        <v>1.9790834338021299E-2</v>
      </c>
      <c r="C60">
        <v>3.8793098393193198E-2</v>
      </c>
    </row>
    <row r="61" spans="1:3" x14ac:dyDescent="0.35">
      <c r="A61" s="1">
        <v>45015</v>
      </c>
      <c r="B61">
        <v>9.8898152446524907E-3</v>
      </c>
      <c r="C61">
        <v>1.99169867910793E-2</v>
      </c>
    </row>
    <row r="62" spans="1:3" x14ac:dyDescent="0.35">
      <c r="A62" s="1">
        <v>45016</v>
      </c>
      <c r="B62">
        <v>1.56442297446098E-2</v>
      </c>
      <c r="C62">
        <v>2.5223741486600799E-2</v>
      </c>
    </row>
    <row r="63" spans="1:3" x14ac:dyDescent="0.35">
      <c r="A63" s="1">
        <v>45019</v>
      </c>
      <c r="B63">
        <v>7.70162882161185E-3</v>
      </c>
      <c r="C63">
        <v>6.3493091779194301E-3</v>
      </c>
    </row>
    <row r="64" spans="1:3" x14ac:dyDescent="0.35">
      <c r="A64" s="1">
        <v>45020</v>
      </c>
      <c r="B64">
        <v>-3.2496637241722398E-3</v>
      </c>
      <c r="C64">
        <v>3.1545423701759799E-3</v>
      </c>
    </row>
    <row r="65" spans="1:3" x14ac:dyDescent="0.35">
      <c r="A65" s="1">
        <v>45021</v>
      </c>
      <c r="B65">
        <v>-1.12902454548536E-2</v>
      </c>
      <c r="C65">
        <v>-2.2798780686457899E-2</v>
      </c>
    </row>
    <row r="66" spans="1:3" x14ac:dyDescent="0.35">
      <c r="A66" s="1">
        <v>45022</v>
      </c>
      <c r="B66">
        <v>5.4958444965815803E-3</v>
      </c>
      <c r="C66">
        <v>-8.04501395699375E-3</v>
      </c>
    </row>
    <row r="67" spans="1:3" x14ac:dyDescent="0.35">
      <c r="A67" s="1">
        <v>45026</v>
      </c>
      <c r="B67">
        <v>-1.59721772747018E-2</v>
      </c>
      <c r="C67">
        <v>3.1630171142313E-2</v>
      </c>
    </row>
    <row r="68" spans="1:3" x14ac:dyDescent="0.35">
      <c r="A68" s="1">
        <v>45027</v>
      </c>
      <c r="B68">
        <v>-7.5914599942785701E-3</v>
      </c>
      <c r="C68">
        <v>1.17923961722532E-2</v>
      </c>
    </row>
    <row r="69" spans="1:3" x14ac:dyDescent="0.35">
      <c r="A69" s="1">
        <v>45028</v>
      </c>
      <c r="B69">
        <v>-4.3530301211703896E-3</v>
      </c>
      <c r="C69">
        <v>-1.5540023058334599E-2</v>
      </c>
    </row>
    <row r="70" spans="1:3" x14ac:dyDescent="0.35">
      <c r="A70" s="1">
        <v>45029</v>
      </c>
      <c r="B70">
        <v>3.4103619258396799E-2</v>
      </c>
      <c r="C70">
        <v>-1.6574606170051999E-2</v>
      </c>
    </row>
    <row r="71" spans="1:3" x14ac:dyDescent="0.35">
      <c r="A71" s="1">
        <v>45030</v>
      </c>
      <c r="B71">
        <v>-2.1139844277802099E-3</v>
      </c>
      <c r="C71">
        <v>4.8154873652668196E-3</v>
      </c>
    </row>
    <row r="72" spans="1:3" x14ac:dyDescent="0.35">
      <c r="A72" s="1">
        <v>45033</v>
      </c>
      <c r="B72">
        <v>1.21012464749271E-4</v>
      </c>
      <c r="C72">
        <v>1.27795917040228E-2</v>
      </c>
    </row>
    <row r="73" spans="1:3" x14ac:dyDescent="0.35">
      <c r="A73" s="1">
        <v>45034</v>
      </c>
      <c r="B73">
        <v>7.5048434032218801E-3</v>
      </c>
      <c r="C73">
        <v>3.9431985952080896E-3</v>
      </c>
    </row>
    <row r="74" spans="1:3" x14ac:dyDescent="0.35">
      <c r="A74" s="1">
        <v>45035</v>
      </c>
      <c r="B74">
        <v>6.9680922954666897E-3</v>
      </c>
      <c r="C74">
        <v>-4.0062831535985798E-2</v>
      </c>
    </row>
    <row r="75" spans="1:3" x14ac:dyDescent="0.35">
      <c r="A75" s="1">
        <v>45036</v>
      </c>
      <c r="B75">
        <v>-5.8462095692369802E-3</v>
      </c>
      <c r="C75">
        <v>-2.86416897685789E-2</v>
      </c>
    </row>
    <row r="76" spans="1:3" x14ac:dyDescent="0.35">
      <c r="A76" s="1">
        <v>45037</v>
      </c>
      <c r="B76">
        <v>-9.7808021719530992E-3</v>
      </c>
      <c r="C76">
        <v>-5.0546655725206601E-3</v>
      </c>
    </row>
    <row r="77" spans="1:3" x14ac:dyDescent="0.35">
      <c r="A77" s="1">
        <v>45040</v>
      </c>
      <c r="B77">
        <v>1.8783185102582099E-3</v>
      </c>
      <c r="C77">
        <v>2.9635936666792401E-2</v>
      </c>
    </row>
    <row r="78" spans="1:3" x14ac:dyDescent="0.35">
      <c r="A78" s="1">
        <v>45041</v>
      </c>
      <c r="B78">
        <v>-9.4356567887047306E-3</v>
      </c>
      <c r="C78">
        <v>-1.99833750849512E-2</v>
      </c>
    </row>
    <row r="79" spans="1:3" x14ac:dyDescent="0.35">
      <c r="A79" s="1">
        <v>45042</v>
      </c>
      <c r="B79" s="2">
        <v>-6.1038256995327194E-5</v>
      </c>
      <c r="C79">
        <v>-1.95412525650474E-2</v>
      </c>
    </row>
    <row r="80" spans="1:3" x14ac:dyDescent="0.35">
      <c r="A80" s="1">
        <v>45043</v>
      </c>
      <c r="B80">
        <v>2.8395227869252498E-2</v>
      </c>
      <c r="C80">
        <v>6.0658257542605103E-3</v>
      </c>
    </row>
    <row r="81" spans="1:3" x14ac:dyDescent="0.35">
      <c r="A81" s="1">
        <v>45044</v>
      </c>
      <c r="B81">
        <v>7.5410201635994802E-3</v>
      </c>
      <c r="C81">
        <v>2.3255971298595999E-2</v>
      </c>
    </row>
    <row r="82" spans="1:3" x14ac:dyDescent="0.35">
      <c r="A82" s="1">
        <v>45047</v>
      </c>
      <c r="B82">
        <v>-5.3039180383329697E-4</v>
      </c>
      <c r="C82">
        <v>1.5151470332862099E-2</v>
      </c>
    </row>
    <row r="83" spans="1:3" x14ac:dyDescent="0.35">
      <c r="A83" s="1">
        <v>45048</v>
      </c>
      <c r="B83">
        <v>-6.19133927079218E-3</v>
      </c>
      <c r="C83">
        <v>-2.15588666200731E-2</v>
      </c>
    </row>
    <row r="84" spans="1:3" x14ac:dyDescent="0.35">
      <c r="A84" s="1">
        <v>45049</v>
      </c>
      <c r="B84">
        <v>-6.4673362881648702E-3</v>
      </c>
      <c r="C84">
        <v>-8.4744055434438103E-4</v>
      </c>
    </row>
    <row r="85" spans="1:3" x14ac:dyDescent="0.35">
      <c r="A85" s="1">
        <v>45050</v>
      </c>
      <c r="B85">
        <v>-9.9133486628688594E-3</v>
      </c>
      <c r="C85">
        <v>-1.9508102661028599E-2</v>
      </c>
    </row>
    <row r="86" spans="1:3" x14ac:dyDescent="0.35">
      <c r="A86" s="1">
        <v>45051</v>
      </c>
      <c r="B86">
        <v>4.6926976518237899E-2</v>
      </c>
      <c r="C86">
        <v>3.7197198808174702E-2</v>
      </c>
    </row>
    <row r="87" spans="1:3" x14ac:dyDescent="0.35">
      <c r="A87" s="1">
        <v>45054</v>
      </c>
      <c r="B87">
        <v>-4.0340940756411502E-4</v>
      </c>
      <c r="C87">
        <v>2.50220722141115E-3</v>
      </c>
    </row>
    <row r="88" spans="1:3" x14ac:dyDescent="0.35">
      <c r="A88" s="1">
        <v>45055</v>
      </c>
      <c r="B88">
        <v>-9.9710612220730299E-3</v>
      </c>
      <c r="C88">
        <v>-1.33112230574006E-2</v>
      </c>
    </row>
    <row r="89" spans="1:3" x14ac:dyDescent="0.35">
      <c r="A89" s="1">
        <v>45056</v>
      </c>
      <c r="B89">
        <v>1.04208364083662E-2</v>
      </c>
      <c r="C89">
        <v>2.5294600393681601E-3</v>
      </c>
    </row>
    <row r="90" spans="1:3" x14ac:dyDescent="0.35">
      <c r="A90" s="1">
        <v>45057</v>
      </c>
      <c r="B90">
        <v>1.0947530713782999E-3</v>
      </c>
      <c r="C90">
        <v>-1.6821389373221599E-3</v>
      </c>
    </row>
    <row r="91" spans="1:3" x14ac:dyDescent="0.35">
      <c r="A91" s="1">
        <v>45058</v>
      </c>
      <c r="B91">
        <v>-5.4176821483085096E-3</v>
      </c>
      <c r="C91">
        <v>-1.68491234455619E-2</v>
      </c>
    </row>
    <row r="92" spans="1:3" x14ac:dyDescent="0.35">
      <c r="A92" s="1">
        <v>45061</v>
      </c>
      <c r="B92">
        <v>-2.8973561502763099E-3</v>
      </c>
      <c r="C92">
        <v>-2.5708195376262801E-3</v>
      </c>
    </row>
    <row r="93" spans="1:3" x14ac:dyDescent="0.35">
      <c r="A93" s="1">
        <v>45062</v>
      </c>
      <c r="B93">
        <v>0</v>
      </c>
      <c r="C93">
        <v>-3.3505106809004599E-2</v>
      </c>
    </row>
    <row r="94" spans="1:3" x14ac:dyDescent="0.35">
      <c r="A94" s="1">
        <v>45063</v>
      </c>
      <c r="B94">
        <v>3.6031005764871598E-3</v>
      </c>
      <c r="C94">
        <v>2.22222365135747E-2</v>
      </c>
    </row>
    <row r="95" spans="1:3" x14ac:dyDescent="0.35">
      <c r="A95" s="1">
        <v>45064</v>
      </c>
      <c r="B95">
        <v>1.36662822157712E-2</v>
      </c>
      <c r="C95">
        <v>1.21738488018621E-2</v>
      </c>
    </row>
    <row r="96" spans="1:3" x14ac:dyDescent="0.35">
      <c r="A96" s="1">
        <v>45065</v>
      </c>
      <c r="B96">
        <v>6.2825262862009601E-4</v>
      </c>
      <c r="C96">
        <v>8.5917816003933101E-4</v>
      </c>
    </row>
    <row r="97" spans="1:3" x14ac:dyDescent="0.35">
      <c r="A97" s="1">
        <v>45068</v>
      </c>
      <c r="B97">
        <v>-5.4807170121070597E-3</v>
      </c>
      <c r="C97">
        <v>-1.7166150576124501E-3</v>
      </c>
    </row>
    <row r="98" spans="1:3" x14ac:dyDescent="0.35">
      <c r="A98" s="1">
        <v>45069</v>
      </c>
      <c r="B98">
        <v>-1.51549881459221E-2</v>
      </c>
      <c r="C98">
        <v>8.5983676867529297E-3</v>
      </c>
    </row>
    <row r="99" spans="1:3" x14ac:dyDescent="0.35">
      <c r="A99" s="1">
        <v>45070</v>
      </c>
      <c r="B99">
        <v>1.6321682065127999E-3</v>
      </c>
      <c r="C99">
        <v>-3.41005284781404E-2</v>
      </c>
    </row>
    <row r="100" spans="1:3" x14ac:dyDescent="0.35">
      <c r="A100" s="1">
        <v>45071</v>
      </c>
      <c r="B100">
        <v>6.6923085103995899E-3</v>
      </c>
      <c r="C100">
        <v>4.4129736956664001E-3</v>
      </c>
    </row>
    <row r="101" spans="1:3" x14ac:dyDescent="0.35">
      <c r="A101" s="1">
        <v>45072</v>
      </c>
      <c r="B101">
        <v>1.41047545108839E-2</v>
      </c>
      <c r="C101">
        <v>6.2390177406374397E-2</v>
      </c>
    </row>
    <row r="102" spans="1:3" x14ac:dyDescent="0.35">
      <c r="A102" s="1">
        <v>45076</v>
      </c>
      <c r="B102">
        <v>1.0659525066175599E-2</v>
      </c>
      <c r="C102">
        <v>4.13564315214352E-2</v>
      </c>
    </row>
    <row r="103" spans="1:3" x14ac:dyDescent="0.35">
      <c r="A103" s="1">
        <v>45077</v>
      </c>
      <c r="B103">
        <v>-2.8185881645104198E-4</v>
      </c>
      <c r="C103">
        <v>-4.6862471594241797E-2</v>
      </c>
    </row>
    <row r="104" spans="1:3" x14ac:dyDescent="0.35">
      <c r="A104" s="1">
        <v>45078</v>
      </c>
      <c r="B104">
        <v>1.6022394945281598E-2</v>
      </c>
      <c r="C104">
        <v>9.1665680467767404E-3</v>
      </c>
    </row>
    <row r="105" spans="1:3" x14ac:dyDescent="0.35">
      <c r="A105" s="1">
        <v>45079</v>
      </c>
      <c r="B105">
        <v>4.7754411051386097E-3</v>
      </c>
      <c r="C105">
        <v>2.3121520979528399E-2</v>
      </c>
    </row>
    <row r="106" spans="1:3" x14ac:dyDescent="0.35">
      <c r="A106" s="1">
        <v>45082</v>
      </c>
      <c r="B106">
        <v>-7.5711725612361801E-3</v>
      </c>
      <c r="C106">
        <v>1.6141891010911499E-2</v>
      </c>
    </row>
    <row r="107" spans="1:3" x14ac:dyDescent="0.35">
      <c r="A107" s="1">
        <v>45083</v>
      </c>
      <c r="B107">
        <v>-2.0602487863081698E-3</v>
      </c>
      <c r="C107">
        <v>2.7005675774433201E-2</v>
      </c>
    </row>
    <row r="108" spans="1:3" x14ac:dyDescent="0.35">
      <c r="A108" s="1">
        <v>45084</v>
      </c>
      <c r="B108">
        <v>-7.7562586569020998E-3</v>
      </c>
      <c r="C108">
        <v>5.1044014533301998E-2</v>
      </c>
    </row>
    <row r="109" spans="1:3" x14ac:dyDescent="0.35">
      <c r="A109" s="1">
        <v>45085</v>
      </c>
      <c r="B109">
        <v>1.54649316569604E-2</v>
      </c>
      <c r="C109">
        <v>-7.3582039867547998E-4</v>
      </c>
    </row>
    <row r="110" spans="1:3" x14ac:dyDescent="0.35">
      <c r="A110" s="1">
        <v>45086</v>
      </c>
      <c r="B110">
        <v>2.1598591766713898E-3</v>
      </c>
      <c r="C110">
        <v>1.1782100103555E-2</v>
      </c>
    </row>
    <row r="111" spans="1:3" x14ac:dyDescent="0.35">
      <c r="A111" s="1">
        <v>45089</v>
      </c>
      <c r="B111">
        <v>1.5638830712377601E-2</v>
      </c>
      <c r="C111">
        <v>2.9110742382227901E-3</v>
      </c>
    </row>
    <row r="112" spans="1:3" x14ac:dyDescent="0.35">
      <c r="A112" s="1">
        <v>45090</v>
      </c>
      <c r="B112">
        <v>-2.6117663181081099E-3</v>
      </c>
      <c r="C112">
        <v>2.53992955665878E-2</v>
      </c>
    </row>
    <row r="113" spans="1:3" x14ac:dyDescent="0.35">
      <c r="A113" s="1">
        <v>45091</v>
      </c>
      <c r="B113">
        <v>3.4913343728668598E-3</v>
      </c>
      <c r="C113">
        <v>4.95389857005146E-3</v>
      </c>
    </row>
    <row r="114" spans="1:3" x14ac:dyDescent="0.35">
      <c r="A114" s="1">
        <v>45092</v>
      </c>
      <c r="B114">
        <v>1.11988039202868E-2</v>
      </c>
      <c r="C114">
        <v>1.7605571267775202E-2</v>
      </c>
    </row>
    <row r="115" spans="1:3" x14ac:dyDescent="0.35">
      <c r="A115" s="1">
        <v>45093</v>
      </c>
      <c r="B115">
        <v>-5.8599229487215103E-3</v>
      </c>
      <c r="C115">
        <v>-2.07601146012115E-3</v>
      </c>
    </row>
    <row r="116" spans="1:3" x14ac:dyDescent="0.35">
      <c r="A116" s="1">
        <v>45097</v>
      </c>
      <c r="B116">
        <v>4.86672199448535E-4</v>
      </c>
      <c r="C116">
        <v>-1.38696328766149E-2</v>
      </c>
    </row>
    <row r="117" spans="1:3" x14ac:dyDescent="0.35">
      <c r="A117" s="1">
        <v>45098</v>
      </c>
      <c r="B117">
        <v>-5.6753571212450104E-3</v>
      </c>
      <c r="C117">
        <v>-1.4064705173894699E-2</v>
      </c>
    </row>
    <row r="118" spans="1:3" x14ac:dyDescent="0.35">
      <c r="A118" s="1">
        <v>45099</v>
      </c>
      <c r="B118">
        <v>1.6525344808831201E-2</v>
      </c>
      <c r="C118">
        <v>1.2125438355345301E-2</v>
      </c>
    </row>
    <row r="119" spans="1:3" x14ac:dyDescent="0.35">
      <c r="A119" s="1">
        <v>45100</v>
      </c>
      <c r="B119">
        <v>-1.71117942360122E-3</v>
      </c>
      <c r="C119">
        <v>-1.19801735000837E-2</v>
      </c>
    </row>
    <row r="120" spans="1:3" x14ac:dyDescent="0.35">
      <c r="A120" s="1">
        <v>45103</v>
      </c>
      <c r="B120">
        <v>-7.5530861965152898E-3</v>
      </c>
      <c r="C120">
        <v>6.41934538099576E-3</v>
      </c>
    </row>
    <row r="121" spans="1:3" x14ac:dyDescent="0.35">
      <c r="A121" s="1">
        <v>45104</v>
      </c>
      <c r="B121">
        <v>1.50591661016819E-2</v>
      </c>
      <c r="C121">
        <v>2.1261456174795499E-2</v>
      </c>
    </row>
    <row r="122" spans="1:3" x14ac:dyDescent="0.35">
      <c r="A122" s="1">
        <v>45105</v>
      </c>
      <c r="B122">
        <v>6.3277540768511597E-3</v>
      </c>
      <c r="C122">
        <v>2.6370693806621302E-2</v>
      </c>
    </row>
    <row r="123" spans="1:3" x14ac:dyDescent="0.35">
      <c r="A123" s="1">
        <v>45106</v>
      </c>
      <c r="B123">
        <v>1.79657312946913E-3</v>
      </c>
      <c r="C123">
        <v>1.0817972505615701E-2</v>
      </c>
    </row>
    <row r="124" spans="1:3" x14ac:dyDescent="0.35">
      <c r="A124" s="1">
        <v>45107</v>
      </c>
      <c r="B124">
        <v>2.31024692986108E-2</v>
      </c>
      <c r="C124">
        <v>1.20402388924985E-2</v>
      </c>
    </row>
    <row r="125" spans="1:3" x14ac:dyDescent="0.35">
      <c r="A125" s="1">
        <v>45110</v>
      </c>
      <c r="B125">
        <v>-7.7848054412246199E-3</v>
      </c>
      <c r="C125">
        <v>7.2703144685795102E-3</v>
      </c>
    </row>
    <row r="126" spans="1:3" x14ac:dyDescent="0.35">
      <c r="A126" s="1">
        <v>45112</v>
      </c>
      <c r="B126">
        <v>-5.87124671468964E-3</v>
      </c>
      <c r="C126">
        <v>7.2178385128081101E-3</v>
      </c>
    </row>
    <row r="127" spans="1:3" x14ac:dyDescent="0.35">
      <c r="A127" s="1">
        <v>45113</v>
      </c>
      <c r="B127">
        <v>2.5087605952092101E-3</v>
      </c>
      <c r="C127">
        <v>-2.41042222014685E-2</v>
      </c>
    </row>
    <row r="128" spans="1:3" x14ac:dyDescent="0.35">
      <c r="A128" s="1">
        <v>45114</v>
      </c>
      <c r="B128">
        <v>-5.8913825729218798E-3</v>
      </c>
      <c r="C128">
        <v>0</v>
      </c>
    </row>
    <row r="129" spans="1:3" x14ac:dyDescent="0.35">
      <c r="A129" s="1">
        <v>45117</v>
      </c>
      <c r="B129">
        <v>-1.0855816321772099E-2</v>
      </c>
      <c r="C129">
        <v>6.0079590485102603E-3</v>
      </c>
    </row>
    <row r="130" spans="1:3" x14ac:dyDescent="0.35">
      <c r="A130" s="1">
        <v>45118</v>
      </c>
      <c r="B130">
        <v>-2.8099789019521101E-3</v>
      </c>
      <c r="C130">
        <v>1.06171132340507E-2</v>
      </c>
    </row>
    <row r="131" spans="1:3" x14ac:dyDescent="0.35">
      <c r="A131" s="1">
        <v>45119</v>
      </c>
      <c r="B131">
        <v>8.9855888772185592E-3</v>
      </c>
      <c r="C131">
        <v>-6.56449944758553E-4</v>
      </c>
    </row>
    <row r="132" spans="1:3" x14ac:dyDescent="0.35">
      <c r="A132" s="1">
        <v>45120</v>
      </c>
      <c r="B132">
        <v>4.05753447605428E-3</v>
      </c>
      <c r="C132">
        <v>-1.97118673291574E-3</v>
      </c>
    </row>
    <row r="133" spans="1:3" x14ac:dyDescent="0.35">
      <c r="A133" s="1">
        <v>45121</v>
      </c>
      <c r="B133">
        <v>7.87303648622117E-4</v>
      </c>
      <c r="C133">
        <v>-1.38248794620804E-2</v>
      </c>
    </row>
    <row r="134" spans="1:3" x14ac:dyDescent="0.35">
      <c r="A134" s="1">
        <v>45124</v>
      </c>
      <c r="B134">
        <v>1.73054436249458E-2</v>
      </c>
      <c r="C134">
        <v>-5.9412461126381197E-2</v>
      </c>
    </row>
    <row r="135" spans="1:3" x14ac:dyDescent="0.35">
      <c r="A135" s="1">
        <v>45125</v>
      </c>
      <c r="B135">
        <v>-1.34037422336319E-3</v>
      </c>
      <c r="C135">
        <v>5.67767112786854E-3</v>
      </c>
    </row>
    <row r="136" spans="1:3" x14ac:dyDescent="0.35">
      <c r="A136" s="1">
        <v>45126</v>
      </c>
      <c r="B136">
        <v>7.0717967158095999E-3</v>
      </c>
      <c r="C136">
        <v>-4.93998796476958E-3</v>
      </c>
    </row>
    <row r="137" spans="1:3" x14ac:dyDescent="0.35">
      <c r="A137" s="1">
        <v>45127</v>
      </c>
      <c r="B137">
        <v>-1.00973533638375E-2</v>
      </c>
      <c r="C137">
        <v>-4.96451259725095E-3</v>
      </c>
    </row>
    <row r="138" spans="1:3" x14ac:dyDescent="0.35">
      <c r="A138" s="1">
        <v>45128</v>
      </c>
      <c r="B138">
        <v>-6.1617190629211799E-3</v>
      </c>
      <c r="C138">
        <v>-7.1275877397122302E-3</v>
      </c>
    </row>
    <row r="139" spans="1:3" x14ac:dyDescent="0.35">
      <c r="A139" s="1">
        <v>45131</v>
      </c>
      <c r="B139">
        <v>4.2200942834176303E-3</v>
      </c>
      <c r="C139">
        <v>1.3062392812459999E-2</v>
      </c>
    </row>
    <row r="140" spans="1:3" x14ac:dyDescent="0.35">
      <c r="A140" s="1">
        <v>45132</v>
      </c>
      <c r="B140">
        <v>4.5137343779941804E-3</v>
      </c>
      <c r="C140">
        <v>-2.72205964802676E-2</v>
      </c>
    </row>
    <row r="141" spans="1:3" x14ac:dyDescent="0.35">
      <c r="A141" s="1">
        <v>45133</v>
      </c>
      <c r="B141">
        <v>4.5448502854184003E-3</v>
      </c>
      <c r="C141">
        <v>6.6273470975917199E-3</v>
      </c>
    </row>
    <row r="142" spans="1:3" x14ac:dyDescent="0.35">
      <c r="A142" s="1">
        <v>45134</v>
      </c>
      <c r="B142">
        <v>-6.58094057089931E-3</v>
      </c>
      <c r="C142">
        <v>4.3891679556258296E-3</v>
      </c>
    </row>
    <row r="143" spans="1:3" x14ac:dyDescent="0.35">
      <c r="A143" s="1">
        <v>45135</v>
      </c>
      <c r="B143">
        <v>1.3508026008851599E-2</v>
      </c>
      <c r="C143">
        <v>-3.4231604786872399E-2</v>
      </c>
    </row>
    <row r="144" spans="1:3" x14ac:dyDescent="0.35">
      <c r="A144" s="1">
        <v>45138</v>
      </c>
      <c r="B144">
        <v>3.1658586351461801E-3</v>
      </c>
      <c r="C144">
        <v>-3.77069585924361E-3</v>
      </c>
    </row>
    <row r="145" spans="1:3" x14ac:dyDescent="0.35">
      <c r="A145" s="1">
        <v>45139</v>
      </c>
      <c r="B145">
        <v>-4.2758882928092302E-3</v>
      </c>
      <c r="C145">
        <v>1.5896911290716399E-2</v>
      </c>
    </row>
    <row r="146" spans="1:3" x14ac:dyDescent="0.35">
      <c r="A146" s="1">
        <v>45140</v>
      </c>
      <c r="B146">
        <v>-1.5489950877096001E-2</v>
      </c>
      <c r="C146">
        <v>-2.8315837800864101E-2</v>
      </c>
    </row>
    <row r="147" spans="1:3" x14ac:dyDescent="0.35">
      <c r="A147" s="1">
        <v>45141</v>
      </c>
      <c r="B147">
        <v>-7.3217649877158602E-3</v>
      </c>
      <c r="C147">
        <v>4.60129962956879E-3</v>
      </c>
    </row>
    <row r="148" spans="1:3" x14ac:dyDescent="0.35">
      <c r="A148" s="1">
        <v>45142</v>
      </c>
      <c r="B148">
        <v>-4.8019898580670801E-2</v>
      </c>
      <c r="C148">
        <v>-1.60306301547429E-2</v>
      </c>
    </row>
    <row r="149" spans="1:3" x14ac:dyDescent="0.35">
      <c r="A149" s="1">
        <v>45145</v>
      </c>
      <c r="B149">
        <v>-1.72536692496102E-2</v>
      </c>
      <c r="C149">
        <v>3.8789315210183699E-3</v>
      </c>
    </row>
    <row r="150" spans="1:3" x14ac:dyDescent="0.35">
      <c r="A150" s="1">
        <v>45146</v>
      </c>
      <c r="B150">
        <v>5.3115669315653103E-3</v>
      </c>
      <c r="C150">
        <v>-4.6367796667220497E-3</v>
      </c>
    </row>
    <row r="151" spans="1:3" x14ac:dyDescent="0.35">
      <c r="A151" s="1">
        <v>45147</v>
      </c>
      <c r="B151">
        <v>-8.9542896721634992E-3</v>
      </c>
      <c r="C151">
        <v>-1.16459091746572E-2</v>
      </c>
    </row>
    <row r="152" spans="1:3" x14ac:dyDescent="0.35">
      <c r="A152" s="1">
        <v>45148</v>
      </c>
      <c r="B152">
        <v>-1.2347083533716899E-3</v>
      </c>
      <c r="C152">
        <v>-4.47761841364651E-2</v>
      </c>
    </row>
    <row r="153" spans="1:3" x14ac:dyDescent="0.35">
      <c r="A153" s="1">
        <v>45149</v>
      </c>
      <c r="B153">
        <v>3.3766484352382202E-4</v>
      </c>
      <c r="C153">
        <v>-1.64456674129254E-3</v>
      </c>
    </row>
    <row r="154" spans="1:3" x14ac:dyDescent="0.35">
      <c r="A154" s="1">
        <v>45152</v>
      </c>
      <c r="B154">
        <v>9.3931097699366806E-3</v>
      </c>
      <c r="C154">
        <v>4.9422484931413999E-3</v>
      </c>
    </row>
    <row r="155" spans="1:3" x14ac:dyDescent="0.35">
      <c r="A155" s="1">
        <v>45153</v>
      </c>
      <c r="B155">
        <v>-1.12002898844266E-2</v>
      </c>
      <c r="C155">
        <v>-1.8032848022896002E-2</v>
      </c>
    </row>
    <row r="156" spans="1:3" x14ac:dyDescent="0.35">
      <c r="A156" s="1">
        <v>45154</v>
      </c>
      <c r="B156">
        <v>-4.9591371180929301E-3</v>
      </c>
      <c r="C156">
        <v>-1.41902575673252E-2</v>
      </c>
    </row>
    <row r="157" spans="1:3" x14ac:dyDescent="0.35">
      <c r="A157" s="1">
        <v>45155</v>
      </c>
      <c r="B157">
        <v>-1.4555129169496899E-2</v>
      </c>
      <c r="C157">
        <v>1.69347797573938E-3</v>
      </c>
    </row>
    <row r="158" spans="1:3" x14ac:dyDescent="0.35">
      <c r="A158" s="1">
        <v>45156</v>
      </c>
      <c r="B158">
        <v>2.81616647025484E-3</v>
      </c>
      <c r="C158">
        <v>1.0989040431461599E-2</v>
      </c>
    </row>
    <row r="159" spans="1:3" x14ac:dyDescent="0.35">
      <c r="A159" s="1">
        <v>45159</v>
      </c>
      <c r="B159">
        <v>7.7366407785421903E-3</v>
      </c>
      <c r="C159">
        <v>8.3616207336056902E-4</v>
      </c>
    </row>
    <row r="160" spans="1:3" x14ac:dyDescent="0.35">
      <c r="A160" s="1">
        <v>45160</v>
      </c>
      <c r="B160">
        <v>7.9048904679306399E-3</v>
      </c>
      <c r="C160">
        <v>-8.3542932368372309E-3</v>
      </c>
    </row>
    <row r="161" spans="1:3" x14ac:dyDescent="0.35">
      <c r="A161" s="1">
        <v>45161</v>
      </c>
      <c r="B161">
        <v>2.1948955209724699E-2</v>
      </c>
      <c r="C161">
        <v>7.5821734467074204E-3</v>
      </c>
    </row>
    <row r="162" spans="1:3" x14ac:dyDescent="0.35">
      <c r="A162" s="1">
        <v>45162</v>
      </c>
      <c r="B162">
        <v>-2.6170482113900301E-2</v>
      </c>
      <c r="C162">
        <v>-1.7558548656536901E-2</v>
      </c>
    </row>
    <row r="163" spans="1:3" x14ac:dyDescent="0.35">
      <c r="A163" s="1">
        <v>45163</v>
      </c>
      <c r="B163">
        <v>1.2643135350789401E-2</v>
      </c>
      <c r="C163">
        <v>1.36170040955084E-2</v>
      </c>
    </row>
    <row r="164" spans="1:3" x14ac:dyDescent="0.35">
      <c r="A164" s="1">
        <v>45166</v>
      </c>
      <c r="B164">
        <v>8.84611368638555E-3</v>
      </c>
      <c r="C164">
        <v>-8.3967244104221595E-4</v>
      </c>
    </row>
    <row r="165" spans="1:3" x14ac:dyDescent="0.35">
      <c r="A165" s="1">
        <v>45167</v>
      </c>
      <c r="B165">
        <v>2.18102051509548E-2</v>
      </c>
      <c r="C165">
        <v>1.26051557337181E-2</v>
      </c>
    </row>
    <row r="166" spans="1:3" x14ac:dyDescent="0.35">
      <c r="A166" s="1">
        <v>45168</v>
      </c>
      <c r="B166">
        <v>1.91723387212854E-2</v>
      </c>
      <c r="C166">
        <v>-1.65983370438194E-3</v>
      </c>
    </row>
    <row r="167" spans="1:3" x14ac:dyDescent="0.35">
      <c r="A167" s="1">
        <v>45169</v>
      </c>
      <c r="B167">
        <v>1.1723531597835899E-3</v>
      </c>
      <c r="C167">
        <v>8.3125417093179391E-3</v>
      </c>
    </row>
    <row r="168" spans="1:3" x14ac:dyDescent="0.35">
      <c r="A168" s="1">
        <v>45170</v>
      </c>
      <c r="B168">
        <v>8.4634025779690703E-3</v>
      </c>
      <c r="C168">
        <v>8.2452773618757501E-4</v>
      </c>
    </row>
    <row r="169" spans="1:3" x14ac:dyDescent="0.35">
      <c r="A169" s="1">
        <v>45174</v>
      </c>
      <c r="B169">
        <v>1.2667124198530999E-3</v>
      </c>
      <c r="C169">
        <v>-4.1186527054308799E-3</v>
      </c>
    </row>
    <row r="170" spans="1:3" x14ac:dyDescent="0.35">
      <c r="A170" s="1">
        <v>45175</v>
      </c>
      <c r="B170">
        <v>-3.5793280009210199E-2</v>
      </c>
      <c r="C170">
        <v>-1.65442668867721E-3</v>
      </c>
    </row>
    <row r="171" spans="1:3" x14ac:dyDescent="0.35">
      <c r="A171" s="1">
        <v>45176</v>
      </c>
      <c r="B171">
        <v>-2.92494744537702E-2</v>
      </c>
      <c r="C171">
        <v>-9.1133670707950198E-3</v>
      </c>
    </row>
    <row r="172" spans="1:3" x14ac:dyDescent="0.35">
      <c r="A172" s="1">
        <v>45177</v>
      </c>
      <c r="B172">
        <v>3.4917380338763699E-3</v>
      </c>
      <c r="C172">
        <v>2.84280571914E-2</v>
      </c>
    </row>
    <row r="173" spans="1:3" x14ac:dyDescent="0.35">
      <c r="A173" s="1">
        <v>45180</v>
      </c>
      <c r="B173">
        <v>6.6226225826437899E-3</v>
      </c>
      <c r="C173">
        <v>-6.5040569308638697E-3</v>
      </c>
    </row>
    <row r="174" spans="1:3" x14ac:dyDescent="0.35">
      <c r="A174" s="1">
        <v>45181</v>
      </c>
      <c r="B174">
        <v>-1.7060643057441299E-2</v>
      </c>
      <c r="C174">
        <v>1.88215384713213E-2</v>
      </c>
    </row>
    <row r="175" spans="1:3" x14ac:dyDescent="0.35">
      <c r="A175" s="1">
        <v>45182</v>
      </c>
      <c r="B175">
        <v>-1.18547999486741E-2</v>
      </c>
      <c r="C175">
        <v>1.52610670658322E-2</v>
      </c>
    </row>
    <row r="176" spans="1:3" x14ac:dyDescent="0.35">
      <c r="A176" s="1">
        <v>45183</v>
      </c>
      <c r="B176">
        <v>8.7825390165352495E-3</v>
      </c>
      <c r="C176">
        <v>-1.5822765611704899E-3</v>
      </c>
    </row>
    <row r="177" spans="1:3" x14ac:dyDescent="0.35">
      <c r="A177" s="1">
        <v>45184</v>
      </c>
      <c r="B177">
        <v>-4.1538881241107699E-3</v>
      </c>
      <c r="C177">
        <v>-7.9251359028753598E-4</v>
      </c>
    </row>
    <row r="178" spans="1:3" x14ac:dyDescent="0.35">
      <c r="A178" s="1">
        <v>45187</v>
      </c>
      <c r="B178">
        <v>1.6913322017999301E-2</v>
      </c>
      <c r="C178">
        <v>-2.14114330527038E-2</v>
      </c>
    </row>
    <row r="179" spans="1:3" x14ac:dyDescent="0.35">
      <c r="A179" s="1">
        <v>45188</v>
      </c>
      <c r="B179">
        <v>6.1808523445623402E-3</v>
      </c>
      <c r="C179">
        <v>1.7828178814882901E-2</v>
      </c>
    </row>
    <row r="180" spans="1:3" x14ac:dyDescent="0.35">
      <c r="A180" s="1">
        <v>45189</v>
      </c>
      <c r="B180">
        <v>-1.9992230073418701E-2</v>
      </c>
      <c r="C180">
        <v>-1.5923628839782301E-2</v>
      </c>
    </row>
    <row r="181" spans="1:3" x14ac:dyDescent="0.35">
      <c r="A181" s="1">
        <v>45190</v>
      </c>
      <c r="B181">
        <v>-8.8895115265109608E-3</v>
      </c>
      <c r="C181">
        <v>-1.2944886105318699E-2</v>
      </c>
    </row>
    <row r="182" spans="1:3" x14ac:dyDescent="0.35">
      <c r="A182" s="1">
        <v>45191</v>
      </c>
      <c r="B182">
        <v>4.9446045568488596E-3</v>
      </c>
      <c r="C182">
        <v>1.8852393413634001E-2</v>
      </c>
    </row>
    <row r="183" spans="1:3" x14ac:dyDescent="0.35">
      <c r="A183" s="1">
        <v>45194</v>
      </c>
      <c r="B183">
        <v>7.3803697362373501E-3</v>
      </c>
      <c r="C183">
        <v>1.2067605174096401E-2</v>
      </c>
    </row>
    <row r="184" spans="1:3" x14ac:dyDescent="0.35">
      <c r="A184" s="1">
        <v>45195</v>
      </c>
      <c r="B184">
        <v>-2.3398480475847101E-2</v>
      </c>
      <c r="C184">
        <v>-1.1923714495357699E-2</v>
      </c>
    </row>
    <row r="185" spans="1:3" x14ac:dyDescent="0.35">
      <c r="A185" s="1">
        <v>45196</v>
      </c>
      <c r="B185">
        <v>-8.8974533715381297E-3</v>
      </c>
      <c r="C185">
        <v>-3.2179348230213498E-3</v>
      </c>
    </row>
    <row r="186" spans="1:3" x14ac:dyDescent="0.35">
      <c r="A186" s="1">
        <v>45197</v>
      </c>
      <c r="B186">
        <v>1.5255879515896399E-3</v>
      </c>
      <c r="C186">
        <v>1.37206837235844E-2</v>
      </c>
    </row>
    <row r="187" spans="1:3" x14ac:dyDescent="0.35">
      <c r="A187" s="1">
        <v>45198</v>
      </c>
      <c r="B187">
        <v>3.0464383043455898E-3</v>
      </c>
      <c r="C187">
        <v>-1.1146483204650399E-2</v>
      </c>
    </row>
    <row r="188" spans="1:3" x14ac:dyDescent="0.35">
      <c r="A188" s="1">
        <v>45201</v>
      </c>
      <c r="B188">
        <v>1.48354943589684E-2</v>
      </c>
      <c r="C188">
        <v>-8.8566306721210592E-3</v>
      </c>
    </row>
    <row r="189" spans="1:3" x14ac:dyDescent="0.35">
      <c r="A189" s="1">
        <v>45202</v>
      </c>
      <c r="B189">
        <v>-7.76976916045213E-3</v>
      </c>
      <c r="C189">
        <v>-1.94964854514743E-2</v>
      </c>
    </row>
    <row r="190" spans="1:3" x14ac:dyDescent="0.35">
      <c r="A190" s="1">
        <v>45203</v>
      </c>
      <c r="B190">
        <v>7.3086772082446797E-3</v>
      </c>
      <c r="C190">
        <v>-6.6279110250615503E-3</v>
      </c>
    </row>
    <row r="191" spans="1:3" x14ac:dyDescent="0.35">
      <c r="A191" s="1">
        <v>45204</v>
      </c>
      <c r="B191">
        <v>7.1979779990198898E-3</v>
      </c>
      <c r="C191">
        <v>-7.5062885685940302E-3</v>
      </c>
    </row>
    <row r="192" spans="1:3" x14ac:dyDescent="0.35">
      <c r="A192" s="1">
        <v>45205</v>
      </c>
      <c r="B192">
        <v>1.47504363173134E-2</v>
      </c>
      <c r="C192">
        <v>8.4034371558121494E-3</v>
      </c>
    </row>
    <row r="193" spans="1:3" x14ac:dyDescent="0.35">
      <c r="A193" s="1">
        <v>45208</v>
      </c>
      <c r="B193">
        <v>8.4512207366846896E-3</v>
      </c>
      <c r="C193">
        <v>5.8331980728685302E-3</v>
      </c>
    </row>
    <row r="194" spans="1:3" x14ac:dyDescent="0.35">
      <c r="A194" s="1">
        <v>45209</v>
      </c>
      <c r="B194">
        <v>-3.3521927378011899E-3</v>
      </c>
      <c r="C194">
        <v>1.0770620132337899E-2</v>
      </c>
    </row>
    <row r="195" spans="1:3" x14ac:dyDescent="0.35">
      <c r="A195" s="1">
        <v>45210</v>
      </c>
      <c r="B195">
        <v>7.9040030097714507E-3</v>
      </c>
      <c r="C195">
        <v>4.0983136003554001E-3</v>
      </c>
    </row>
    <row r="196" spans="1:3" x14ac:dyDescent="0.35">
      <c r="A196" s="1">
        <v>45211</v>
      </c>
      <c r="B196">
        <v>5.0611670709725899E-3</v>
      </c>
      <c r="C196">
        <v>-2.0408096834296102E-2</v>
      </c>
    </row>
    <row r="197" spans="1:3" x14ac:dyDescent="0.35">
      <c r="A197" s="1">
        <v>45212</v>
      </c>
      <c r="B197">
        <v>-1.02927024386651E-2</v>
      </c>
      <c r="C197">
        <v>-1.5833355699236901E-2</v>
      </c>
    </row>
    <row r="198" spans="1:3" x14ac:dyDescent="0.35">
      <c r="A198" s="1">
        <v>45215</v>
      </c>
      <c r="B198">
        <v>-7.27011353056639E-4</v>
      </c>
      <c r="C198">
        <v>1.01608678544358E-2</v>
      </c>
    </row>
    <row r="199" spans="1:3" x14ac:dyDescent="0.35">
      <c r="A199" s="1">
        <v>45216</v>
      </c>
      <c r="B199">
        <v>-8.7846327153017194E-3</v>
      </c>
      <c r="C199">
        <v>9.2204840338456807E-3</v>
      </c>
    </row>
    <row r="200" spans="1:3" x14ac:dyDescent="0.35">
      <c r="A200" s="1">
        <v>45217</v>
      </c>
      <c r="B200">
        <v>-7.3948565078373303E-3</v>
      </c>
      <c r="C200">
        <v>-2.4086390516364301E-2</v>
      </c>
    </row>
    <row r="201" spans="1:3" x14ac:dyDescent="0.35">
      <c r="A201" s="1">
        <v>45218</v>
      </c>
      <c r="B201">
        <v>-2.1609776592275099E-3</v>
      </c>
      <c r="C201">
        <v>-1.8723467647607E-2</v>
      </c>
    </row>
    <row r="202" spans="1:3" x14ac:dyDescent="0.35">
      <c r="A202" s="1">
        <v>45219</v>
      </c>
      <c r="B202">
        <v>-1.4704199720202199E-2</v>
      </c>
      <c r="C202">
        <v>9.5403624922740793E-3</v>
      </c>
    </row>
    <row r="203" spans="1:3" x14ac:dyDescent="0.35">
      <c r="A203" s="1">
        <v>45222</v>
      </c>
      <c r="B203">
        <v>6.9409802874909098E-4</v>
      </c>
      <c r="C203">
        <v>-1.3745775402309601E-2</v>
      </c>
    </row>
    <row r="204" spans="1:3" x14ac:dyDescent="0.35">
      <c r="A204" s="1">
        <v>45223</v>
      </c>
      <c r="B204">
        <v>2.54334948551005E-3</v>
      </c>
      <c r="C204">
        <v>-7.8396676459719893E-3</v>
      </c>
    </row>
    <row r="205" spans="1:3" x14ac:dyDescent="0.35">
      <c r="A205" s="1">
        <v>45224</v>
      </c>
      <c r="B205">
        <v>-1.3491652795335599E-2</v>
      </c>
      <c r="C205">
        <v>1.31693860405604E-2</v>
      </c>
    </row>
    <row r="206" spans="1:3" x14ac:dyDescent="0.35">
      <c r="A206" s="1">
        <v>45225</v>
      </c>
      <c r="B206">
        <v>-2.4605501391478001E-2</v>
      </c>
      <c r="C206">
        <v>-1.6464408140193201E-2</v>
      </c>
    </row>
    <row r="207" spans="1:3" x14ac:dyDescent="0.35">
      <c r="A207" s="1">
        <v>45226</v>
      </c>
      <c r="B207">
        <v>7.9693089843875208E-3</v>
      </c>
      <c r="C207">
        <v>-0.122466946542351</v>
      </c>
    </row>
    <row r="208" spans="1:3" x14ac:dyDescent="0.35">
      <c r="A208" s="1">
        <v>45229</v>
      </c>
      <c r="B208">
        <v>1.23052348851331E-2</v>
      </c>
      <c r="C208">
        <v>-1.90763330489797E-2</v>
      </c>
    </row>
    <row r="209" spans="1:3" x14ac:dyDescent="0.35">
      <c r="A209" s="1">
        <v>45230</v>
      </c>
      <c r="B209">
        <v>2.8188896498233498E-3</v>
      </c>
      <c r="C209">
        <v>1.35135983657682E-2</v>
      </c>
    </row>
    <row r="210" spans="1:3" x14ac:dyDescent="0.35">
      <c r="A210" s="1">
        <v>45231</v>
      </c>
      <c r="B210">
        <v>1.8738604784165301E-2</v>
      </c>
      <c r="C210">
        <v>1.6410230993454601E-2</v>
      </c>
    </row>
    <row r="211" spans="1:3" x14ac:dyDescent="0.35">
      <c r="A211" s="1">
        <v>45232</v>
      </c>
      <c r="B211">
        <v>2.0693180281425399E-2</v>
      </c>
      <c r="C211">
        <v>2.32089461415508E-2</v>
      </c>
    </row>
    <row r="212" spans="1:3" x14ac:dyDescent="0.35">
      <c r="A212" s="1">
        <v>45233</v>
      </c>
      <c r="B212">
        <v>-5.1810410484314203E-3</v>
      </c>
      <c r="C212">
        <v>4.1420052545264201E-2</v>
      </c>
    </row>
    <row r="213" spans="1:3" x14ac:dyDescent="0.35">
      <c r="A213" s="1">
        <v>45236</v>
      </c>
      <c r="B213">
        <v>1.46050580326647E-2</v>
      </c>
      <c r="C213">
        <v>-2.3674206312282699E-2</v>
      </c>
    </row>
    <row r="214" spans="1:3" x14ac:dyDescent="0.35">
      <c r="A214" s="1">
        <v>45237</v>
      </c>
      <c r="B214">
        <v>1.4450784201594E-2</v>
      </c>
      <c r="C214">
        <v>-1.3579028251217901E-2</v>
      </c>
    </row>
    <row r="215" spans="1:3" x14ac:dyDescent="0.35">
      <c r="A215" s="1">
        <v>45238</v>
      </c>
      <c r="B215">
        <v>5.88498174455321E-3</v>
      </c>
      <c r="C215">
        <v>-1.1799391340837E-2</v>
      </c>
    </row>
    <row r="216" spans="1:3" x14ac:dyDescent="0.35">
      <c r="A216" s="1">
        <v>45239</v>
      </c>
      <c r="B216">
        <v>-2.6245174051953099E-3</v>
      </c>
      <c r="C216">
        <v>-3.4826015175682699E-2</v>
      </c>
    </row>
    <row r="217" spans="1:3" x14ac:dyDescent="0.35">
      <c r="A217" s="1">
        <v>45240</v>
      </c>
      <c r="B217">
        <v>2.3220041229028002E-2</v>
      </c>
      <c r="C217">
        <v>1.6494821393283399E-2</v>
      </c>
    </row>
    <row r="218" spans="1:3" x14ac:dyDescent="0.35">
      <c r="A218" s="1">
        <v>45243</v>
      </c>
      <c r="B218">
        <v>-8.5837558775949709E-3</v>
      </c>
      <c r="C218">
        <v>-4.0567893328453701E-3</v>
      </c>
    </row>
    <row r="219" spans="1:3" x14ac:dyDescent="0.35">
      <c r="A219" s="1">
        <v>45244</v>
      </c>
      <c r="B219">
        <v>1.4285715469750399E-2</v>
      </c>
      <c r="C219">
        <v>5.9063256723756598E-2</v>
      </c>
    </row>
    <row r="220" spans="1:3" x14ac:dyDescent="0.35">
      <c r="A220" s="1">
        <v>45245</v>
      </c>
      <c r="B220">
        <v>3.0410300033585401E-3</v>
      </c>
      <c r="C220">
        <v>6.7308556081815398E-3</v>
      </c>
    </row>
    <row r="221" spans="1:3" x14ac:dyDescent="0.35">
      <c r="A221" s="1">
        <v>45246</v>
      </c>
      <c r="B221">
        <v>9.0420693703261393E-3</v>
      </c>
      <c r="C221">
        <v>-2.9608548877735799E-2</v>
      </c>
    </row>
    <row r="222" spans="1:3" x14ac:dyDescent="0.35">
      <c r="A222" s="1">
        <v>45247</v>
      </c>
      <c r="B222">
        <v>-1.05523769693416E-4</v>
      </c>
      <c r="C222">
        <v>1.08267555613424E-2</v>
      </c>
    </row>
    <row r="223" spans="1:3" x14ac:dyDescent="0.35">
      <c r="A223" s="1">
        <v>45250</v>
      </c>
      <c r="B223">
        <v>9.2783511814096293E-3</v>
      </c>
      <c r="C223">
        <v>6.8160568466120201E-3</v>
      </c>
    </row>
    <row r="224" spans="1:3" x14ac:dyDescent="0.35">
      <c r="A224" s="1">
        <v>45251</v>
      </c>
      <c r="B224">
        <v>-4.2309108986997596E-3</v>
      </c>
      <c r="C224">
        <v>-1.45068445909144E-2</v>
      </c>
    </row>
    <row r="225" spans="1:3" x14ac:dyDescent="0.35">
      <c r="A225" s="1">
        <v>45252</v>
      </c>
      <c r="B225">
        <v>3.5145476433955402E-3</v>
      </c>
      <c r="C225">
        <v>6.8694697019544603E-3</v>
      </c>
    </row>
    <row r="226" spans="1:3" x14ac:dyDescent="0.35">
      <c r="A226" s="1">
        <v>45254</v>
      </c>
      <c r="B226">
        <v>-7.0043976539867501E-3</v>
      </c>
      <c r="C226">
        <v>1.36453022110192E-2</v>
      </c>
    </row>
    <row r="227" spans="1:3" x14ac:dyDescent="0.35">
      <c r="A227" s="1">
        <v>45257</v>
      </c>
      <c r="B227">
        <v>-9.4752728998725999E-4</v>
      </c>
      <c r="C227">
        <v>-5.7692218336363697E-3</v>
      </c>
    </row>
    <row r="228" spans="1:3" x14ac:dyDescent="0.35">
      <c r="A228" s="1">
        <v>45258</v>
      </c>
      <c r="B228">
        <v>3.21401152460199E-3</v>
      </c>
      <c r="C228">
        <v>2.9012520813986899E-3</v>
      </c>
    </row>
    <row r="229" spans="1:3" x14ac:dyDescent="0.35">
      <c r="A229" s="1">
        <v>45259</v>
      </c>
      <c r="B229">
        <v>-5.40951156965375E-3</v>
      </c>
      <c r="C229">
        <v>2.1215109582646899E-2</v>
      </c>
    </row>
    <row r="230" spans="1:3" x14ac:dyDescent="0.35">
      <c r="A230" s="1">
        <v>45260</v>
      </c>
      <c r="B230">
        <v>3.0627719011808701E-3</v>
      </c>
      <c r="C230">
        <v>-3.1161520755223202E-2</v>
      </c>
    </row>
    <row r="231" spans="1:3" x14ac:dyDescent="0.35">
      <c r="A231" s="1">
        <v>45261</v>
      </c>
      <c r="B231">
        <v>6.7912730584935898E-3</v>
      </c>
      <c r="C231">
        <v>3.1189136038255499E-2</v>
      </c>
    </row>
    <row r="232" spans="1:3" x14ac:dyDescent="0.35">
      <c r="A232" s="1">
        <v>45264</v>
      </c>
      <c r="B232">
        <v>-9.4646478706964503E-3</v>
      </c>
      <c r="C232">
        <v>1.13421377411831E-2</v>
      </c>
    </row>
    <row r="233" spans="1:3" x14ac:dyDescent="0.35">
      <c r="A233" s="1">
        <v>45265</v>
      </c>
      <c r="B233">
        <v>2.10632612611403E-2</v>
      </c>
      <c r="C233">
        <v>-9.34578032326072E-3</v>
      </c>
    </row>
    <row r="234" spans="1:3" x14ac:dyDescent="0.35">
      <c r="A234" s="1">
        <v>45266</v>
      </c>
      <c r="B234">
        <v>-5.6870995325170003E-3</v>
      </c>
      <c r="C234">
        <v>8.4905531353607292E-3</v>
      </c>
    </row>
    <row r="235" spans="1:3" x14ac:dyDescent="0.35">
      <c r="A235" s="1">
        <v>45267</v>
      </c>
      <c r="B235">
        <v>1.0139343499171E-2</v>
      </c>
      <c r="C235">
        <v>1.2160879711270899E-2</v>
      </c>
    </row>
    <row r="236" spans="1:3" x14ac:dyDescent="0.35">
      <c r="A236" s="1">
        <v>45268</v>
      </c>
      <c r="B236">
        <v>7.4123575349454001E-3</v>
      </c>
      <c r="C236">
        <v>1.7560140839907101E-2</v>
      </c>
    </row>
    <row r="237" spans="1:3" x14ac:dyDescent="0.35">
      <c r="A237" s="1">
        <v>45271</v>
      </c>
      <c r="B237">
        <v>-1.29273467149137E-2</v>
      </c>
      <c r="C237">
        <v>5.4494913704423702E-3</v>
      </c>
    </row>
    <row r="238" spans="1:3" x14ac:dyDescent="0.35">
      <c r="A238" s="1">
        <v>45272</v>
      </c>
      <c r="B238">
        <v>7.9202314169946105E-3</v>
      </c>
      <c r="C238">
        <v>8.1301604142001195E-3</v>
      </c>
    </row>
    <row r="239" spans="1:3" x14ac:dyDescent="0.35">
      <c r="A239" s="1">
        <v>45273</v>
      </c>
      <c r="B239">
        <v>1.6691502238348001E-2</v>
      </c>
      <c r="C239">
        <v>7.1683575780237003E-3</v>
      </c>
    </row>
    <row r="240" spans="1:3" x14ac:dyDescent="0.35">
      <c r="A240" s="1">
        <v>45274</v>
      </c>
      <c r="B240">
        <v>7.5763296644249E-4</v>
      </c>
      <c r="C240">
        <v>7.4733168122265201E-2</v>
      </c>
    </row>
    <row r="241" spans="1:3" x14ac:dyDescent="0.35">
      <c r="A241" s="1">
        <v>45275</v>
      </c>
      <c r="B241">
        <v>-2.7257849233848202E-3</v>
      </c>
      <c r="C241">
        <v>-4.9667966266085904E-3</v>
      </c>
    </row>
    <row r="242" spans="1:3" x14ac:dyDescent="0.35">
      <c r="A242" s="1">
        <v>45278</v>
      </c>
      <c r="B242">
        <v>-8.5032948290565402E-3</v>
      </c>
      <c r="C242">
        <v>-7.4875088833395997E-3</v>
      </c>
    </row>
    <row r="243" spans="1:3" x14ac:dyDescent="0.35">
      <c r="A243" s="1">
        <v>45279</v>
      </c>
      <c r="B243">
        <v>5.3601771979048304E-3</v>
      </c>
      <c r="C243">
        <v>7.5439946099977702E-3</v>
      </c>
    </row>
    <row r="244" spans="1:3" x14ac:dyDescent="0.35">
      <c r="A244" s="1">
        <v>45280</v>
      </c>
      <c r="B244">
        <v>-1.07139060135082E-2</v>
      </c>
      <c r="C244">
        <v>-1.8302883248314299E-2</v>
      </c>
    </row>
    <row r="245" spans="1:3" x14ac:dyDescent="0.35">
      <c r="A245" s="1">
        <v>45281</v>
      </c>
      <c r="B245">
        <v>-7.7004045011874701E-4</v>
      </c>
      <c r="C245">
        <v>4.5762726903381103E-2</v>
      </c>
    </row>
    <row r="246" spans="1:3" x14ac:dyDescent="0.35">
      <c r="A246" s="1">
        <v>45282</v>
      </c>
      <c r="B246">
        <v>-5.5474623919656903E-3</v>
      </c>
      <c r="C246">
        <v>8.1037151532292696E-4</v>
      </c>
    </row>
    <row r="247" spans="1:3" x14ac:dyDescent="0.35">
      <c r="A247" s="1">
        <v>45286</v>
      </c>
      <c r="B247">
        <v>-2.8408663867151001E-3</v>
      </c>
      <c r="C247">
        <v>8.0971534507177107E-3</v>
      </c>
    </row>
    <row r="248" spans="1:3" x14ac:dyDescent="0.35">
      <c r="A248" s="1">
        <v>45287</v>
      </c>
      <c r="B248">
        <v>5.1793500709074202E-4</v>
      </c>
      <c r="C248">
        <v>-4.8191888411726102E-3</v>
      </c>
    </row>
    <row r="249" spans="1:3" x14ac:dyDescent="0.35">
      <c r="A249" s="1">
        <v>45288</v>
      </c>
      <c r="B249">
        <v>2.2263324014588602E-3</v>
      </c>
      <c r="C249">
        <v>-4.0355872065401801E-3</v>
      </c>
    </row>
    <row r="250" spans="1:3" x14ac:dyDescent="0.35">
      <c r="A250" s="1">
        <v>45289</v>
      </c>
      <c r="B250">
        <v>-5.4241400938291901E-3</v>
      </c>
      <c r="C250" s="3">
        <v>-1.2155654313606899E-2</v>
      </c>
    </row>
  </sheetData>
  <mergeCells count="1">
    <mergeCell ref="E2:N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4FD88-ABAE-4DE8-9031-B6C7B7E03A15}">
  <dimension ref="A1:AF251"/>
  <sheetViews>
    <sheetView showGridLines="0" tabSelected="1" topLeftCell="H1" zoomScaleNormal="100" workbookViewId="0">
      <selection activeCell="AD58" sqref="AD58"/>
    </sheetView>
  </sheetViews>
  <sheetFormatPr defaultRowHeight="14.5" x14ac:dyDescent="0.35"/>
  <cols>
    <col min="1" max="10" width="10.81640625" customWidth="1"/>
    <col min="13" max="13" width="6.1796875" bestFit="1" customWidth="1"/>
    <col min="15" max="16" width="10.26953125" customWidth="1"/>
    <col min="17" max="17" width="12" customWidth="1"/>
    <col min="18" max="18" width="8.7265625" style="28"/>
    <col min="26" max="26" width="15.7265625" customWidth="1"/>
    <col min="27" max="27" width="7.90625" bestFit="1" customWidth="1"/>
    <col min="30" max="30" width="20.08984375" bestFit="1" customWidth="1"/>
  </cols>
  <sheetData>
    <row r="1" spans="1:32" x14ac:dyDescent="0.35">
      <c r="M1" s="23" t="s">
        <v>21</v>
      </c>
      <c r="N1" s="23"/>
      <c r="O1" s="23" t="s">
        <v>20</v>
      </c>
      <c r="P1" s="23"/>
      <c r="T1" s="24"/>
      <c r="U1" s="31" t="s">
        <v>17</v>
      </c>
      <c r="V1" s="31"/>
      <c r="W1" s="30" t="s">
        <v>18</v>
      </c>
      <c r="X1" s="30"/>
    </row>
    <row r="2" spans="1:32" x14ac:dyDescent="0.35">
      <c r="A2" t="s">
        <v>0</v>
      </c>
      <c r="B2" t="s">
        <v>7</v>
      </c>
      <c r="C2" t="s">
        <v>8</v>
      </c>
      <c r="D2" t="s">
        <v>5</v>
      </c>
      <c r="G2" t="s">
        <v>7</v>
      </c>
      <c r="H2" t="s">
        <v>8</v>
      </c>
      <c r="I2" t="s">
        <v>5</v>
      </c>
      <c r="K2" t="s">
        <v>7</v>
      </c>
      <c r="L2" t="s">
        <v>8</v>
      </c>
      <c r="M2" t="s">
        <v>1</v>
      </c>
      <c r="N2" t="s">
        <v>2</v>
      </c>
      <c r="O2" t="str">
        <f>N2</f>
        <v>Volatility</v>
      </c>
      <c r="P2" t="str">
        <f>M2</f>
        <v>Return</v>
      </c>
      <c r="Q2" t="s">
        <v>11</v>
      </c>
      <c r="S2" t="s">
        <v>13</v>
      </c>
      <c r="T2" t="s">
        <v>14</v>
      </c>
      <c r="U2" t="s">
        <v>2</v>
      </c>
      <c r="V2" t="s">
        <v>1</v>
      </c>
      <c r="W2" t="s">
        <v>2</v>
      </c>
      <c r="X2" t="s">
        <v>1</v>
      </c>
      <c r="AA2" t="s">
        <v>2</v>
      </c>
      <c r="AB2" t="s">
        <v>1</v>
      </c>
    </row>
    <row r="3" spans="1:32" x14ac:dyDescent="0.35">
      <c r="A3" s="1">
        <v>44930</v>
      </c>
      <c r="B3">
        <v>-2.91742295384215E-3</v>
      </c>
      <c r="C3">
        <v>1.2812213213984449E-2</v>
      </c>
      <c r="D3">
        <f>$G$7*B3+$H$7*C3</f>
        <v>-5.5797752866816033E-4</v>
      </c>
      <c r="F3" t="s">
        <v>1</v>
      </c>
      <c r="G3" s="6">
        <f>AVERAGE(B3:B251)</f>
        <v>4.9742804588218299E-4</v>
      </c>
      <c r="H3" s="6">
        <f>AVERAGE(C3:C251)</f>
        <v>9.7318064656182483E-4</v>
      </c>
      <c r="I3" s="6">
        <f>AVERAGE(D3:D251)</f>
        <v>5.6879093598412929E-4</v>
      </c>
      <c r="J3" s="6"/>
      <c r="K3" s="4">
        <v>1</v>
      </c>
      <c r="L3" s="4">
        <f>1-K3</f>
        <v>0</v>
      </c>
      <c r="M3" s="6">
        <f>K3*$G$3+L3*$H$3</f>
        <v>4.9742804588218299E-4</v>
      </c>
      <c r="N3" s="6">
        <f>SQRT(K3^2*$G$4^2+L3^2*$H$4^2+2*K3*L3*$G$5)</f>
        <v>4.7872626607185836E-3</v>
      </c>
      <c r="O3" s="8">
        <f>SQRT(249)*N3</f>
        <v>7.554173059901978E-2</v>
      </c>
      <c r="P3" s="8">
        <f>(1+M3)^249-1</f>
        <v>0.13182207291273795</v>
      </c>
      <c r="Q3" s="9">
        <f>(P3-$G$13)/O3</f>
        <v>1.0831373899421846</v>
      </c>
      <c r="S3" s="6">
        <v>1</v>
      </c>
      <c r="T3" s="6">
        <v>0</v>
      </c>
      <c r="U3" s="11">
        <f>T3*$AA$4</f>
        <v>0</v>
      </c>
      <c r="V3" s="7">
        <f>S3*$AB$5+T3*$AB$4</f>
        <v>0.05</v>
      </c>
      <c r="W3" s="11">
        <f>T3*$AA$3</f>
        <v>0</v>
      </c>
      <c r="X3" s="7">
        <f>S3*$AB$5+T3*$AB$3</f>
        <v>0.05</v>
      </c>
      <c r="Z3" t="s">
        <v>15</v>
      </c>
      <c r="AA3" s="11">
        <f>O66</f>
        <v>9.5559214303704648E-2</v>
      </c>
      <c r="AB3" s="11">
        <f>P66</f>
        <v>0.21946449296139514</v>
      </c>
    </row>
    <row r="4" spans="1:32" x14ac:dyDescent="0.35">
      <c r="A4" s="1">
        <v>44931</v>
      </c>
      <c r="B4">
        <v>-5.3360608561510252E-3</v>
      </c>
      <c r="C4">
        <v>-7.2597744400780253E-3</v>
      </c>
      <c r="D4">
        <f>$G$7*B4+$H$7*C4</f>
        <v>-5.6246178937400752E-3</v>
      </c>
      <c r="F4" t="s">
        <v>2</v>
      </c>
      <c r="G4" s="6">
        <f>_xlfn.STDEV.S(B3:B251)</f>
        <v>4.7872626607185836E-3</v>
      </c>
      <c r="H4" s="6">
        <f>_xlfn.STDEV.S(C3:C251)</f>
        <v>8.291402586392254E-3</v>
      </c>
      <c r="I4" s="6">
        <f>_xlfn.STDEV.S(D3:D251)</f>
        <v>4.6393316842717157E-3</v>
      </c>
      <c r="J4" s="6"/>
      <c r="K4" s="4">
        <f>K3-1%</f>
        <v>0.99</v>
      </c>
      <c r="L4" s="4">
        <f>1-K4</f>
        <v>1.0000000000000009E-2</v>
      </c>
      <c r="M4" s="6">
        <f t="shared" ref="M4:M67" si="0">K4*$G$3+L4*$H$3</f>
        <v>5.0218557188897947E-4</v>
      </c>
      <c r="N4" s="6">
        <f t="shared" ref="N4:N67" si="1">SQRT(K4^2*$G$4^2+L4^2*$H$4^2+2*K4*L4*$G$5)</f>
        <v>4.7680312773861373E-3</v>
      </c>
      <c r="O4" s="8">
        <f>SQRT(249)*N4</f>
        <v>7.5238264488696097E-2</v>
      </c>
      <c r="P4" s="8">
        <f>(1+M4)^249-1</f>
        <v>0.13316298036066132</v>
      </c>
      <c r="Q4" s="9">
        <f t="shared" ref="Q4:Q67" si="2">(P4-$G$13)/O4</f>
        <v>1.1053282651563001</v>
      </c>
      <c r="S4" s="6">
        <v>0.99</v>
      </c>
      <c r="T4" s="6">
        <v>1.0000000000000009E-2</v>
      </c>
      <c r="U4" s="11">
        <f>T4*$AA$4</f>
        <v>7.3207419164283993E-4</v>
      </c>
      <c r="V4" s="7">
        <f>S4*$AB$5+T4*$AB$4</f>
        <v>5.1021026678468209E-2</v>
      </c>
      <c r="W4" s="11">
        <f>T4*$AA$3</f>
        <v>9.5559214303704738E-4</v>
      </c>
      <c r="X4" s="7">
        <f>S4*$AB$5+T4*$AB$3</f>
        <v>5.1694644929613953E-2</v>
      </c>
      <c r="Z4" t="s">
        <v>17</v>
      </c>
      <c r="AA4" s="7">
        <f>O18</f>
        <v>7.3207419164283929E-2</v>
      </c>
      <c r="AB4" s="7">
        <f>P18</f>
        <v>0.15210266784682069</v>
      </c>
    </row>
    <row r="5" spans="1:32" x14ac:dyDescent="0.35">
      <c r="A5" s="1">
        <v>44932</v>
      </c>
      <c r="B5">
        <v>3.3062471390162751E-3</v>
      </c>
      <c r="C5">
        <v>6.1627725914856751E-3</v>
      </c>
      <c r="D5">
        <f>$G$7*B5+$H$7*C5</f>
        <v>3.7347259568866848E-3</v>
      </c>
      <c r="F5" t="s">
        <v>3</v>
      </c>
      <c r="G5" s="6">
        <f>_xlfn.COVARIANCE.S(B3:B251,C3:C251)</f>
        <v>1.3405536919852738E-5</v>
      </c>
      <c r="H5" s="6"/>
      <c r="I5" s="6"/>
      <c r="J5" s="6"/>
      <c r="K5" s="4">
        <f t="shared" ref="K5:K68" si="3">K4-1%</f>
        <v>0.98</v>
      </c>
      <c r="L5" s="4">
        <f t="shared" ref="L5:L68" si="4">1-K5</f>
        <v>2.0000000000000018E-2</v>
      </c>
      <c r="M5" s="6">
        <f t="shared" si="0"/>
        <v>5.0694309789577584E-4</v>
      </c>
      <c r="N5" s="6">
        <f t="shared" si="1"/>
        <v>4.7500875333948448E-3</v>
      </c>
      <c r="O5" s="8">
        <f>SQRT(249)*N5</f>
        <v>7.4955116984455214E-2</v>
      </c>
      <c r="P5" s="8">
        <f>(1+M5)^249-1</f>
        <v>0.13450547003895585</v>
      </c>
      <c r="Q5" s="9">
        <f t="shared" si="2"/>
        <v>1.1274142905611269</v>
      </c>
      <c r="S5" s="6">
        <v>0.98</v>
      </c>
      <c r="T5" s="6">
        <v>2.0000000000000018E-2</v>
      </c>
      <c r="U5" s="11">
        <f>T5*$AA$4</f>
        <v>1.4641483832856799E-3</v>
      </c>
      <c r="V5" s="7">
        <f>S5*$AB$5+T5*$AB$4</f>
        <v>5.2042053356936416E-2</v>
      </c>
      <c r="W5" s="11">
        <f>T5*$AA$3</f>
        <v>1.9111842860740948E-3</v>
      </c>
      <c r="X5" s="7">
        <f>S5*$AB$5+T5*$AB$3</f>
        <v>5.3389289859227911E-2</v>
      </c>
      <c r="Z5" t="s">
        <v>16</v>
      </c>
      <c r="AA5" s="4">
        <v>0</v>
      </c>
      <c r="AB5" s="4">
        <f>G13</f>
        <v>0.05</v>
      </c>
    </row>
    <row r="6" spans="1:32" x14ac:dyDescent="0.35">
      <c r="A6" s="1">
        <v>44935</v>
      </c>
      <c r="B6">
        <v>1.9464211753972851E-3</v>
      </c>
      <c r="C6">
        <v>1.4837252851069575E-2</v>
      </c>
      <c r="D6">
        <f>$G$7*B6+$H$7*C6</f>
        <v>3.8800459267481283E-3</v>
      </c>
      <c r="F6" t="s">
        <v>6</v>
      </c>
      <c r="G6" s="10">
        <f>CORREL(B3:B251,C3:C251)</f>
        <v>0.3377294665193894</v>
      </c>
      <c r="K6" s="4">
        <f t="shared" si="3"/>
        <v>0.97</v>
      </c>
      <c r="L6" s="4">
        <f t="shared" si="4"/>
        <v>3.0000000000000027E-2</v>
      </c>
      <c r="M6" s="6">
        <f t="shared" si="0"/>
        <v>5.1170062390257221E-4</v>
      </c>
      <c r="N6" s="6">
        <f t="shared" si="1"/>
        <v>4.7334460724774603E-3</v>
      </c>
      <c r="O6" s="8">
        <f>SQRT(249)*N6</f>
        <v>7.4692519160502416E-2</v>
      </c>
      <c r="P6" s="8">
        <f>(1+M6)^249-1</f>
        <v>0.13584954380710679</v>
      </c>
      <c r="Q6" s="9">
        <f t="shared" si="2"/>
        <v>1.1493727186069289</v>
      </c>
      <c r="S6" s="6">
        <v>0.97</v>
      </c>
      <c r="T6" s="6">
        <v>3.0000000000000027E-2</v>
      </c>
      <c r="U6" s="11">
        <f>T6*$AA$4</f>
        <v>2.19622257492852E-3</v>
      </c>
      <c r="V6" s="7">
        <f>S6*$AB$5+T6*$AB$4</f>
        <v>5.3063080035404629E-2</v>
      </c>
      <c r="W6" s="11">
        <f>T6*$AA$3</f>
        <v>2.8667764291111422E-3</v>
      </c>
      <c r="X6" s="7">
        <f>S6*$AB$5+T6*$AB$3</f>
        <v>5.5083934788841861E-2</v>
      </c>
    </row>
    <row r="7" spans="1:32" ht="14.5" customHeight="1" x14ac:dyDescent="0.35">
      <c r="A7" s="1">
        <v>44936</v>
      </c>
      <c r="B7">
        <v>1.1361120803670124E-3</v>
      </c>
      <c r="C7">
        <v>-1.9203435641879649E-3</v>
      </c>
      <c r="D7">
        <f>$G$7*B7+$H$7*C7</f>
        <v>6.7764373368376578E-4</v>
      </c>
      <c r="F7" t="s">
        <v>4</v>
      </c>
      <c r="G7" s="4">
        <v>0.85</v>
      </c>
      <c r="H7" s="4">
        <v>0.15</v>
      </c>
      <c r="K7" s="4">
        <f t="shared" si="3"/>
        <v>0.96</v>
      </c>
      <c r="L7" s="4">
        <f t="shared" si="4"/>
        <v>4.0000000000000036E-2</v>
      </c>
      <c r="M7" s="6">
        <f t="shared" si="0"/>
        <v>5.1645814990936869E-4</v>
      </c>
      <c r="N7" s="6">
        <f t="shared" si="1"/>
        <v>4.7181206746489627E-3</v>
      </c>
      <c r="O7" s="8">
        <f>SQRT(249)*N7</f>
        <v>7.4450688461806344E-2</v>
      </c>
      <c r="P7" s="8">
        <f>(1+M7)^249-1</f>
        <v>0.13719520352663306</v>
      </c>
      <c r="Q7" s="9">
        <f t="shared" si="2"/>
        <v>1.1711806207321336</v>
      </c>
      <c r="S7" s="6">
        <v>0.96</v>
      </c>
      <c r="T7" s="6">
        <v>4.0000000000000036E-2</v>
      </c>
      <c r="U7" s="11">
        <f>T7*$AA$4</f>
        <v>2.9282967665713597E-3</v>
      </c>
      <c r="V7" s="7">
        <f>S7*$AB$5+T7*$AB$4</f>
        <v>5.4084106713872836E-2</v>
      </c>
      <c r="W7" s="11">
        <f>T7*$AA$3</f>
        <v>3.8223685721481895E-3</v>
      </c>
      <c r="X7" s="7">
        <f>S7*$AB$5+T7*$AB$3</f>
        <v>5.6778579718455818E-2</v>
      </c>
      <c r="Z7" t="s">
        <v>19</v>
      </c>
      <c r="AA7" s="32"/>
      <c r="AB7" s="32"/>
      <c r="AC7" s="5">
        <f>AA4/AA3</f>
        <v>0.76609482086800518</v>
      </c>
      <c r="AD7" s="32"/>
      <c r="AE7" s="32"/>
      <c r="AF7" s="32"/>
    </row>
    <row r="8" spans="1:32" x14ac:dyDescent="0.35">
      <c r="A8" s="1">
        <v>44937</v>
      </c>
      <c r="B8">
        <v>8.7649769784297008E-3</v>
      </c>
      <c r="C8">
        <v>9.1922650456187742E-3</v>
      </c>
      <c r="D8">
        <f>$G$7*B8+$H$7*C8</f>
        <v>8.8290701885080612E-3</v>
      </c>
      <c r="K8" s="4">
        <f t="shared" si="3"/>
        <v>0.95</v>
      </c>
      <c r="L8" s="4">
        <f t="shared" si="4"/>
        <v>5.0000000000000044E-2</v>
      </c>
      <c r="M8" s="6">
        <f t="shared" si="0"/>
        <v>5.2121567591616506E-4</v>
      </c>
      <c r="N8" s="6">
        <f t="shared" si="1"/>
        <v>4.7041242025914025E-3</v>
      </c>
      <c r="O8" s="8">
        <f>SQRT(249)*N8</f>
        <v>7.4229827858066214E-2</v>
      </c>
      <c r="P8" s="8">
        <f>(1+M8)^249-1</f>
        <v>0.13854245106144303</v>
      </c>
      <c r="Q8" s="9">
        <f t="shared" si="2"/>
        <v>1.1928149857863577</v>
      </c>
      <c r="S8" s="6">
        <v>0.95</v>
      </c>
      <c r="T8" s="6">
        <v>5.0000000000000044E-2</v>
      </c>
      <c r="U8" s="11">
        <f>T8*$AA$4</f>
        <v>3.6603709582141999E-3</v>
      </c>
      <c r="V8" s="7">
        <f>S8*$AB$5+T8*$AB$4</f>
        <v>5.5105133392341042E-2</v>
      </c>
      <c r="W8" s="11">
        <f>T8*$AA$3</f>
        <v>4.7779607151852369E-3</v>
      </c>
      <c r="X8" s="7">
        <f>S8*$AB$5+T8*$AB$3</f>
        <v>5.8473224648069769E-2</v>
      </c>
      <c r="Z8" s="32"/>
      <c r="AA8" s="32"/>
      <c r="AB8" s="32"/>
      <c r="AC8" s="32"/>
      <c r="AD8" s="32"/>
      <c r="AE8" s="32"/>
      <c r="AF8" s="32"/>
    </row>
    <row r="9" spans="1:32" x14ac:dyDescent="0.35">
      <c r="A9" s="1">
        <v>44938</v>
      </c>
      <c r="B9">
        <v>-1.0653309805735425E-3</v>
      </c>
      <c r="C9">
        <v>6.8981564381265248E-4</v>
      </c>
      <c r="D9">
        <f>$G$7*B9+$H$7*C9</f>
        <v>-8.0205898691561317E-4</v>
      </c>
      <c r="K9" s="4">
        <f t="shared" si="3"/>
        <v>0.94</v>
      </c>
      <c r="L9" s="4">
        <f t="shared" si="4"/>
        <v>6.0000000000000053E-2</v>
      </c>
      <c r="M9" s="6">
        <f t="shared" si="0"/>
        <v>5.2597320192296153E-4</v>
      </c>
      <c r="N9" s="6">
        <f t="shared" si="1"/>
        <v>4.6914685504243709E-3</v>
      </c>
      <c r="O9" s="8">
        <f>SQRT(249)*N9</f>
        <v>7.4030125035323399E-2</v>
      </c>
      <c r="P9" s="8">
        <f>(1+M9)^249-1</f>
        <v>0.13989128827740993</v>
      </c>
      <c r="Q9" s="9">
        <f t="shared" si="2"/>
        <v>1.2142528225437739</v>
      </c>
      <c r="S9" s="6">
        <v>0.94</v>
      </c>
      <c r="T9" s="6">
        <v>6.0000000000000053E-2</v>
      </c>
      <c r="U9" s="11">
        <f>T9*$AA$4</f>
        <v>4.39244514985704E-3</v>
      </c>
      <c r="V9" s="7">
        <f>S9*$AB$5+T9*$AB$4</f>
        <v>5.6126160070809249E-2</v>
      </c>
      <c r="W9" s="11">
        <f>T9*$AA$3</f>
        <v>5.7335528582222843E-3</v>
      </c>
      <c r="X9" s="7">
        <f>S9*$AB$5+T9*$AB$3</f>
        <v>6.0167869577683719E-2</v>
      </c>
      <c r="Z9" s="32" t="s">
        <v>1</v>
      </c>
      <c r="AA9" s="33">
        <f>AB5*(1-AC7)+AC7*AB3</f>
        <v>0.17982587037874731</v>
      </c>
      <c r="AB9" s="32"/>
      <c r="AC9" s="32"/>
      <c r="AD9" s="32"/>
      <c r="AE9" s="32"/>
      <c r="AF9" s="32"/>
    </row>
    <row r="10" spans="1:32" x14ac:dyDescent="0.35">
      <c r="A10" s="1">
        <v>44939</v>
      </c>
      <c r="B10">
        <v>2.7159104033912499E-3</v>
      </c>
      <c r="C10">
        <v>-2.3470298956682076E-3</v>
      </c>
      <c r="D10">
        <f>$G$7*B10+$H$7*C10</f>
        <v>1.9564693585323312E-3</v>
      </c>
      <c r="F10" s="12" t="s">
        <v>9</v>
      </c>
      <c r="G10" s="15">
        <f>MIN(O3:O103)</f>
        <v>7.3207419164283929E-2</v>
      </c>
      <c r="K10" s="4">
        <f t="shared" si="3"/>
        <v>0.92999999999999994</v>
      </c>
      <c r="L10" s="4">
        <f t="shared" si="4"/>
        <v>7.0000000000000062E-2</v>
      </c>
      <c r="M10" s="6">
        <f t="shared" si="0"/>
        <v>5.3073072792975801E-4</v>
      </c>
      <c r="N10" s="6">
        <f t="shared" si="1"/>
        <v>4.6801645953101073E-3</v>
      </c>
      <c r="O10" s="8">
        <f>SQRT(249)*N10</f>
        <v>7.3851751632302939E-2</v>
      </c>
      <c r="P10" s="8">
        <f>(1+M10)^249-1</f>
        <v>0.14124171704283928</v>
      </c>
      <c r="Q10" s="9">
        <f t="shared" si="2"/>
        <v>1.2354712654226325</v>
      </c>
      <c r="S10" s="6">
        <v>0.92999999999999994</v>
      </c>
      <c r="T10" s="6">
        <v>7.0000000000000062E-2</v>
      </c>
      <c r="U10" s="11">
        <f>T10*$AA$4</f>
        <v>5.1245193414998797E-3</v>
      </c>
      <c r="V10" s="7">
        <f>S10*$AB$5+T10*$AB$4</f>
        <v>5.7147186749277455E-2</v>
      </c>
      <c r="W10" s="11">
        <f>T10*$AA$3</f>
        <v>6.6891450012593317E-3</v>
      </c>
      <c r="X10" s="7">
        <f>S10*$AB$5+T10*$AB$3</f>
        <v>6.186251450729767E-2</v>
      </c>
      <c r="Z10" s="32" t="s">
        <v>2</v>
      </c>
      <c r="AA10" s="33">
        <f>AC7*AA3</f>
        <v>7.3207419164283929E-2</v>
      </c>
      <c r="AB10" s="32"/>
      <c r="AC10" s="32"/>
      <c r="AD10" s="32"/>
      <c r="AE10" s="32"/>
      <c r="AF10" s="32"/>
    </row>
    <row r="11" spans="1:32" x14ac:dyDescent="0.35">
      <c r="A11" s="1">
        <v>44943</v>
      </c>
      <c r="B11">
        <v>-2.2524957690432949E-3</v>
      </c>
      <c r="C11">
        <v>1.856618434225115E-2</v>
      </c>
      <c r="D11">
        <f>$G$7*B11+$H$7*C11</f>
        <v>8.7030624765087198E-4</v>
      </c>
      <c r="F11" s="16" t="s">
        <v>10</v>
      </c>
      <c r="G11" s="29">
        <f>MAX(Q3:Q103)</f>
        <v>1.7733977219905348</v>
      </c>
      <c r="K11" s="4">
        <f t="shared" si="3"/>
        <v>0.91999999999999993</v>
      </c>
      <c r="L11" s="4">
        <f t="shared" si="4"/>
        <v>8.0000000000000071E-2</v>
      </c>
      <c r="M11" s="6">
        <f t="shared" si="0"/>
        <v>5.3548825393655438E-4</v>
      </c>
      <c r="N11" s="6">
        <f t="shared" si="1"/>
        <v>4.6702221523313029E-3</v>
      </c>
      <c r="O11" s="8">
        <f>SQRT(249)*N11</f>
        <v>7.3694862528397326E-2</v>
      </c>
      <c r="P11" s="8">
        <f>(1+M11)^249-1</f>
        <v>0.14259373922794749</v>
      </c>
      <c r="Q11" s="9">
        <f t="shared" si="2"/>
        <v>1.256447682391262</v>
      </c>
      <c r="S11" s="6">
        <v>0.91999999999999993</v>
      </c>
      <c r="T11" s="6">
        <v>8.0000000000000071E-2</v>
      </c>
      <c r="U11" s="11">
        <f>T11*$AA$4</f>
        <v>5.8565935331427194E-3</v>
      </c>
      <c r="V11" s="7">
        <f>S11*$AB$5+T11*$AB$4</f>
        <v>5.8168213427745669E-2</v>
      </c>
      <c r="W11" s="11">
        <f>T11*$AA$3</f>
        <v>7.6447371442963791E-3</v>
      </c>
      <c r="X11" s="7">
        <f>S11*$AB$5+T11*$AB$3</f>
        <v>6.355715943691162E-2</v>
      </c>
      <c r="Z11" s="32"/>
      <c r="AA11" s="32"/>
      <c r="AB11" s="32"/>
      <c r="AC11" s="32"/>
      <c r="AD11" s="32"/>
      <c r="AE11" s="32"/>
      <c r="AF11" s="32"/>
    </row>
    <row r="12" spans="1:32" x14ac:dyDescent="0.35">
      <c r="A12" s="1">
        <v>44944</v>
      </c>
      <c r="B12">
        <v>-4.655347801502675E-4</v>
      </c>
      <c r="C12">
        <v>-5.1524956282857247E-3</v>
      </c>
      <c r="D12">
        <f>$G$7*B12+$H$7*C12</f>
        <v>-1.1685789073705862E-3</v>
      </c>
      <c r="K12" s="4">
        <f t="shared" si="3"/>
        <v>0.90999999999999992</v>
      </c>
      <c r="L12" s="4">
        <f t="shared" si="4"/>
        <v>9.000000000000008E-2</v>
      </c>
      <c r="M12" s="6">
        <f t="shared" si="0"/>
        <v>5.4024577994335075E-4</v>
      </c>
      <c r="N12" s="6">
        <f t="shared" si="1"/>
        <v>4.6616499330619362E-3</v>
      </c>
      <c r="O12" s="8">
        <f>SQRT(249)*N12</f>
        <v>7.3559595189925234E-2</v>
      </c>
      <c r="P12" s="8">
        <f>(1+M12)^249-1</f>
        <v>0.14394735670534775</v>
      </c>
      <c r="Q12" s="9">
        <f t="shared" si="2"/>
        <v>1.2771597840197852</v>
      </c>
      <c r="S12" s="6">
        <v>0.90999999999999992</v>
      </c>
      <c r="T12" s="6">
        <v>9.000000000000008E-2</v>
      </c>
      <c r="U12" s="11">
        <f>T12*$AA$4</f>
        <v>6.5886677247855591E-3</v>
      </c>
      <c r="V12" s="7">
        <f>S12*$AB$5+T12*$AB$4</f>
        <v>5.9189240106213875E-2</v>
      </c>
      <c r="W12" s="11">
        <f>T12*$AA$3</f>
        <v>8.6003292873334265E-3</v>
      </c>
      <c r="X12" s="7">
        <f>S12*$AB$5+T12*$AB$3</f>
        <v>6.5251804366525584E-2</v>
      </c>
      <c r="Z12" s="34" t="s">
        <v>22</v>
      </c>
      <c r="AA12" s="34"/>
      <c r="AB12" s="34"/>
      <c r="AC12" s="34"/>
      <c r="AD12" s="34"/>
      <c r="AE12" s="34"/>
      <c r="AF12" s="32"/>
    </row>
    <row r="13" spans="1:32" x14ac:dyDescent="0.35">
      <c r="A13" s="1">
        <v>44945</v>
      </c>
      <c r="B13">
        <v>5.2952155103402248E-3</v>
      </c>
      <c r="C13">
        <v>-3.1254865383070502E-3</v>
      </c>
      <c r="D13">
        <f>$G$7*B13+$H$7*C13</f>
        <v>4.0321102030431329E-3</v>
      </c>
      <c r="F13" t="s">
        <v>12</v>
      </c>
      <c r="G13" s="4">
        <v>0.05</v>
      </c>
      <c r="K13" s="4">
        <f t="shared" si="3"/>
        <v>0.89999999999999991</v>
      </c>
      <c r="L13" s="4">
        <f t="shared" si="4"/>
        <v>0.10000000000000009</v>
      </c>
      <c r="M13" s="6">
        <f t="shared" si="0"/>
        <v>5.4500330595014723E-4</v>
      </c>
      <c r="N13" s="6">
        <f t="shared" si="1"/>
        <v>4.6544555082270594E-3</v>
      </c>
      <c r="O13" s="8">
        <f>SQRT(249)*N13</f>
        <v>7.344606908091296E-2</v>
      </c>
      <c r="P13" s="8">
        <f>(1+M13)^249-1</f>
        <v>0.14530257134983859</v>
      </c>
      <c r="Q13" s="9">
        <f t="shared" si="2"/>
        <v>1.2975857325304516</v>
      </c>
      <c r="S13" s="6">
        <v>0.89999999999999991</v>
      </c>
      <c r="T13" s="6">
        <v>0.10000000000000009</v>
      </c>
      <c r="U13" s="11">
        <f>T13*$AA$4</f>
        <v>7.3207419164283997E-3</v>
      </c>
      <c r="V13" s="7">
        <f>S13*$AB$5+T13*$AB$4</f>
        <v>6.0210266784682082E-2</v>
      </c>
      <c r="W13" s="11">
        <f>T13*$AA$3</f>
        <v>9.5559214303704738E-3</v>
      </c>
      <c r="X13" s="7">
        <f>S13*$AB$5+T13*$AB$3</f>
        <v>6.6946449296139535E-2</v>
      </c>
      <c r="Z13" s="34"/>
      <c r="AA13" s="34"/>
      <c r="AB13" s="34"/>
      <c r="AC13" s="34"/>
      <c r="AD13" s="34"/>
      <c r="AE13" s="34"/>
      <c r="AF13" s="32"/>
    </row>
    <row r="14" spans="1:32" x14ac:dyDescent="0.35">
      <c r="A14" s="1">
        <v>44946</v>
      </c>
      <c r="B14">
        <v>1.3353013301545025E-2</v>
      </c>
      <c r="C14">
        <v>1.2286703015629674E-2</v>
      </c>
      <c r="D14">
        <f>$G$7*B14+$H$7*C14</f>
        <v>1.3193066758657723E-2</v>
      </c>
      <c r="K14" s="4">
        <f t="shared" si="3"/>
        <v>0.8899999999999999</v>
      </c>
      <c r="L14" s="4">
        <f t="shared" si="4"/>
        <v>0.1100000000000001</v>
      </c>
      <c r="M14" s="6">
        <f t="shared" si="0"/>
        <v>5.497608319569436E-4</v>
      </c>
      <c r="N14" s="6">
        <f t="shared" si="1"/>
        <v>4.6486452748163735E-3</v>
      </c>
      <c r="O14" s="8">
        <f>SQRT(249)*N14</f>
        <v>7.3354385144155335E-2</v>
      </c>
      <c r="P14" s="8">
        <f>(1+M14)^249-1</f>
        <v>0.14665938503819009</v>
      </c>
      <c r="Q14" s="9">
        <f t="shared" si="2"/>
        <v>1.3177042496946296</v>
      </c>
      <c r="S14" s="6">
        <v>0.8899999999999999</v>
      </c>
      <c r="T14" s="6">
        <v>0.1100000000000001</v>
      </c>
      <c r="U14" s="11">
        <f>T14*$AA$4</f>
        <v>8.0528161080712386E-3</v>
      </c>
      <c r="V14" s="7">
        <f>S14*$AB$5+T14*$AB$4</f>
        <v>6.1231293463150288E-2</v>
      </c>
      <c r="W14" s="11">
        <f>T14*$AA$3</f>
        <v>1.0511513573407521E-2</v>
      </c>
      <c r="X14" s="7">
        <f>S14*$AB$5+T14*$AB$3</f>
        <v>6.8641094225753485E-2</v>
      </c>
      <c r="Z14" s="34"/>
      <c r="AA14" s="34"/>
      <c r="AB14" s="34"/>
      <c r="AC14" s="34"/>
      <c r="AD14" s="34"/>
      <c r="AE14" s="34"/>
      <c r="AF14" s="32"/>
    </row>
    <row r="15" spans="1:32" x14ac:dyDescent="0.35">
      <c r="A15" s="1">
        <v>44949</v>
      </c>
      <c r="B15">
        <v>4.5143949375938746E-3</v>
      </c>
      <c r="C15">
        <v>1.9356172187122499E-2</v>
      </c>
      <c r="D15">
        <f>$G$7*B15+$H$7*C15</f>
        <v>6.7406615250231684E-3</v>
      </c>
      <c r="K15" s="4">
        <f t="shared" si="3"/>
        <v>0.87999999999999989</v>
      </c>
      <c r="L15" s="4">
        <f t="shared" si="4"/>
        <v>0.12000000000000011</v>
      </c>
      <c r="M15" s="6">
        <f t="shared" si="0"/>
        <v>5.5451835796374008E-4</v>
      </c>
      <c r="N15" s="6">
        <f t="shared" si="1"/>
        <v>4.644224427979177E-3</v>
      </c>
      <c r="O15" s="8">
        <f>SQRT(249)*N15</f>
        <v>7.3284625357725536E-2</v>
      </c>
      <c r="P15" s="8">
        <f>(1+M15)^249-1</f>
        <v>0.14801779964970363</v>
      </c>
      <c r="Q15" s="9">
        <f t="shared" si="2"/>
        <v>1.3374947224093405</v>
      </c>
      <c r="S15" s="6">
        <v>0.87999999999999989</v>
      </c>
      <c r="T15" s="6">
        <v>0.12000000000000011</v>
      </c>
      <c r="U15" s="11">
        <f>T15*$AA$4</f>
        <v>8.78489029971408E-3</v>
      </c>
      <c r="V15" s="7">
        <f>S15*$AB$5+T15*$AB$4</f>
        <v>6.2252320141618495E-2</v>
      </c>
      <c r="W15" s="11">
        <f>T15*$AA$3</f>
        <v>1.1467105716444569E-2</v>
      </c>
      <c r="X15" s="7">
        <f>S15*$AB$5+T15*$AB$3</f>
        <v>7.0335739155367435E-2</v>
      </c>
      <c r="Z15" s="34"/>
      <c r="AA15" s="34"/>
      <c r="AB15" s="34"/>
      <c r="AC15" s="34"/>
      <c r="AD15" s="34"/>
      <c r="AE15" s="34"/>
      <c r="AF15" s="32"/>
    </row>
    <row r="16" spans="1:32" x14ac:dyDescent="0.35">
      <c r="A16" s="1">
        <v>44950</v>
      </c>
      <c r="B16">
        <v>-5.2360061451175253E-3</v>
      </c>
      <c r="C16">
        <v>2.4347719938860876E-4</v>
      </c>
      <c r="D16">
        <f>$G$7*B16+$H$7*C16</f>
        <v>-4.4140836434416056E-3</v>
      </c>
      <c r="K16" s="4">
        <f t="shared" si="3"/>
        <v>0.86999999999999988</v>
      </c>
      <c r="L16" s="4">
        <f t="shared" si="4"/>
        <v>0.13000000000000012</v>
      </c>
      <c r="M16" s="6">
        <f t="shared" si="0"/>
        <v>5.5927588397053645E-4</v>
      </c>
      <c r="N16" s="6">
        <f t="shared" si="1"/>
        <v>4.6411969379851741E-3</v>
      </c>
      <c r="O16" s="8">
        <f>SQRT(249)*N16</f>
        <v>7.3236852371422786E-2</v>
      </c>
      <c r="P16" s="8">
        <f>(1+M16)^249-1</f>
        <v>0.14937781706553177</v>
      </c>
      <c r="Q16" s="9">
        <f t="shared" si="2"/>
        <v>1.3569373047538189</v>
      </c>
      <c r="S16" s="25">
        <v>0.86999999999999988</v>
      </c>
      <c r="T16" s="25">
        <v>0.13000000000000012</v>
      </c>
      <c r="U16" s="26">
        <f>T16*$AA$4</f>
        <v>9.5169644913569197E-3</v>
      </c>
      <c r="V16" s="27">
        <f>S16*$AB$5+T16*$AB$4</f>
        <v>6.3273346820086701E-2</v>
      </c>
      <c r="W16" s="26">
        <f>T16*$AA$3</f>
        <v>1.2422697859481616E-2</v>
      </c>
      <c r="X16" s="27">
        <f>S16*$AB$5+T16*$AB$3</f>
        <v>7.2030384084981386E-2</v>
      </c>
      <c r="Z16" s="34"/>
      <c r="AA16" s="34"/>
      <c r="AB16" s="34"/>
      <c r="AC16" s="34"/>
      <c r="AD16" s="34"/>
      <c r="AE16" s="34"/>
      <c r="AF16" s="32"/>
    </row>
    <row r="17" spans="1:31" x14ac:dyDescent="0.35">
      <c r="A17" s="1">
        <v>44951</v>
      </c>
      <c r="B17">
        <v>-6.3459586676750746E-3</v>
      </c>
      <c r="C17">
        <v>9.3820503235691999E-4</v>
      </c>
      <c r="D17">
        <f>$G$7*B17+$H$7*C17</f>
        <v>-5.2533341126702751E-3</v>
      </c>
      <c r="K17" s="4">
        <f t="shared" si="3"/>
        <v>0.85999999999999988</v>
      </c>
      <c r="L17" s="4">
        <f t="shared" si="4"/>
        <v>0.14000000000000012</v>
      </c>
      <c r="M17" s="6">
        <f t="shared" si="0"/>
        <v>5.6403340997733292E-4</v>
      </c>
      <c r="N17" s="6">
        <f t="shared" si="1"/>
        <v>4.639565532487489E-3</v>
      </c>
      <c r="O17" s="8">
        <f>SQRT(249)*N17</f>
        <v>7.3211109226887366E-2</v>
      </c>
      <c r="P17" s="8">
        <f>(1+M17)^249-1</f>
        <v>0.15073943916931043</v>
      </c>
      <c r="Q17" s="9">
        <f t="shared" si="2"/>
        <v>1.3760130154169699</v>
      </c>
      <c r="S17" s="25">
        <v>0.85999999999999988</v>
      </c>
      <c r="T17" s="25">
        <v>0.14000000000000012</v>
      </c>
      <c r="U17" s="26">
        <f>T17*$AA$4</f>
        <v>1.0249038682999759E-2</v>
      </c>
      <c r="V17" s="27">
        <f>S17*$AB$5+T17*$AB$4</f>
        <v>6.4294373498554908E-2</v>
      </c>
      <c r="W17" s="26">
        <f>T17*$AA$3</f>
        <v>1.3378290002518663E-2</v>
      </c>
      <c r="X17" s="27">
        <f>S17*$AB$5+T17*$AB$3</f>
        <v>7.372502901459535E-2</v>
      </c>
      <c r="Z17" s="34"/>
      <c r="AA17" s="34"/>
      <c r="AB17" s="34"/>
      <c r="AC17" s="34"/>
      <c r="AD17" s="34"/>
      <c r="AE17" s="34"/>
    </row>
    <row r="18" spans="1:31" x14ac:dyDescent="0.35">
      <c r="A18" s="1">
        <v>44952</v>
      </c>
      <c r="B18">
        <v>6.0386473429952002E-3</v>
      </c>
      <c r="C18">
        <v>2.7418147891618248E-2</v>
      </c>
      <c r="D18">
        <f>$G$7*B18+$H$7*C18</f>
        <v>9.2455724252886572E-3</v>
      </c>
      <c r="K18" s="17">
        <f t="shared" si="3"/>
        <v>0.84999999999999987</v>
      </c>
      <c r="L18" s="17">
        <f t="shared" si="4"/>
        <v>0.15000000000000013</v>
      </c>
      <c r="M18" s="18">
        <f t="shared" si="0"/>
        <v>5.6879093598412929E-4</v>
      </c>
      <c r="N18" s="18">
        <f t="shared" si="1"/>
        <v>4.639331684271714E-3</v>
      </c>
      <c r="O18" s="13">
        <f>SQRT(249)*N18</f>
        <v>7.3207419164283929E-2</v>
      </c>
      <c r="P18" s="13">
        <f>(1+M18)^249-1</f>
        <v>0.15210266784682069</v>
      </c>
      <c r="Q18" s="14">
        <f t="shared" si="2"/>
        <v>1.3947038293713547</v>
      </c>
      <c r="S18" s="25">
        <v>0.84999999999999987</v>
      </c>
      <c r="T18" s="25">
        <v>0.15000000000000013</v>
      </c>
      <c r="U18" s="26">
        <f>T18*$AA$4</f>
        <v>1.0981112874642599E-2</v>
      </c>
      <c r="V18" s="27">
        <f>S18*$AB$5+T18*$AB$4</f>
        <v>6.5315400177023114E-2</v>
      </c>
      <c r="W18" s="26">
        <f>T18*$AA$3</f>
        <v>1.4333882145555711E-2</v>
      </c>
      <c r="X18" s="27">
        <f>S18*$AB$5+T18*$AB$3</f>
        <v>7.5419673944209287E-2</v>
      </c>
      <c r="Z18" s="34"/>
      <c r="AA18" s="34"/>
      <c r="AB18" s="34"/>
      <c r="AC18" s="34"/>
      <c r="AD18" s="34"/>
      <c r="AE18" s="34"/>
    </row>
    <row r="19" spans="1:31" x14ac:dyDescent="0.35">
      <c r="A19" s="1">
        <v>44953</v>
      </c>
      <c r="B19">
        <v>4.7426322233473E-3</v>
      </c>
      <c r="C19">
        <v>2.7500451042061998E-2</v>
      </c>
      <c r="D19">
        <f>$G$7*B19+$H$7*C19</f>
        <v>8.1563050461545047E-3</v>
      </c>
      <c r="K19" s="4">
        <f t="shared" si="3"/>
        <v>0.83999999999999986</v>
      </c>
      <c r="L19" s="4">
        <f t="shared" si="4"/>
        <v>0.16000000000000014</v>
      </c>
      <c r="M19" s="6">
        <f t="shared" si="0"/>
        <v>5.7354846199092577E-4</v>
      </c>
      <c r="N19" s="6">
        <f t="shared" si="1"/>
        <v>4.6404956046189119E-3</v>
      </c>
      <c r="O19" s="8">
        <f>SQRT(249)*N19</f>
        <v>7.3225785517571418E-2</v>
      </c>
      <c r="P19" s="8">
        <f>(1+M19)^249-1</f>
        <v>0.15346750498583894</v>
      </c>
      <c r="Q19" s="9">
        <f t="shared" si="2"/>
        <v>1.4129927627886034</v>
      </c>
      <c r="S19" s="25">
        <v>0.83999999999999986</v>
      </c>
      <c r="T19" s="25">
        <v>0.16000000000000014</v>
      </c>
      <c r="U19" s="26">
        <f>T19*$AA$4</f>
        <v>1.1713187066285439E-2</v>
      </c>
      <c r="V19" s="27">
        <f>S19*$AB$5+T19*$AB$4</f>
        <v>6.6336426855491321E-2</v>
      </c>
      <c r="W19" s="26">
        <f>T19*$AA$3</f>
        <v>1.5289474288592758E-2</v>
      </c>
      <c r="X19" s="27">
        <f>S19*$AB$5+T19*$AB$3</f>
        <v>7.7114318873823251E-2</v>
      </c>
    </row>
    <row r="20" spans="1:31" x14ac:dyDescent="0.35">
      <c r="A20" s="1">
        <v>44956</v>
      </c>
      <c r="B20">
        <v>-6.1135181196421747E-3</v>
      </c>
      <c r="C20">
        <v>-1.5795377487358549E-2</v>
      </c>
      <c r="D20">
        <f>$G$7*B20+$H$7*C20</f>
        <v>-7.5657970247996302E-3</v>
      </c>
      <c r="K20" s="4">
        <f t="shared" si="3"/>
        <v>0.82999999999999985</v>
      </c>
      <c r="L20" s="4">
        <f t="shared" si="4"/>
        <v>0.17000000000000015</v>
      </c>
      <c r="M20" s="6">
        <f t="shared" si="0"/>
        <v>5.7830598799772214E-4</v>
      </c>
      <c r="N20" s="6">
        <f t="shared" si="1"/>
        <v>4.6430562423522273E-3</v>
      </c>
      <c r="O20" s="8">
        <f>SQRT(249)*N20</f>
        <v>7.3266191699458832E-2</v>
      </c>
      <c r="P20" s="8">
        <f>(1+M20)^249-1</f>
        <v>0.15483395247665377</v>
      </c>
      <c r="Q20" s="9">
        <f t="shared" si="2"/>
        <v>1.4308639502744633</v>
      </c>
      <c r="S20" s="25">
        <v>0.82999999999999985</v>
      </c>
      <c r="T20" s="25">
        <v>0.17000000000000015</v>
      </c>
      <c r="U20" s="26">
        <f>T20*$AA$4</f>
        <v>1.2445261257928279E-2</v>
      </c>
      <c r="V20" s="27">
        <f>S20*$AB$5+T20*$AB$4</f>
        <v>6.7357453533959541E-2</v>
      </c>
      <c r="W20" s="26">
        <f>T20*$AA$3</f>
        <v>1.6245066431629804E-2</v>
      </c>
      <c r="X20" s="27">
        <f>S20*$AB$5+T20*$AB$3</f>
        <v>7.8808963803437201E-2</v>
      </c>
    </row>
    <row r="21" spans="1:31" x14ac:dyDescent="0.35">
      <c r="A21" s="1">
        <v>44957</v>
      </c>
      <c r="B21">
        <v>4.8999318759546748E-3</v>
      </c>
      <c r="C21">
        <v>9.8403897372605995E-3</v>
      </c>
      <c r="D21">
        <f>$G$7*B21+$H$7*C21</f>
        <v>5.6410005551505637E-3</v>
      </c>
      <c r="K21" s="4">
        <f t="shared" si="3"/>
        <v>0.81999999999999984</v>
      </c>
      <c r="L21" s="4">
        <f t="shared" si="4"/>
        <v>0.18000000000000016</v>
      </c>
      <c r="M21" s="6">
        <f t="shared" si="0"/>
        <v>5.8306351400451862E-4</v>
      </c>
      <c r="N21" s="6">
        <f t="shared" si="1"/>
        <v>4.647011288577107E-3</v>
      </c>
      <c r="O21" s="8">
        <f>SQRT(249)*N21</f>
        <v>7.332860127620465E-2</v>
      </c>
      <c r="P21" s="8">
        <f>(1+M21)^249-1</f>
        <v>0.15620201221154351</v>
      </c>
      <c r="Q21" s="9">
        <f t="shared" si="2"/>
        <v>1.4483027135825974</v>
      </c>
      <c r="S21" s="25">
        <v>0.81999999999999984</v>
      </c>
      <c r="T21" s="25">
        <v>0.18000000000000016</v>
      </c>
      <c r="U21" s="26">
        <f>T21*$AA$4</f>
        <v>1.3177335449571118E-2</v>
      </c>
      <c r="V21" s="27">
        <f>S21*$AB$5+T21*$AB$4</f>
        <v>6.8378480212427747E-2</v>
      </c>
      <c r="W21" s="26">
        <f>T21*$AA$3</f>
        <v>1.7200658574666853E-2</v>
      </c>
      <c r="X21" s="27">
        <f>S21*$AB$5+T21*$AB$3</f>
        <v>8.0503608733051152E-2</v>
      </c>
    </row>
    <row r="22" spans="1:31" x14ac:dyDescent="0.35">
      <c r="A22" s="1">
        <v>44958</v>
      </c>
      <c r="B22">
        <v>4.0216594585676503E-3</v>
      </c>
      <c r="C22">
        <v>1.1820232051279125E-2</v>
      </c>
      <c r="D22">
        <f>$G$7*B22+$H$7*C22</f>
        <v>5.1914453474743716E-3</v>
      </c>
      <c r="K22" s="4">
        <f t="shared" si="3"/>
        <v>0.80999999999999983</v>
      </c>
      <c r="L22" s="4">
        <f t="shared" si="4"/>
        <v>0.19000000000000017</v>
      </c>
      <c r="M22" s="6">
        <f t="shared" si="0"/>
        <v>5.8782104001131499E-4</v>
      </c>
      <c r="N22" s="6">
        <f t="shared" si="1"/>
        <v>4.6523571870653556E-3</v>
      </c>
      <c r="O22" s="8">
        <f>SQRT(249)*N22</f>
        <v>7.3412958131474498E-2</v>
      </c>
      <c r="P22" s="8">
        <f>(1+M22)^249-1</f>
        <v>0.15757168608511662</v>
      </c>
      <c r="Q22" s="9">
        <f t="shared" si="2"/>
        <v>1.46529562114181</v>
      </c>
      <c r="S22" s="25">
        <v>0.80999999999999983</v>
      </c>
      <c r="T22" s="25">
        <v>0.19000000000000017</v>
      </c>
      <c r="U22" s="26">
        <f>T22*$AA$4</f>
        <v>1.390940964121396E-2</v>
      </c>
      <c r="V22" s="27">
        <f>S22*$AB$5+T22*$AB$4</f>
        <v>6.9399506890895954E-2</v>
      </c>
      <c r="W22" s="26">
        <f>T22*$AA$3</f>
        <v>1.8156250717703899E-2</v>
      </c>
      <c r="X22" s="27">
        <f>S22*$AB$5+T22*$AB$3</f>
        <v>8.2198253662665116E-2</v>
      </c>
    </row>
    <row r="23" spans="1:31" x14ac:dyDescent="0.35">
      <c r="A23" s="1">
        <v>44959</v>
      </c>
      <c r="B23">
        <v>1.8196735574805601E-2</v>
      </c>
      <c r="C23">
        <v>9.4537242597834744E-3</v>
      </c>
      <c r="D23">
        <f>$G$7*B23+$H$7*C23</f>
        <v>1.6885283877552282E-2</v>
      </c>
      <c r="K23" s="4">
        <f t="shared" si="3"/>
        <v>0.79999999999999982</v>
      </c>
      <c r="L23" s="4">
        <f t="shared" si="4"/>
        <v>0.20000000000000018</v>
      </c>
      <c r="M23" s="6">
        <f t="shared" si="0"/>
        <v>5.9257856601811147E-4</v>
      </c>
      <c r="N23" s="6">
        <f t="shared" si="1"/>
        <v>4.6590891501743989E-3</v>
      </c>
      <c r="O23" s="8">
        <f>SQRT(249)*N23</f>
        <v>7.3519186717542845E-2</v>
      </c>
      <c r="P23" s="8">
        <f>(1+M23)^249-1</f>
        <v>0.15894297599423957</v>
      </c>
      <c r="Q23" s="9">
        <f t="shared" si="2"/>
        <v>1.48183053782672</v>
      </c>
      <c r="S23" s="25">
        <v>0.79999999999999982</v>
      </c>
      <c r="T23" s="25">
        <v>0.20000000000000018</v>
      </c>
      <c r="U23" s="26">
        <f>T23*$AA$4</f>
        <v>1.4641483832856799E-2</v>
      </c>
      <c r="V23" s="27">
        <f>S23*$AB$5+T23*$AB$4</f>
        <v>7.042053356936416E-2</v>
      </c>
      <c r="W23" s="26">
        <f>T23*$AA$3</f>
        <v>1.9111842860740948E-2</v>
      </c>
      <c r="X23" s="27">
        <f>S23*$AB$5+T23*$AB$3</f>
        <v>8.3892898592279053E-2</v>
      </c>
    </row>
    <row r="24" spans="1:31" x14ac:dyDescent="0.35">
      <c r="A24" s="1">
        <v>44960</v>
      </c>
      <c r="B24">
        <v>-6.8683807772112748E-3</v>
      </c>
      <c r="C24">
        <v>2.2706636961183926E-3</v>
      </c>
      <c r="D24">
        <f>$G$7*B24+$H$7*C24</f>
        <v>-5.4975241062118251E-3</v>
      </c>
      <c r="K24" s="4">
        <f t="shared" si="3"/>
        <v>0.78999999999999981</v>
      </c>
      <c r="L24" s="4">
        <f t="shared" si="4"/>
        <v>0.21000000000000019</v>
      </c>
      <c r="M24" s="6">
        <f t="shared" si="0"/>
        <v>5.9733609202490784E-4</v>
      </c>
      <c r="N24" s="6">
        <f t="shared" si="1"/>
        <v>4.6672011801362776E-3</v>
      </c>
      <c r="O24" s="8">
        <f>SQRT(249)*N24</f>
        <v>7.3647192391227648E-2</v>
      </c>
      <c r="P24" s="8">
        <f>(1+M24)^249-1</f>
        <v>0.16031588383773721</v>
      </c>
      <c r="Q24" s="9">
        <f t="shared" si="2"/>
        <v>1.4978966645696228</v>
      </c>
      <c r="S24" s="25">
        <v>0.78999999999999981</v>
      </c>
      <c r="T24" s="25">
        <v>0.21000000000000019</v>
      </c>
      <c r="U24" s="26">
        <f>T24*$AA$4</f>
        <v>1.5373558024499639E-2</v>
      </c>
      <c r="V24" s="27">
        <f>S24*$AB$5+T24*$AB$4</f>
        <v>7.1441560247832367E-2</v>
      </c>
      <c r="W24" s="26">
        <f>T24*$AA$3</f>
        <v>2.0067435003777993E-2</v>
      </c>
      <c r="X24" s="27">
        <f>S24*$AB$5+T24*$AB$3</f>
        <v>8.5587543521893017E-2</v>
      </c>
    </row>
    <row r="25" spans="1:31" x14ac:dyDescent="0.35">
      <c r="A25" s="1">
        <v>44963</v>
      </c>
      <c r="B25">
        <v>-4.4855911730444249E-3</v>
      </c>
      <c r="C25">
        <v>6.2901343388702749E-3</v>
      </c>
      <c r="D25">
        <f>$G$7*B25+$H$7*C25</f>
        <v>-2.8692323462572202E-3</v>
      </c>
      <c r="K25" s="4">
        <f t="shared" si="3"/>
        <v>0.7799999999999998</v>
      </c>
      <c r="L25" s="4">
        <f t="shared" si="4"/>
        <v>0.2200000000000002</v>
      </c>
      <c r="M25" s="6">
        <f t="shared" si="0"/>
        <v>6.0209361803170432E-4</v>
      </c>
      <c r="N25" s="6">
        <f t="shared" si="1"/>
        <v>4.676686095497179E-3</v>
      </c>
      <c r="O25" s="8">
        <f>SQRT(249)*N25</f>
        <v>7.3796861831099195E-2</v>
      </c>
      <c r="P25" s="8">
        <f>(1+M25)^249-1</f>
        <v>0.16169041151707697</v>
      </c>
      <c r="Q25" s="9">
        <f t="shared" si="2"/>
        <v>1.5134845675783033</v>
      </c>
      <c r="S25" s="25">
        <v>0.7799999999999998</v>
      </c>
      <c r="T25" s="25">
        <v>0.2200000000000002</v>
      </c>
      <c r="U25" s="26">
        <f>T25*$AA$4</f>
        <v>1.6105632216142477E-2</v>
      </c>
      <c r="V25" s="27">
        <f>S25*$AB$5+T25*$AB$4</f>
        <v>7.2462586926300573E-2</v>
      </c>
      <c r="W25" s="26">
        <f>T25*$AA$3</f>
        <v>2.1023027146815042E-2</v>
      </c>
      <c r="X25" s="27">
        <f>S25*$AB$5+T25*$AB$3</f>
        <v>8.7282188451506967E-2</v>
      </c>
    </row>
    <row r="26" spans="1:31" x14ac:dyDescent="0.35">
      <c r="A26" s="1">
        <v>44964</v>
      </c>
      <c r="B26">
        <v>1.1516034141421E-2</v>
      </c>
      <c r="C26">
        <v>2.6314478198522502E-3</v>
      </c>
      <c r="D26">
        <f>$G$7*B26+$H$7*C26</f>
        <v>1.0183346193185687E-2</v>
      </c>
      <c r="K26" s="4">
        <f t="shared" si="3"/>
        <v>0.7699999999999998</v>
      </c>
      <c r="L26" s="4">
        <f t="shared" si="4"/>
        <v>0.2300000000000002</v>
      </c>
      <c r="M26" s="6">
        <f t="shared" si="0"/>
        <v>6.0685114403850068E-4</v>
      </c>
      <c r="N26" s="6">
        <f t="shared" si="1"/>
        <v>4.6875355624385788E-3</v>
      </c>
      <c r="O26" s="8">
        <f>SQRT(249)*N26</f>
        <v>7.3968063531719308E-2</v>
      </c>
      <c r="P26" s="8">
        <f>(1+M26)^249-1</f>
        <v>0.16306656093551064</v>
      </c>
      <c r="Q26" s="9">
        <f t="shared" si="2"/>
        <v>1.528586197028464</v>
      </c>
      <c r="S26" s="25">
        <v>0.7699999999999998</v>
      </c>
      <c r="T26" s="25">
        <v>0.2300000000000002</v>
      </c>
      <c r="U26" s="26">
        <f>T26*$AA$4</f>
        <v>1.683770640778532E-2</v>
      </c>
      <c r="V26" s="27">
        <f>S26*$AB$5+T26*$AB$4</f>
        <v>7.348361360476878E-2</v>
      </c>
      <c r="W26" s="26">
        <f>T26*$AA$3</f>
        <v>2.1978619289852088E-2</v>
      </c>
      <c r="X26" s="27">
        <f>S26*$AB$5+T26*$AB$3</f>
        <v>8.8976833381120918E-2</v>
      </c>
    </row>
    <row r="27" spans="1:31" x14ac:dyDescent="0.35">
      <c r="A27" s="1">
        <v>44965</v>
      </c>
      <c r="B27">
        <v>-1.9207529780557151E-2</v>
      </c>
      <c r="C27">
        <v>5.690762388995625E-3</v>
      </c>
      <c r="D27">
        <f>$G$7*B27+$H$7*C27</f>
        <v>-1.5472785955124234E-2</v>
      </c>
      <c r="K27" s="4">
        <f t="shared" si="3"/>
        <v>0.75999999999999979</v>
      </c>
      <c r="L27" s="4">
        <f t="shared" si="4"/>
        <v>0.24000000000000021</v>
      </c>
      <c r="M27" s="6">
        <f t="shared" si="0"/>
        <v>6.1160867004529705E-4</v>
      </c>
      <c r="N27" s="6">
        <f t="shared" si="1"/>
        <v>4.699740130666227E-3</v>
      </c>
      <c r="O27" s="8">
        <f>SQRT(249)*N27</f>
        <v>7.4160648369960031E-2</v>
      </c>
      <c r="P27" s="8">
        <f>(1+M27)^249-1</f>
        <v>0.16444433399888569</v>
      </c>
      <c r="Q27" s="9">
        <f t="shared" si="2"/>
        <v>1.5431948953300039</v>
      </c>
      <c r="S27" s="25">
        <v>0.75999999999999979</v>
      </c>
      <c r="T27" s="25">
        <v>0.24000000000000021</v>
      </c>
      <c r="U27" s="26">
        <f>T27*$AA$4</f>
        <v>1.756978059942816E-2</v>
      </c>
      <c r="V27" s="27">
        <f>S27*$AB$5+T27*$AB$4</f>
        <v>7.4504640283237E-2</v>
      </c>
      <c r="W27" s="26">
        <f>T27*$AA$3</f>
        <v>2.2934211432889137E-2</v>
      </c>
      <c r="X27" s="27">
        <f>S27*$AB$5+T27*$AB$3</f>
        <v>9.0671478310734882E-2</v>
      </c>
    </row>
    <row r="28" spans="1:31" x14ac:dyDescent="0.35">
      <c r="A28" s="1">
        <v>44966</v>
      </c>
      <c r="B28">
        <v>-1.0969108881423349E-2</v>
      </c>
      <c r="C28">
        <v>7.4892123791696751E-3</v>
      </c>
      <c r="D28">
        <f>$G$7*B28+$H$7*C28</f>
        <v>-8.2003606923343967E-3</v>
      </c>
      <c r="K28" s="4">
        <f t="shared" si="3"/>
        <v>0.74999999999999978</v>
      </c>
      <c r="L28" s="4">
        <f t="shared" si="4"/>
        <v>0.25000000000000022</v>
      </c>
      <c r="M28" s="6">
        <f t="shared" si="0"/>
        <v>6.1636619605209353E-4</v>
      </c>
      <c r="N28" s="6">
        <f t="shared" si="1"/>
        <v>4.7132892735139197E-3</v>
      </c>
      <c r="O28" s="8">
        <f>SQRT(249)*N28</f>
        <v>7.4374450237830472E-2</v>
      </c>
      <c r="P28" s="8">
        <f>(1+M28)^249-1</f>
        <v>0.16582373261497763</v>
      </c>
      <c r="Q28" s="9">
        <f t="shared" si="2"/>
        <v>1.5573053951269951</v>
      </c>
      <c r="S28" s="25">
        <v>0.74999999999999978</v>
      </c>
      <c r="T28" s="25">
        <v>0.25000000000000022</v>
      </c>
      <c r="U28" s="26">
        <f>T28*$AA$4</f>
        <v>1.8301854791071E-2</v>
      </c>
      <c r="V28" s="27">
        <f>S28*$AB$5+T28*$AB$4</f>
        <v>7.5525666961705207E-2</v>
      </c>
      <c r="W28" s="26">
        <f>T28*$AA$3</f>
        <v>2.3889803575926183E-2</v>
      </c>
      <c r="X28" s="27">
        <f>S28*$AB$5+T28*$AB$3</f>
        <v>9.2366123240348819E-2</v>
      </c>
    </row>
    <row r="29" spans="1:31" x14ac:dyDescent="0.35">
      <c r="A29" s="1">
        <v>44967</v>
      </c>
      <c r="B29">
        <v>-1.1577815517882499E-3</v>
      </c>
      <c r="C29">
        <v>-1.2577184504748824E-2</v>
      </c>
      <c r="D29">
        <f>$G$7*B29+$H$7*C29</f>
        <v>-2.8706919947323359E-3</v>
      </c>
      <c r="K29" s="4">
        <f t="shared" si="3"/>
        <v>0.73999999999999977</v>
      </c>
      <c r="L29" s="4">
        <f t="shared" si="4"/>
        <v>0.26000000000000023</v>
      </c>
      <c r="M29" s="6">
        <f t="shared" si="0"/>
        <v>6.2112372205889001E-4</v>
      </c>
      <c r="N29" s="6">
        <f t="shared" si="1"/>
        <v>4.7281714318758231E-3</v>
      </c>
      <c r="O29" s="8">
        <f>SQRT(249)*N29</f>
        <v>7.4609286735717165E-2</v>
      </c>
      <c r="P29" s="8">
        <f>(1+M29)^249-1</f>
        <v>0.16720475869403417</v>
      </c>
      <c r="Q29" s="9">
        <f t="shared" si="2"/>
        <v>1.5709138074084494</v>
      </c>
      <c r="S29" s="25">
        <v>0.73999999999999977</v>
      </c>
      <c r="T29" s="25">
        <v>0.26000000000000023</v>
      </c>
      <c r="U29" s="26">
        <f>T29*$AA$4</f>
        <v>1.9033928982713839E-2</v>
      </c>
      <c r="V29" s="27">
        <f>S29*$AB$5+T29*$AB$4</f>
        <v>7.6546693640173413E-2</v>
      </c>
      <c r="W29" s="26">
        <f>T29*$AA$3</f>
        <v>2.4845395718963232E-2</v>
      </c>
      <c r="X29" s="27">
        <f>S29*$AB$5+T29*$AB$3</f>
        <v>9.4060768169962783E-2</v>
      </c>
    </row>
    <row r="30" spans="1:31" x14ac:dyDescent="0.35">
      <c r="A30" s="1">
        <v>44970</v>
      </c>
      <c r="B30">
        <v>1.057444111746685E-4</v>
      </c>
      <c r="C30">
        <v>-2.856925195508825E-3</v>
      </c>
      <c r="D30">
        <f>$G$7*B30+$H$7*C30</f>
        <v>-3.3865602982785552E-4</v>
      </c>
      <c r="K30" s="4">
        <f t="shared" si="3"/>
        <v>0.72999999999999976</v>
      </c>
      <c r="L30" s="4">
        <f t="shared" si="4"/>
        <v>0.27000000000000024</v>
      </c>
      <c r="M30" s="6">
        <f t="shared" si="0"/>
        <v>6.2588124806568649E-4</v>
      </c>
      <c r="N30" s="6">
        <f t="shared" si="1"/>
        <v>4.7443740615544317E-3</v>
      </c>
      <c r="O30" s="8">
        <f>SQRT(249)*N30</f>
        <v>7.4864959919522245E-2</v>
      </c>
      <c r="P30" s="8">
        <f>(1+M30)^249-1</f>
        <v>0.16858741414846579</v>
      </c>
      <c r="Q30" s="9">
        <f t="shared" si="2"/>
        <v>1.5840176001689437</v>
      </c>
      <c r="S30" s="25">
        <v>0.72999999999999976</v>
      </c>
      <c r="T30" s="25">
        <v>0.27000000000000024</v>
      </c>
      <c r="U30" s="26">
        <f>T30*$AA$4</f>
        <v>1.9766003174356679E-2</v>
      </c>
      <c r="V30" s="27">
        <f>S30*$AB$5+T30*$AB$4</f>
        <v>7.756772031864162E-2</v>
      </c>
      <c r="W30" s="26">
        <f>T30*$AA$3</f>
        <v>2.5800987862000278E-2</v>
      </c>
      <c r="X30" s="27">
        <f>S30*$AB$5+T30*$AB$3</f>
        <v>9.5755413099576733E-2</v>
      </c>
    </row>
    <row r="31" spans="1:31" x14ac:dyDescent="0.35">
      <c r="A31" s="1">
        <v>44971</v>
      </c>
      <c r="B31">
        <v>1.8497952529955574E-4</v>
      </c>
      <c r="C31">
        <v>1.87654139130774E-2</v>
      </c>
      <c r="D31">
        <f>$G$7*B31+$H$7*C31</f>
        <v>2.9720446834662325E-3</v>
      </c>
      <c r="K31" s="4">
        <f t="shared" si="3"/>
        <v>0.71999999999999975</v>
      </c>
      <c r="L31" s="4">
        <f t="shared" si="4"/>
        <v>0.28000000000000025</v>
      </c>
      <c r="M31" s="6">
        <f t="shared" si="0"/>
        <v>6.3063877407248286E-4</v>
      </c>
      <c r="N31" s="6">
        <f t="shared" si="1"/>
        <v>4.7618836835912788E-3</v>
      </c>
      <c r="O31" s="8">
        <f>SQRT(249)*N31</f>
        <v>7.5141257094868713E-2</v>
      </c>
      <c r="P31" s="8">
        <f>(1+M31)^249-1</f>
        <v>0.16997170089276925</v>
      </c>
      <c r="Q31" s="9">
        <f t="shared" si="2"/>
        <v>1.596615568213084</v>
      </c>
      <c r="S31" s="25">
        <v>0.71999999999999975</v>
      </c>
      <c r="T31" s="25">
        <v>0.28000000000000025</v>
      </c>
      <c r="U31" s="26">
        <f>T31*$AA$4</f>
        <v>2.0498077365999519E-2</v>
      </c>
      <c r="V31" s="27">
        <f>S31*$AB$5+T31*$AB$4</f>
        <v>7.8588746997109826E-2</v>
      </c>
      <c r="W31" s="26">
        <f>T31*$AA$3</f>
        <v>2.6756580005037327E-2</v>
      </c>
      <c r="X31" s="27">
        <f>S31*$AB$5+T31*$AB$3</f>
        <v>9.7450058029190684E-2</v>
      </c>
    </row>
    <row r="32" spans="1:31" x14ac:dyDescent="0.35">
      <c r="A32" s="1">
        <v>44972</v>
      </c>
      <c r="B32">
        <v>5.9674663840303503E-3</v>
      </c>
      <c r="C32">
        <v>5.9617747827527753E-3</v>
      </c>
      <c r="D32">
        <f>$G$7*B32+$H$7*C32</f>
        <v>5.9666126438387137E-3</v>
      </c>
      <c r="K32" s="4">
        <f t="shared" si="3"/>
        <v>0.70999999999999974</v>
      </c>
      <c r="L32" s="4">
        <f t="shared" si="4"/>
        <v>0.29000000000000026</v>
      </c>
      <c r="M32" s="6">
        <f t="shared" si="0"/>
        <v>6.3539630007927923E-4</v>
      </c>
      <c r="N32" s="6">
        <f t="shared" si="1"/>
        <v>4.7806859371343066E-3</v>
      </c>
      <c r="O32" s="8">
        <f>SQRT(249)*N32</f>
        <v>7.5437951651333407E-2</v>
      </c>
      <c r="P32" s="8">
        <f>(1+M32)^249-1</f>
        <v>0.17135762084396089</v>
      </c>
      <c r="Q32" s="9">
        <f t="shared" si="2"/>
        <v>1.6087077947829702</v>
      </c>
      <c r="S32" s="25">
        <v>0.70999999999999974</v>
      </c>
      <c r="T32" s="25">
        <v>0.29000000000000026</v>
      </c>
      <c r="U32" s="26">
        <f>T32*$AA$4</f>
        <v>2.1230151557642359E-2</v>
      </c>
      <c r="V32" s="27">
        <f>S32*$AB$5+T32*$AB$4</f>
        <v>7.9609773675578033E-2</v>
      </c>
      <c r="W32" s="26">
        <f>T32*$AA$3</f>
        <v>2.7712172148074372E-2</v>
      </c>
      <c r="X32" s="27">
        <f>S32*$AB$5+T32*$AB$3</f>
        <v>9.9144702958804634E-2</v>
      </c>
    </row>
    <row r="33" spans="1:24" x14ac:dyDescent="0.35">
      <c r="A33" s="1">
        <v>44973</v>
      </c>
      <c r="B33">
        <v>-3.687846263743575E-3</v>
      </c>
      <c r="C33">
        <v>-1.4236384305241875E-2</v>
      </c>
      <c r="D33">
        <f>$G$7*B33+$H$7*C33</f>
        <v>-5.2701269699683192E-3</v>
      </c>
      <c r="K33" s="4">
        <f t="shared" si="3"/>
        <v>0.69999999999999973</v>
      </c>
      <c r="L33" s="4">
        <f t="shared" si="4"/>
        <v>0.30000000000000027</v>
      </c>
      <c r="M33" s="6">
        <f t="shared" si="0"/>
        <v>6.4015382608607571E-4</v>
      </c>
      <c r="N33" s="6">
        <f t="shared" si="1"/>
        <v>4.8007656343892827E-3</v>
      </c>
      <c r="O33" s="8">
        <f>SQRT(249)*N33</f>
        <v>7.5754803929565739E-2</v>
      </c>
      <c r="P33" s="8">
        <f>(1+M33)^249-1</f>
        <v>0.17274517592101324</v>
      </c>
      <c r="Q33" s="9">
        <f t="shared" si="2"/>
        <v>1.6202956057432023</v>
      </c>
      <c r="S33" s="25">
        <v>0.69999999999999973</v>
      </c>
      <c r="T33" s="25">
        <v>0.30000000000000027</v>
      </c>
      <c r="U33" s="26">
        <f>T33*$AA$4</f>
        <v>2.1962225749285198E-2</v>
      </c>
      <c r="V33" s="27">
        <f>S33*$AB$5+T33*$AB$4</f>
        <v>8.0630800354046239E-2</v>
      </c>
      <c r="W33" s="26">
        <f>T33*$AA$3</f>
        <v>2.8667764291111422E-2</v>
      </c>
      <c r="X33" s="27">
        <f>S33*$AB$5+T33*$AB$3</f>
        <v>0.10083934788841858</v>
      </c>
    </row>
    <row r="34" spans="1:24" x14ac:dyDescent="0.35">
      <c r="A34" s="1">
        <v>44974</v>
      </c>
      <c r="B34">
        <v>-3.0363467520386502E-3</v>
      </c>
      <c r="C34">
        <v>7.7583702247272998E-3</v>
      </c>
      <c r="D34">
        <f>$G$7*B34+$H$7*C34</f>
        <v>-1.4171392055237577E-3</v>
      </c>
      <c r="K34" s="4">
        <f t="shared" si="3"/>
        <v>0.68999999999999972</v>
      </c>
      <c r="L34" s="4">
        <f t="shared" si="4"/>
        <v>0.31000000000000028</v>
      </c>
      <c r="M34" s="6">
        <f t="shared" si="0"/>
        <v>6.4491135209287208E-4</v>
      </c>
      <c r="N34" s="6">
        <f t="shared" si="1"/>
        <v>4.8221068172025249E-3</v>
      </c>
      <c r="O34" s="8">
        <f>SQRT(249)*N34</f>
        <v>7.6091562114148081E-2</v>
      </c>
      <c r="P34" s="8">
        <f>(1+M34)^249-1</f>
        <v>0.17413436804535642</v>
      </c>
      <c r="Q34" s="9">
        <f t="shared" si="2"/>
        <v>1.6313815171666124</v>
      </c>
      <c r="S34" s="25">
        <v>0.68999999999999972</v>
      </c>
      <c r="T34" s="25">
        <v>0.31000000000000028</v>
      </c>
      <c r="U34" s="26">
        <f>T34*$AA$4</f>
        <v>2.2694299940928038E-2</v>
      </c>
      <c r="V34" s="27">
        <f>S34*$AB$5+T34*$AB$4</f>
        <v>8.1651827032514446E-2</v>
      </c>
      <c r="W34" s="26">
        <f>T34*$AA$3</f>
        <v>2.9623356434148467E-2</v>
      </c>
      <c r="X34" s="27">
        <f>S34*$AB$5+T34*$AB$3</f>
        <v>0.10253399281803255</v>
      </c>
    </row>
    <row r="35" spans="1:24" x14ac:dyDescent="0.35">
      <c r="A35" s="1">
        <v>44978</v>
      </c>
      <c r="B35">
        <v>-6.7832406905633247E-3</v>
      </c>
      <c r="C35">
        <v>-1.3129473584590001E-2</v>
      </c>
      <c r="D35">
        <f>$G$7*B35+$H$7*C35</f>
        <v>-7.7351756246673252E-3</v>
      </c>
      <c r="K35" s="4">
        <f t="shared" si="3"/>
        <v>0.67999999999999972</v>
      </c>
      <c r="L35" s="4">
        <f t="shared" si="4"/>
        <v>0.32000000000000028</v>
      </c>
      <c r="M35" s="6">
        <f t="shared" si="0"/>
        <v>6.4966887809966845E-4</v>
      </c>
      <c r="N35" s="6">
        <f t="shared" si="1"/>
        <v>4.8446928148281523E-3</v>
      </c>
      <c r="O35" s="8">
        <f>SQRT(249)*N35</f>
        <v>7.6447963145147513E-2</v>
      </c>
      <c r="P35" s="8">
        <f>(1+M35)^249-1</f>
        <v>0.17552519914062858</v>
      </c>
      <c r="Q35" s="9">
        <f t="shared" si="2"/>
        <v>1.6419691771551959</v>
      </c>
      <c r="S35" s="25">
        <v>0.67999999999999972</v>
      </c>
      <c r="T35" s="25">
        <v>0.32000000000000028</v>
      </c>
      <c r="U35" s="26">
        <f>T35*$AA$4</f>
        <v>2.3426374132570878E-2</v>
      </c>
      <c r="V35" s="27">
        <f>S35*$AB$5+T35*$AB$4</f>
        <v>8.2672853710982652E-2</v>
      </c>
      <c r="W35" s="26">
        <f>T35*$AA$3</f>
        <v>3.0578948577185516E-2</v>
      </c>
      <c r="X35" s="27">
        <f>S35*$AB$5+T35*$AB$3</f>
        <v>0.1042286377476465</v>
      </c>
    </row>
    <row r="36" spans="1:24" x14ac:dyDescent="0.35">
      <c r="A36" s="1">
        <v>44979</v>
      </c>
      <c r="B36">
        <v>-3.8130423064003502E-4</v>
      </c>
      <c r="C36">
        <v>4.4206383689322998E-3</v>
      </c>
      <c r="D36">
        <f>$G$7*B36+$H$7*C36</f>
        <v>3.3898715929581521E-4</v>
      </c>
      <c r="K36" s="4">
        <f t="shared" si="3"/>
        <v>0.66999999999999971</v>
      </c>
      <c r="L36" s="4">
        <f t="shared" si="4"/>
        <v>0.33000000000000029</v>
      </c>
      <c r="M36" s="6">
        <f t="shared" si="0"/>
        <v>6.5442640410646492E-4</v>
      </c>
      <c r="N36" s="6">
        <f t="shared" si="1"/>
        <v>4.8685063024445719E-3</v>
      </c>
      <c r="O36" s="8">
        <f>SQRT(249)*N36</f>
        <v>7.6823733641490546E-2</v>
      </c>
      <c r="P36" s="8">
        <f>(1+M36)^249-1</f>
        <v>0.17691767113254464</v>
      </c>
      <c r="Q36" s="9">
        <f t="shared" si="2"/>
        <v>1.6520633027916212</v>
      </c>
      <c r="S36" s="25">
        <v>0.66999999999999971</v>
      </c>
      <c r="T36" s="25">
        <v>0.33000000000000029</v>
      </c>
      <c r="U36" s="26">
        <f>T36*$AA$4</f>
        <v>2.4158448324213717E-2</v>
      </c>
      <c r="V36" s="27">
        <f>S36*$AB$5+T36*$AB$4</f>
        <v>8.3693880389450859E-2</v>
      </c>
      <c r="W36" s="26">
        <f>T36*$AA$3</f>
        <v>3.1534540720222562E-2</v>
      </c>
      <c r="X36" s="27">
        <f>S36*$AB$5+T36*$AB$3</f>
        <v>0.10592328267726045</v>
      </c>
    </row>
    <row r="37" spans="1:24" x14ac:dyDescent="0.35">
      <c r="A37" s="1">
        <v>44980</v>
      </c>
      <c r="B37">
        <v>-2.0731140602141276E-3</v>
      </c>
      <c r="C37">
        <v>1.5060324482106249E-3</v>
      </c>
      <c r="D37">
        <f>$G$7*B37+$H$7*C37</f>
        <v>-1.5362420839504147E-3</v>
      </c>
      <c r="K37" s="4">
        <f t="shared" si="3"/>
        <v>0.6599999999999997</v>
      </c>
      <c r="L37" s="4">
        <f t="shared" si="4"/>
        <v>0.3400000000000003</v>
      </c>
      <c r="M37" s="6">
        <f t="shared" si="0"/>
        <v>6.591839301132614E-4</v>
      </c>
      <c r="N37" s="6">
        <f t="shared" si="1"/>
        <v>4.8935293600014329E-3</v>
      </c>
      <c r="O37" s="8">
        <f>SQRT(249)*N37</f>
        <v>7.7218590829552264E-2</v>
      </c>
      <c r="P37" s="8">
        <f>(1+M37)^249-1</f>
        <v>0.17831178594940855</v>
      </c>
      <c r="Q37" s="9">
        <f t="shared" si="2"/>
        <v>1.6616696131199336</v>
      </c>
      <c r="S37" s="25">
        <v>0.6599999999999997</v>
      </c>
      <c r="T37" s="25">
        <v>0.3400000000000003</v>
      </c>
      <c r="U37" s="26">
        <f>T37*$AA$4</f>
        <v>2.4890522515856557E-2</v>
      </c>
      <c r="V37" s="27">
        <f>S37*$AB$5+T37*$AB$4</f>
        <v>8.4714907067919065E-2</v>
      </c>
      <c r="W37" s="26">
        <f>T37*$AA$3</f>
        <v>3.2490132863259608E-2</v>
      </c>
      <c r="X37" s="27">
        <f>S37*$AB$5+T37*$AB$3</f>
        <v>0.1076179276068744</v>
      </c>
    </row>
    <row r="38" spans="1:24" x14ac:dyDescent="0.35">
      <c r="A38" s="1">
        <v>44981</v>
      </c>
      <c r="B38">
        <v>-4.8410110797306501E-3</v>
      </c>
      <c r="C38">
        <v>-6.4210450008533003E-3</v>
      </c>
      <c r="D38">
        <f>$G$7*B38+$H$7*C38</f>
        <v>-5.0780161678990474E-3</v>
      </c>
      <c r="K38" s="4">
        <f t="shared" si="3"/>
        <v>0.64999999999999969</v>
      </c>
      <c r="L38" s="4">
        <f t="shared" si="4"/>
        <v>0.35000000000000031</v>
      </c>
      <c r="M38" s="6">
        <f t="shared" si="0"/>
        <v>6.6394145612005777E-4</v>
      </c>
      <c r="N38" s="6">
        <f t="shared" si="1"/>
        <v>4.9197435309991594E-3</v>
      </c>
      <c r="O38" s="8">
        <f>SQRT(249)*N38</f>
        <v>7.7632243470681761E-2</v>
      </c>
      <c r="P38" s="8">
        <f>(1+M38)^249-1</f>
        <v>0.1797075455214272</v>
      </c>
      <c r="Q38" s="9">
        <f t="shared" si="2"/>
        <v>1.6707947590154595</v>
      </c>
      <c r="S38" s="25">
        <v>0.64999999999999969</v>
      </c>
      <c r="T38" s="25">
        <v>0.35000000000000031</v>
      </c>
      <c r="U38" s="26">
        <f>T38*$AA$4</f>
        <v>2.5622596707499397E-2</v>
      </c>
      <c r="V38" s="27">
        <f>S38*$AB$5+T38*$AB$4</f>
        <v>8.5735933746387272E-2</v>
      </c>
      <c r="W38" s="26">
        <f>T38*$AA$3</f>
        <v>3.3445725006296653E-2</v>
      </c>
      <c r="X38" s="27">
        <f>S38*$AB$5+T38*$AB$3</f>
        <v>0.10931257253648835</v>
      </c>
    </row>
    <row r="39" spans="1:24" x14ac:dyDescent="0.35">
      <c r="A39" s="1">
        <v>44984</v>
      </c>
      <c r="B39">
        <v>2.0756179484970874E-3</v>
      </c>
      <c r="C39">
        <v>1.365044663423115E-2</v>
      </c>
      <c r="D39">
        <f>$G$7*B39+$H$7*C39</f>
        <v>3.8118422513571965E-3</v>
      </c>
      <c r="K39" s="4">
        <f t="shared" si="3"/>
        <v>0.63999999999999968</v>
      </c>
      <c r="L39" s="4">
        <f t="shared" si="4"/>
        <v>0.36000000000000032</v>
      </c>
      <c r="M39" s="6">
        <f t="shared" si="0"/>
        <v>6.6869898212685425E-4</v>
      </c>
      <c r="N39" s="6">
        <f t="shared" si="1"/>
        <v>4.9471298808277352E-3</v>
      </c>
      <c r="O39" s="8">
        <f>SQRT(249)*N39</f>
        <v>7.8064392781772671E-2</v>
      </c>
      <c r="P39" s="8">
        <f>(1+M39)^249-1</f>
        <v>0.18110495178130148</v>
      </c>
      <c r="Q39" s="9">
        <f t="shared" si="2"/>
        <v>1.6794462508381069</v>
      </c>
      <c r="S39" s="25">
        <v>0.63999999999999968</v>
      </c>
      <c r="T39" s="25">
        <v>0.36000000000000032</v>
      </c>
      <c r="U39" s="26">
        <f>T39*$AA$4</f>
        <v>2.6354670899142237E-2</v>
      </c>
      <c r="V39" s="27">
        <f>S39*$AB$5+T39*$AB$4</f>
        <v>8.6756960424855478E-2</v>
      </c>
      <c r="W39" s="26">
        <f>T39*$AA$3</f>
        <v>3.4401317149333706E-2</v>
      </c>
      <c r="X39" s="27">
        <f>S39*$AB$5+T39*$AB$3</f>
        <v>0.1110072174661023</v>
      </c>
    </row>
    <row r="40" spans="1:24" x14ac:dyDescent="0.35">
      <c r="A40" s="1">
        <v>44985</v>
      </c>
      <c r="B40">
        <v>5.2853844109485004E-4</v>
      </c>
      <c r="C40">
        <v>-2.3118023934317325E-3</v>
      </c>
      <c r="D40">
        <f>$G$7*B40+$H$7*C40</f>
        <v>1.0248731591586265E-4</v>
      </c>
      <c r="K40" s="4">
        <f t="shared" si="3"/>
        <v>0.62999999999999967</v>
      </c>
      <c r="L40" s="4">
        <f t="shared" si="4"/>
        <v>0.37000000000000033</v>
      </c>
      <c r="M40" s="6">
        <f t="shared" si="0"/>
        <v>6.7345650813365062E-4</v>
      </c>
      <c r="N40" s="6">
        <f t="shared" si="1"/>
        <v>4.975669054319001E-3</v>
      </c>
      <c r="O40" s="8">
        <f>SQRT(249)*N40</f>
        <v>7.8514733343423043E-2</v>
      </c>
      <c r="P40" s="8">
        <f>(1+M40)^249-1</f>
        <v>0.18250400666386013</v>
      </c>
      <c r="Q40" s="9">
        <f t="shared" si="2"/>
        <v>1.68763238466707</v>
      </c>
      <c r="S40" s="25">
        <v>0.62999999999999967</v>
      </c>
      <c r="T40" s="25">
        <v>0.37000000000000033</v>
      </c>
      <c r="U40" s="26">
        <f>T40*$AA$4</f>
        <v>2.7086745090785076E-2</v>
      </c>
      <c r="V40" s="27">
        <f>S40*$AB$5+T40*$AB$4</f>
        <v>8.7777987103323685E-2</v>
      </c>
      <c r="W40" s="26">
        <f>T40*$AA$3</f>
        <v>3.5356909292370751E-2</v>
      </c>
      <c r="X40" s="27">
        <f>S40*$AB$5+T40*$AB$3</f>
        <v>0.11270186239571627</v>
      </c>
    </row>
    <row r="41" spans="1:24" x14ac:dyDescent="0.35">
      <c r="A41" s="1">
        <v>44986</v>
      </c>
      <c r="B41">
        <v>8.3278827615945749E-4</v>
      </c>
      <c r="C41">
        <v>-3.5729939544162002E-3</v>
      </c>
      <c r="D41">
        <f>$G$7*B41+$H$7*C41</f>
        <v>1.7192094157310886E-4</v>
      </c>
      <c r="K41" s="4">
        <f t="shared" si="3"/>
        <v>0.61999999999999966</v>
      </c>
      <c r="L41" s="4">
        <f t="shared" si="4"/>
        <v>0.38000000000000034</v>
      </c>
      <c r="M41" s="6">
        <f t="shared" si="0"/>
        <v>6.782140341404471E-4</v>
      </c>
      <c r="N41" s="6">
        <f t="shared" si="1"/>
        <v>5.005341332196574E-3</v>
      </c>
      <c r="O41" s="8">
        <f>SQRT(249)*N41</f>
        <v>7.8982953990700086E-2</v>
      </c>
      <c r="P41" s="8">
        <f>(1+M41)^249-1</f>
        <v>0.18390471210625692</v>
      </c>
      <c r="Q41" s="9">
        <f t="shared" si="2"/>
        <v>1.6953621679182023</v>
      </c>
      <c r="S41" s="25">
        <v>0.61999999999999966</v>
      </c>
      <c r="T41" s="25">
        <v>0.38000000000000034</v>
      </c>
      <c r="U41" s="26">
        <f>T41*$AA$4</f>
        <v>2.7818819282427919E-2</v>
      </c>
      <c r="V41" s="27">
        <f>S41*$AB$5+T41*$AB$4</f>
        <v>8.8799013781791891E-2</v>
      </c>
      <c r="W41" s="26">
        <f>T41*$AA$3</f>
        <v>3.6312501435407797E-2</v>
      </c>
      <c r="X41" s="27">
        <f>S41*$AB$5+T41*$AB$3</f>
        <v>0.11439650732533022</v>
      </c>
    </row>
    <row r="42" spans="1:24" x14ac:dyDescent="0.35">
      <c r="A42" s="1">
        <v>44987</v>
      </c>
      <c r="B42">
        <v>4.5373918995875754E-3</v>
      </c>
      <c r="C42">
        <v>-1.4634820394868299E-2</v>
      </c>
      <c r="D42">
        <f>$G$7*B42+$H$7*C42</f>
        <v>1.6615600554191943E-3</v>
      </c>
      <c r="K42" s="4">
        <f t="shared" si="3"/>
        <v>0.60999999999999965</v>
      </c>
      <c r="L42" s="4">
        <f t="shared" si="4"/>
        <v>0.39000000000000035</v>
      </c>
      <c r="M42" s="6">
        <f t="shared" si="0"/>
        <v>6.8297156014724347E-4</v>
      </c>
      <c r="N42" s="6">
        <f t="shared" si="1"/>
        <v>5.0361266861390138E-3</v>
      </c>
      <c r="O42" s="8">
        <f>SQRT(249)*N42</f>
        <v>7.9468738682022241E-2</v>
      </c>
      <c r="P42" s="8">
        <f>(1+M42)^249-1</f>
        <v>0.18530707004804547</v>
      </c>
      <c r="Q42" s="9">
        <f t="shared" si="2"/>
        <v>1.7026452450623233</v>
      </c>
      <c r="S42" s="25">
        <v>0.60999999999999965</v>
      </c>
      <c r="T42" s="25">
        <v>0.39000000000000035</v>
      </c>
      <c r="U42" s="26">
        <f>T42*$AA$4</f>
        <v>2.8550893474070759E-2</v>
      </c>
      <c r="V42" s="27">
        <f>S42*$AB$5+T42*$AB$4</f>
        <v>8.9820040460260112E-2</v>
      </c>
      <c r="W42" s="26">
        <f>T42*$AA$3</f>
        <v>3.7268093578444843E-2</v>
      </c>
      <c r="X42" s="27">
        <f>S42*$AB$5+T42*$AB$3</f>
        <v>0.11609115225494417</v>
      </c>
    </row>
    <row r="43" spans="1:24" x14ac:dyDescent="0.35">
      <c r="A43" s="1">
        <v>44988</v>
      </c>
      <c r="B43">
        <v>4.4836983594580002E-3</v>
      </c>
      <c r="C43">
        <v>9.0230482057853754E-3</v>
      </c>
      <c r="D43">
        <f>$G$7*B43+$H$7*C43</f>
        <v>5.164600836407106E-3</v>
      </c>
      <c r="K43" s="4">
        <f t="shared" si="3"/>
        <v>0.59999999999999964</v>
      </c>
      <c r="L43" s="4">
        <f t="shared" si="4"/>
        <v>0.40000000000000036</v>
      </c>
      <c r="M43" s="6">
        <f t="shared" si="0"/>
        <v>6.8772908615403984E-4</v>
      </c>
      <c r="N43" s="6">
        <f t="shared" si="1"/>
        <v>5.0680048322043073E-3</v>
      </c>
      <c r="O43" s="8">
        <f>SQRT(249)*N43</f>
        <v>7.9971767342183364E-2</v>
      </c>
      <c r="P43" s="8">
        <f>(1+M43)^249-1</f>
        <v>0.18671108243068124</v>
      </c>
      <c r="Q43" s="9">
        <f t="shared" si="2"/>
        <v>1.7094918241048942</v>
      </c>
      <c r="S43" s="25">
        <v>0.59999999999999964</v>
      </c>
      <c r="T43" s="25">
        <v>0.40000000000000036</v>
      </c>
      <c r="U43" s="26">
        <f>T43*$AA$4</f>
        <v>2.9282967665713599E-2</v>
      </c>
      <c r="V43" s="27">
        <f>S43*$AB$5+T43*$AB$4</f>
        <v>9.0841067138728318E-2</v>
      </c>
      <c r="W43" s="26">
        <f>T43*$AA$3</f>
        <v>3.8223685721481895E-2</v>
      </c>
      <c r="X43" s="27">
        <f>S43*$AB$5+T43*$AB$3</f>
        <v>0.11778579718455812</v>
      </c>
    </row>
    <row r="44" spans="1:24" x14ac:dyDescent="0.35">
      <c r="A44" s="1">
        <v>44991</v>
      </c>
      <c r="B44">
        <v>3.9508773515248251E-3</v>
      </c>
      <c r="C44">
        <v>-5.0305827678822747E-3</v>
      </c>
      <c r="D44">
        <f>$G$7*B44+$H$7*C44</f>
        <v>2.6036583336137599E-3</v>
      </c>
      <c r="K44" s="4">
        <f t="shared" si="3"/>
        <v>0.58999999999999964</v>
      </c>
      <c r="L44" s="4">
        <f t="shared" si="4"/>
        <v>0.41000000000000036</v>
      </c>
      <c r="M44" s="6">
        <f t="shared" si="0"/>
        <v>6.9248661216083631E-4</v>
      </c>
      <c r="N44" s="6">
        <f t="shared" si="1"/>
        <v>5.1009552823965644E-3</v>
      </c>
      <c r="O44" s="8">
        <f>SQRT(249)*N44</f>
        <v>8.049171667606142E-2</v>
      </c>
      <c r="P44" s="8">
        <f>(1+M44)^249-1</f>
        <v>0.18811675119833549</v>
      </c>
      <c r="Q44" s="9">
        <f t="shared" si="2"/>
        <v>1.7159126044507882</v>
      </c>
      <c r="S44" s="25">
        <v>0.58999999999999964</v>
      </c>
      <c r="T44" s="25">
        <v>0.41000000000000036</v>
      </c>
      <c r="U44" s="26">
        <f>T44*$AA$4</f>
        <v>3.0015041857356439E-2</v>
      </c>
      <c r="V44" s="27">
        <f>S44*$AB$5+T44*$AB$4</f>
        <v>9.1862093817196525E-2</v>
      </c>
      <c r="W44" s="26">
        <f>T44*$AA$3</f>
        <v>3.9179277864518941E-2</v>
      </c>
      <c r="X44" s="27">
        <f>S44*$AB$5+T44*$AB$3</f>
        <v>0.11948044211417207</v>
      </c>
    </row>
    <row r="45" spans="1:24" x14ac:dyDescent="0.35">
      <c r="A45" s="1">
        <v>44992</v>
      </c>
      <c r="B45">
        <v>-3.3375258990966002E-3</v>
      </c>
      <c r="C45">
        <v>-7.8685193250704003E-3</v>
      </c>
      <c r="D45">
        <f>$G$7*B45+$H$7*C45</f>
        <v>-4.0171749129926703E-3</v>
      </c>
      <c r="K45" s="4">
        <f t="shared" si="3"/>
        <v>0.57999999999999963</v>
      </c>
      <c r="L45" s="4">
        <f t="shared" si="4"/>
        <v>0.42000000000000037</v>
      </c>
      <c r="M45" s="6">
        <f t="shared" si="0"/>
        <v>6.9724413816763279E-4</v>
      </c>
      <c r="N45" s="6">
        <f t="shared" si="1"/>
        <v>5.1349573941885003E-3</v>
      </c>
      <c r="O45" s="8">
        <f>SQRT(249)*N45</f>
        <v>8.1028260950070111E-2</v>
      </c>
      <c r="P45" s="8">
        <f>(1+M45)^249-1</f>
        <v>0.18952407829708062</v>
      </c>
      <c r="Q45" s="9">
        <f t="shared" si="2"/>
        <v>1.7219187066479908</v>
      </c>
      <c r="S45" s="25">
        <v>0.57999999999999963</v>
      </c>
      <c r="T45" s="25">
        <v>0.42000000000000037</v>
      </c>
      <c r="U45" s="26">
        <f>T45*$AA$4</f>
        <v>3.0747116048999278E-2</v>
      </c>
      <c r="V45" s="27">
        <f>S45*$AB$5+T45*$AB$4</f>
        <v>9.2883120495664731E-2</v>
      </c>
      <c r="W45" s="26">
        <f>T45*$AA$3</f>
        <v>4.0134870007555987E-2</v>
      </c>
      <c r="X45" s="27">
        <f>S45*$AB$5+T45*$AB$3</f>
        <v>0.12117508704378603</v>
      </c>
    </row>
    <row r="46" spans="1:24" x14ac:dyDescent="0.35">
      <c r="A46" s="1">
        <v>44993</v>
      </c>
      <c r="B46">
        <v>1.038771385661885E-3</v>
      </c>
      <c r="C46">
        <v>-7.6048246092856753E-3</v>
      </c>
      <c r="D46">
        <f>$G$7*B46+$H$7*C46</f>
        <v>-2.5776801358024914E-4</v>
      </c>
      <c r="K46" s="4">
        <f t="shared" si="3"/>
        <v>0.56999999999999962</v>
      </c>
      <c r="L46" s="4">
        <f t="shared" si="4"/>
        <v>0.43000000000000038</v>
      </c>
      <c r="M46" s="6">
        <f t="shared" si="0"/>
        <v>7.0200166417442916E-4</v>
      </c>
      <c r="N46" s="6">
        <f t="shared" si="1"/>
        <v>5.1699904178452221E-3</v>
      </c>
      <c r="O46" s="8">
        <f>SQRT(249)*N46</f>
        <v>8.1581072738915628E-2</v>
      </c>
      <c r="P46" s="8">
        <f>(1+M46)^249-1</f>
        <v>0.19093306567546398</v>
      </c>
      <c r="Q46" s="9">
        <f t="shared" si="2"/>
        <v>1.7275216045085957</v>
      </c>
      <c r="S46" s="25">
        <v>0.56999999999999962</v>
      </c>
      <c r="T46" s="25">
        <v>0.43000000000000038</v>
      </c>
      <c r="U46" s="26">
        <f>T46*$AA$4</f>
        <v>3.1479190240642115E-2</v>
      </c>
      <c r="V46" s="27">
        <f>S46*$AB$5+T46*$AB$4</f>
        <v>9.3904147174132938E-2</v>
      </c>
      <c r="W46" s="26">
        <f>T46*$AA$3</f>
        <v>4.1090462150593032E-2</v>
      </c>
      <c r="X46" s="27">
        <f>S46*$AB$5+T46*$AB$3</f>
        <v>0.12286973197339998</v>
      </c>
    </row>
    <row r="47" spans="1:24" x14ac:dyDescent="0.35">
      <c r="A47" s="1">
        <v>44994</v>
      </c>
      <c r="B47">
        <v>-5.119364240033575E-3</v>
      </c>
      <c r="C47">
        <v>-1.2472529987712476E-2</v>
      </c>
      <c r="D47">
        <f>$G$7*B47+$H$7*C47</f>
        <v>-6.2223391021854098E-3</v>
      </c>
      <c r="K47" s="4">
        <f t="shared" si="3"/>
        <v>0.55999999999999961</v>
      </c>
      <c r="L47" s="4">
        <f t="shared" si="4"/>
        <v>0.44000000000000039</v>
      </c>
      <c r="M47" s="6">
        <f t="shared" si="0"/>
        <v>7.0675919018122553E-4</v>
      </c>
      <c r="N47" s="6">
        <f t="shared" si="1"/>
        <v>5.2060335414257754E-3</v>
      </c>
      <c r="O47" s="8">
        <f>SQRT(249)*N47</f>
        <v>8.2149823635709038E-2</v>
      </c>
      <c r="P47" s="8">
        <f>(1+M47)^249-1</f>
        <v>0.19234371528441607</v>
      </c>
      <c r="Q47" s="9">
        <f t="shared" si="2"/>
        <v>1.7327330599714381</v>
      </c>
      <c r="S47" s="25">
        <v>0.55999999999999961</v>
      </c>
      <c r="T47" s="25">
        <v>0.44000000000000039</v>
      </c>
      <c r="U47" s="26">
        <f>T47*$AA$4</f>
        <v>3.2211264432284954E-2</v>
      </c>
      <c r="V47" s="27">
        <f>S47*$AB$5+T47*$AB$4</f>
        <v>9.4925173852601144E-2</v>
      </c>
      <c r="W47" s="26">
        <f>T47*$AA$3</f>
        <v>4.2046054293630085E-2</v>
      </c>
      <c r="X47" s="27">
        <f>S47*$AB$5+T47*$AB$3</f>
        <v>0.12456437690301393</v>
      </c>
    </row>
    <row r="48" spans="1:24" x14ac:dyDescent="0.35">
      <c r="A48" s="1">
        <v>44995</v>
      </c>
      <c r="B48">
        <v>-4.576478516252775E-3</v>
      </c>
      <c r="C48">
        <v>7.5179892141924497E-4</v>
      </c>
      <c r="D48">
        <f>$G$7*B48+$H$7*C48</f>
        <v>-3.7772369006019721E-3</v>
      </c>
      <c r="K48" s="4">
        <f t="shared" si="3"/>
        <v>0.5499999999999996</v>
      </c>
      <c r="L48" s="4">
        <f t="shared" si="4"/>
        <v>0.4500000000000004</v>
      </c>
      <c r="M48" s="6">
        <f t="shared" si="0"/>
        <v>7.1151671618802201E-4</v>
      </c>
      <c r="N48" s="6">
        <f t="shared" si="1"/>
        <v>5.2430659333683304E-3</v>
      </c>
      <c r="O48" s="8">
        <f>SQRT(249)*N48</f>
        <v>8.2734184923949253E-2</v>
      </c>
      <c r="P48" s="8">
        <f>(1+M48)^249-1</f>
        <v>0.19375602907679879</v>
      </c>
      <c r="Q48" s="9">
        <f t="shared" si="2"/>
        <v>1.7375650610318083</v>
      </c>
      <c r="S48" s="25">
        <v>0.5499999999999996</v>
      </c>
      <c r="T48" s="25">
        <v>0.4500000000000004</v>
      </c>
      <c r="U48" s="26">
        <f>T48*$AA$4</f>
        <v>3.2943338623927801E-2</v>
      </c>
      <c r="V48" s="27">
        <f>S48*$AB$5+T48*$AB$4</f>
        <v>9.5946200531069351E-2</v>
      </c>
      <c r="W48" s="26">
        <f>T48*$AA$3</f>
        <v>4.3001646436667131E-2</v>
      </c>
      <c r="X48" s="27">
        <f>S48*$AB$5+T48*$AB$3</f>
        <v>0.12625902183262788</v>
      </c>
    </row>
    <row r="49" spans="1:24" x14ac:dyDescent="0.35">
      <c r="A49" s="1">
        <v>44998</v>
      </c>
      <c r="B49">
        <v>1.32407681234159E-3</v>
      </c>
      <c r="C49" s="2">
        <v>1.4990677921665749E-3</v>
      </c>
      <c r="D49">
        <f>$G$7*B49+$H$7*C49</f>
        <v>1.3503254593153378E-3</v>
      </c>
      <c r="F49" s="2"/>
      <c r="G49" s="2"/>
      <c r="H49" s="2"/>
      <c r="I49" s="2"/>
      <c r="J49" s="2"/>
      <c r="K49" s="4">
        <f t="shared" si="3"/>
        <v>0.53999999999999959</v>
      </c>
      <c r="L49" s="4">
        <f t="shared" si="4"/>
        <v>0.46000000000000041</v>
      </c>
      <c r="M49" s="6">
        <f t="shared" si="0"/>
        <v>7.1627424219481849E-4</v>
      </c>
      <c r="N49" s="6">
        <f t="shared" si="1"/>
        <v>5.2810667825926392E-3</v>
      </c>
      <c r="O49" s="8">
        <f>SQRT(249)*N49</f>
        <v>8.3333828210329072E-2</v>
      </c>
      <c r="P49" s="8">
        <f>(1+M49)^249-1</f>
        <v>0.19517000900817516</v>
      </c>
      <c r="Q49" s="9">
        <f t="shared" si="2"/>
        <v>1.7420297630126347</v>
      </c>
      <c r="S49" s="25">
        <v>0.53999999999999959</v>
      </c>
      <c r="T49" s="25">
        <v>0.46000000000000041</v>
      </c>
      <c r="U49" s="26">
        <f>T49*$AA$4</f>
        <v>3.3675412815570641E-2</v>
      </c>
      <c r="V49" s="27">
        <f>S49*$AB$5+T49*$AB$4</f>
        <v>9.6967227209537557E-2</v>
      </c>
      <c r="W49" s="26">
        <f>T49*$AA$3</f>
        <v>4.3957238579704176E-2</v>
      </c>
      <c r="X49" s="27">
        <f>S49*$AB$5+T49*$AB$3</f>
        <v>0.12795366676224185</v>
      </c>
    </row>
    <row r="50" spans="1:24" x14ac:dyDescent="0.35">
      <c r="A50" s="1">
        <v>44999</v>
      </c>
      <c r="B50">
        <v>7.8476528049308252E-3</v>
      </c>
      <c r="C50">
        <v>1.2580236981733099E-2</v>
      </c>
      <c r="D50">
        <f>$G$7*B50+$H$7*C50</f>
        <v>8.5575404314511654E-3</v>
      </c>
      <c r="K50" s="4">
        <f t="shared" si="3"/>
        <v>0.52999999999999958</v>
      </c>
      <c r="L50" s="4">
        <f t="shared" si="4"/>
        <v>0.47000000000000042</v>
      </c>
      <c r="M50" s="6">
        <f t="shared" si="0"/>
        <v>7.2103176820161486E-4</v>
      </c>
      <c r="N50" s="6">
        <f t="shared" si="1"/>
        <v>5.320015336079187E-3</v>
      </c>
      <c r="O50" s="8">
        <f>SQRT(249)*N50</f>
        <v>8.3948426017724231E-2</v>
      </c>
      <c r="P50" s="8">
        <f>(1+M50)^249-1</f>
        <v>0.19658565703599828</v>
      </c>
      <c r="Q50" s="9">
        <f t="shared" si="2"/>
        <v>1.7461394333355258</v>
      </c>
      <c r="S50" s="25">
        <v>0.52999999999999958</v>
      </c>
      <c r="T50" s="25">
        <v>0.47000000000000042</v>
      </c>
      <c r="U50" s="26">
        <f>T50*$AA$4</f>
        <v>3.440748700721348E-2</v>
      </c>
      <c r="V50" s="27">
        <f>S50*$AB$5+T50*$AB$4</f>
        <v>9.7988253888005777E-2</v>
      </c>
      <c r="W50" s="26">
        <f>T50*$AA$3</f>
        <v>4.4912830722741222E-2</v>
      </c>
      <c r="X50" s="27">
        <f>S50*$AB$5+T50*$AB$3</f>
        <v>0.12964831169185578</v>
      </c>
    </row>
    <row r="51" spans="1:24" x14ac:dyDescent="0.35">
      <c r="A51" s="1">
        <v>45000</v>
      </c>
      <c r="B51">
        <v>5.6933160124967254E-3</v>
      </c>
      <c r="C51">
        <v>-3.8333483068081001E-3</v>
      </c>
      <c r="D51">
        <f>$G$7*B51+$H$7*C51</f>
        <v>4.2643163646010011E-3</v>
      </c>
      <c r="K51" s="4">
        <f t="shared" si="3"/>
        <v>0.51999999999999957</v>
      </c>
      <c r="L51" s="4">
        <f t="shared" si="4"/>
        <v>0.48000000000000043</v>
      </c>
      <c r="M51" s="6">
        <f t="shared" si="0"/>
        <v>7.2578929420841123E-4</v>
      </c>
      <c r="N51" s="6">
        <f t="shared" si="1"/>
        <v>5.3598909339081374E-3</v>
      </c>
      <c r="O51" s="8">
        <f>SQRT(249)*N51</f>
        <v>8.4577652338098566E-2</v>
      </c>
      <c r="P51" s="8">
        <f>(1+M51)^249-1</f>
        <v>0.19800297512029275</v>
      </c>
      <c r="Q51" s="9">
        <f t="shared" si="2"/>
        <v>1.7499063999631004</v>
      </c>
      <c r="S51" s="25">
        <v>0.51999999999999957</v>
      </c>
      <c r="T51" s="25">
        <v>0.48000000000000043</v>
      </c>
      <c r="U51" s="26">
        <f>T51*$AA$4</f>
        <v>3.513956119885632E-2</v>
      </c>
      <c r="V51" s="27">
        <f>S51*$AB$5+T51*$AB$4</f>
        <v>9.9009280566473984E-2</v>
      </c>
      <c r="W51" s="26">
        <f>T51*$AA$3</f>
        <v>4.5868422865778274E-2</v>
      </c>
      <c r="X51" s="27">
        <f>S51*$AB$5+T51*$AB$3</f>
        <v>0.13134295662146975</v>
      </c>
    </row>
    <row r="52" spans="1:24" x14ac:dyDescent="0.35">
      <c r="A52" s="1">
        <v>45001</v>
      </c>
      <c r="B52">
        <v>1.095098271946925E-2</v>
      </c>
      <c r="C52">
        <v>5.0983762770938747E-3</v>
      </c>
      <c r="D52">
        <f>$G$7*B52+$H$7*C52</f>
        <v>1.0073091753112943E-2</v>
      </c>
      <c r="K52" s="4">
        <f t="shared" si="3"/>
        <v>0.50999999999999956</v>
      </c>
      <c r="L52" s="4">
        <f t="shared" si="4"/>
        <v>0.49000000000000044</v>
      </c>
      <c r="M52" s="6">
        <f t="shared" si="0"/>
        <v>7.3054682021520771E-4</v>
      </c>
      <c r="N52" s="6">
        <f t="shared" si="1"/>
        <v>5.4006730417626714E-3</v>
      </c>
      <c r="O52" s="8">
        <f>SQRT(249)*N52</f>
        <v>8.5221183145398144E-2</v>
      </c>
      <c r="P52" s="8">
        <f>(1+M52)^249-1</f>
        <v>0.19942196522339839</v>
      </c>
      <c r="Q52" s="9">
        <f t="shared" si="2"/>
        <v>1.7533430035636279</v>
      </c>
      <c r="S52" s="25">
        <v>0.50999999999999956</v>
      </c>
      <c r="T52" s="25">
        <v>0.49000000000000044</v>
      </c>
      <c r="U52" s="26">
        <f>T52*$AA$4</f>
        <v>3.587163539049916E-2</v>
      </c>
      <c r="V52" s="27">
        <f>S52*$AB$5+T52*$AB$4</f>
        <v>0.10003030724494219</v>
      </c>
      <c r="W52" s="26">
        <f>T52*$AA$3</f>
        <v>4.682401500881532E-2</v>
      </c>
      <c r="X52" s="27">
        <f>S52*$AB$5+T52*$AB$3</f>
        <v>0.13303760155108368</v>
      </c>
    </row>
    <row r="53" spans="1:24" x14ac:dyDescent="0.35">
      <c r="A53" s="1">
        <v>45002</v>
      </c>
      <c r="B53">
        <v>3.2396472106245252E-3</v>
      </c>
      <c r="C53">
        <v>-5.4309453835969749E-3</v>
      </c>
      <c r="D53">
        <f>$G$7*B53+$H$7*C53</f>
        <v>1.9390583214913002E-3</v>
      </c>
      <c r="K53" s="4">
        <f t="shared" si="3"/>
        <v>0.49999999999999956</v>
      </c>
      <c r="L53" s="4">
        <f t="shared" si="4"/>
        <v>0.50000000000000044</v>
      </c>
      <c r="M53" s="6">
        <f t="shared" si="0"/>
        <v>7.3530434622200418E-4</v>
      </c>
      <c r="N53" s="6">
        <f t="shared" si="1"/>
        <v>5.4423412809205584E-3</v>
      </c>
      <c r="O53" s="8">
        <f>SQRT(249)*N53</f>
        <v>8.5878696868810209E-2</v>
      </c>
      <c r="P53" s="8">
        <f>(1+M53)^249-1</f>
        <v>0.20084262930965346</v>
      </c>
      <c r="Q53" s="9">
        <f t="shared" si="2"/>
        <v>1.7564615534407013</v>
      </c>
      <c r="S53" s="25">
        <v>0.49999999999999956</v>
      </c>
      <c r="T53" s="25">
        <v>0.50000000000000044</v>
      </c>
      <c r="U53" s="26">
        <f>T53*$AA$4</f>
        <v>3.6603709582141999E-2</v>
      </c>
      <c r="V53" s="27">
        <f>S53*$AB$5+T53*$AB$4</f>
        <v>0.1010513339234104</v>
      </c>
      <c r="W53" s="26">
        <f>T53*$AA$3</f>
        <v>4.7779607151852366E-2</v>
      </c>
      <c r="X53" s="27">
        <f>S53*$AB$5+T53*$AB$3</f>
        <v>0.13473224648069765</v>
      </c>
    </row>
    <row r="54" spans="1:24" x14ac:dyDescent="0.35">
      <c r="A54" s="1">
        <v>45005</v>
      </c>
      <c r="B54">
        <v>-9.8406391091940249E-4</v>
      </c>
      <c r="C54">
        <v>4.3301990681914246E-3</v>
      </c>
      <c r="D54">
        <f>$G$7*B54+$H$7*C54</f>
        <v>-1.869244640527784E-4</v>
      </c>
      <c r="K54" s="4">
        <f t="shared" si="3"/>
        <v>0.48999999999999955</v>
      </c>
      <c r="L54" s="4">
        <f t="shared" si="4"/>
        <v>0.51000000000000045</v>
      </c>
      <c r="M54" s="6">
        <f t="shared" si="0"/>
        <v>7.4006187222880055E-4</v>
      </c>
      <c r="N54" s="6">
        <f t="shared" si="1"/>
        <v>5.4848754557747714E-3</v>
      </c>
      <c r="O54" s="8">
        <f>SQRT(249)*N54</f>
        <v>8.6549874827031179E-2</v>
      </c>
      <c r="P54" s="8">
        <f>(1+M54)^249-1</f>
        <v>0.20226496934601412</v>
      </c>
      <c r="Q54" s="9">
        <f t="shared" si="2"/>
        <v>1.7592742872281877</v>
      </c>
      <c r="S54" s="25">
        <v>0.48999999999999955</v>
      </c>
      <c r="T54" s="25">
        <v>0.51000000000000045</v>
      </c>
      <c r="U54" s="26">
        <f>T54*$AA$4</f>
        <v>3.7335783773784839E-2</v>
      </c>
      <c r="V54" s="27">
        <f>S54*$AB$5+T54*$AB$4</f>
        <v>0.1020723606018786</v>
      </c>
      <c r="W54" s="26">
        <f>T54*$AA$3</f>
        <v>4.8735199294889411E-2</v>
      </c>
      <c r="X54" s="27">
        <f>S54*$AB$5+T54*$AB$3</f>
        <v>0.13642689141031161</v>
      </c>
    </row>
    <row r="55" spans="1:24" x14ac:dyDescent="0.35">
      <c r="A55" s="1">
        <v>45006</v>
      </c>
      <c r="B55">
        <v>9.13850158381075E-3</v>
      </c>
      <c r="C55">
        <v>1.9549797859556173E-2</v>
      </c>
      <c r="D55">
        <f>$G$7*B55+$H$7*C55</f>
        <v>1.0700196025172564E-2</v>
      </c>
      <c r="K55" s="4">
        <f t="shared" si="3"/>
        <v>0.47999999999999954</v>
      </c>
      <c r="L55" s="4">
        <f t="shared" si="4"/>
        <v>0.52000000000000046</v>
      </c>
      <c r="M55" s="6">
        <f t="shared" si="0"/>
        <v>7.4481939823559692E-4</v>
      </c>
      <c r="N55" s="6">
        <f t="shared" si="1"/>
        <v>5.5282555789387591E-3</v>
      </c>
      <c r="O55" s="8">
        <f>SQRT(249)*N55</f>
        <v>8.7234401624421143E-2</v>
      </c>
      <c r="P55" s="8">
        <f>(1+M55)^249-1</f>
        <v>0.20368898730151885</v>
      </c>
      <c r="Q55" s="9">
        <f t="shared" si="2"/>
        <v>1.7617933342766674</v>
      </c>
      <c r="S55" s="25">
        <v>0.47999999999999954</v>
      </c>
      <c r="T55" s="25">
        <v>0.52000000000000046</v>
      </c>
      <c r="U55" s="26">
        <f>T55*$AA$4</f>
        <v>3.8067857965427679E-2</v>
      </c>
      <c r="V55" s="27">
        <f>S55*$AB$5+T55*$AB$4</f>
        <v>0.10309338728034681</v>
      </c>
      <c r="W55" s="26">
        <f>T55*$AA$3</f>
        <v>4.9690791437926464E-2</v>
      </c>
      <c r="X55" s="27">
        <f>S55*$AB$5+T55*$AB$3</f>
        <v>0.13812153633992555</v>
      </c>
    </row>
    <row r="56" spans="1:24" x14ac:dyDescent="0.35">
      <c r="A56" s="1">
        <v>45007</v>
      </c>
      <c r="B56">
        <v>-3.6932774299122E-3</v>
      </c>
      <c r="C56">
        <v>-8.1359548979916992E-3</v>
      </c>
      <c r="D56">
        <f>$G$7*B56+$H$7*C56</f>
        <v>-4.3596790501241245E-3</v>
      </c>
      <c r="K56" s="4">
        <f t="shared" si="3"/>
        <v>0.46999999999999953</v>
      </c>
      <c r="L56" s="4">
        <f t="shared" si="4"/>
        <v>0.53000000000000047</v>
      </c>
      <c r="M56" s="6">
        <f t="shared" si="0"/>
        <v>7.495769242423934E-4</v>
      </c>
      <c r="N56" s="6">
        <f t="shared" si="1"/>
        <v>5.5724618940045743E-3</v>
      </c>
      <c r="O56" s="8">
        <f>SQRT(249)*N56</f>
        <v>8.7931965510121113E-2</v>
      </c>
      <c r="P56" s="8">
        <f>(1+M56)^249-1</f>
        <v>0.20511468514770059</v>
      </c>
      <c r="Q56" s="9">
        <f t="shared" si="2"/>
        <v>1.764030682674171</v>
      </c>
      <c r="S56" s="25">
        <v>0.46999999999999953</v>
      </c>
      <c r="T56" s="25">
        <v>0.53000000000000047</v>
      </c>
      <c r="U56" s="26">
        <f>T56*$AA$4</f>
        <v>3.8799932157070519E-2</v>
      </c>
      <c r="V56" s="27">
        <f>S56*$AB$5+T56*$AB$4</f>
        <v>0.10411441395881502</v>
      </c>
      <c r="W56" s="26">
        <f>T56*$AA$3</f>
        <v>5.064638358096351E-2</v>
      </c>
      <c r="X56" s="27">
        <f>S56*$AB$5+T56*$AB$3</f>
        <v>0.13981618126953951</v>
      </c>
    </row>
    <row r="57" spans="1:24" x14ac:dyDescent="0.35">
      <c r="A57" s="1">
        <v>45008</v>
      </c>
      <c r="B57">
        <v>5.3932383932736496E-3</v>
      </c>
      <c r="C57">
        <v>1.39943415954047E-3</v>
      </c>
      <c r="D57">
        <f>$G$7*B57+$H$7*C57</f>
        <v>4.7941677582136726E-3</v>
      </c>
      <c r="K57" s="4">
        <f t="shared" si="3"/>
        <v>0.45999999999999952</v>
      </c>
      <c r="L57" s="4">
        <f t="shared" si="4"/>
        <v>0.54000000000000048</v>
      </c>
      <c r="M57" s="6">
        <f t="shared" si="0"/>
        <v>7.5433445024918988E-4</v>
      </c>
      <c r="N57" s="6">
        <f t="shared" si="1"/>
        <v>5.6174748960326577E-3</v>
      </c>
      <c r="O57" s="8">
        <f>SQRT(249)*N57</f>
        <v>8.8642258701376292E-2</v>
      </c>
      <c r="P57" s="8">
        <f>(1+M57)^249-1</f>
        <v>0.20654206485816728</v>
      </c>
      <c r="Q57" s="9">
        <f t="shared" si="2"/>
        <v>1.765998149771163</v>
      </c>
      <c r="S57" s="25">
        <v>0.45999999999999952</v>
      </c>
      <c r="T57" s="25">
        <v>0.54000000000000048</v>
      </c>
      <c r="U57" s="26">
        <f>T57*$AA$4</f>
        <v>3.9532006348713358E-2</v>
      </c>
      <c r="V57" s="27">
        <f>S57*$AB$5+T57*$AB$4</f>
        <v>0.10513544063728322</v>
      </c>
      <c r="W57" s="26">
        <f>T57*$AA$3</f>
        <v>5.1601975724000555E-2</v>
      </c>
      <c r="X57" s="27">
        <f>S57*$AB$5+T57*$AB$3</f>
        <v>0.14151082619915345</v>
      </c>
    </row>
    <row r="58" spans="1:24" x14ac:dyDescent="0.35">
      <c r="A58" s="1">
        <v>45009</v>
      </c>
      <c r="B58">
        <v>-3.7877922098963999E-4</v>
      </c>
      <c r="C58">
        <v>-2.3540702672709126E-3</v>
      </c>
      <c r="D58">
        <f>$G$7*B58+$H$7*C58</f>
        <v>-6.7507287793183083E-4</v>
      </c>
      <c r="K58" s="4">
        <f t="shared" si="3"/>
        <v>0.44999999999999951</v>
      </c>
      <c r="L58" s="4">
        <f t="shared" si="4"/>
        <v>0.55000000000000049</v>
      </c>
      <c r="M58" s="6">
        <f t="shared" si="0"/>
        <v>7.5909197625598625E-4</v>
      </c>
      <c r="N58" s="6">
        <f t="shared" si="1"/>
        <v>5.6632753498606896E-3</v>
      </c>
      <c r="O58" s="8">
        <f>SQRT(249)*N58</f>
        <v>8.9364977672444973E-2</v>
      </c>
      <c r="P58" s="8">
        <f>(1+M58)^249-1</f>
        <v>0.20797112840906151</v>
      </c>
      <c r="Q58" s="9">
        <f t="shared" si="2"/>
        <v>1.767707356097407</v>
      </c>
      <c r="S58" s="25">
        <v>0.44999999999999951</v>
      </c>
      <c r="T58" s="25">
        <v>0.55000000000000049</v>
      </c>
      <c r="U58" s="26">
        <f>T58*$AA$4</f>
        <v>4.0264080540356198E-2</v>
      </c>
      <c r="V58" s="27">
        <f>S58*$AB$5+T58*$AB$4</f>
        <v>0.10615646731575143</v>
      </c>
      <c r="W58" s="26">
        <f>T58*$AA$3</f>
        <v>5.2557567867037601E-2</v>
      </c>
      <c r="X58" s="27">
        <f>S58*$AB$5+T58*$AB$3</f>
        <v>0.14320547112876741</v>
      </c>
    </row>
    <row r="59" spans="1:24" x14ac:dyDescent="0.35">
      <c r="A59" s="1">
        <v>45012</v>
      </c>
      <c r="B59">
        <v>-7.0656332562056747E-3</v>
      </c>
      <c r="C59">
        <v>1.8381307042154025E-3</v>
      </c>
      <c r="D59">
        <f>$G$7*B59+$H$7*C59</f>
        <v>-5.7300686621425132E-3</v>
      </c>
      <c r="K59" s="4">
        <f t="shared" si="3"/>
        <v>0.4399999999999995</v>
      </c>
      <c r="L59" s="4">
        <f t="shared" si="4"/>
        <v>0.5600000000000005</v>
      </c>
      <c r="M59" s="6">
        <f t="shared" si="0"/>
        <v>7.6384950226278273E-4</v>
      </c>
      <c r="N59" s="6">
        <f t="shared" si="1"/>
        <v>5.7098443063257715E-3</v>
      </c>
      <c r="O59" s="8">
        <f>SQRT(249)*N59</f>
        <v>9.0099823410580149E-2</v>
      </c>
      <c r="P59" s="8">
        <f>(1+M59)^249-1</f>
        <v>0.20940187777882446</v>
      </c>
      <c r="Q59" s="9">
        <f t="shared" si="2"/>
        <v>1.7691697025025068</v>
      </c>
      <c r="S59" s="25">
        <v>0.4399999999999995</v>
      </c>
      <c r="T59" s="25">
        <v>0.5600000000000005</v>
      </c>
      <c r="U59" s="26">
        <f>T59*$AA$4</f>
        <v>4.0996154731999038E-2</v>
      </c>
      <c r="V59" s="27">
        <f>S59*$AB$5+T59*$AB$4</f>
        <v>0.10717749399421964</v>
      </c>
      <c r="W59" s="26">
        <f>T59*$AA$3</f>
        <v>5.3513160010074654E-2</v>
      </c>
      <c r="X59" s="27">
        <f>S59*$AB$5+T59*$AB$3</f>
        <v>0.14490011605838138</v>
      </c>
    </row>
    <row r="60" spans="1:24" x14ac:dyDescent="0.35">
      <c r="A60" s="1">
        <v>45013</v>
      </c>
      <c r="B60">
        <v>-3.4891833619819751E-3</v>
      </c>
      <c r="C60">
        <v>-3.4148312790462749E-3</v>
      </c>
      <c r="D60">
        <f>$G$7*B60+$H$7*C60</f>
        <v>-3.4780305495416197E-3</v>
      </c>
      <c r="K60" s="4">
        <f t="shared" si="3"/>
        <v>0.42999999999999949</v>
      </c>
      <c r="L60" s="4">
        <f t="shared" si="4"/>
        <v>0.57000000000000051</v>
      </c>
      <c r="M60" s="6">
        <f t="shared" si="0"/>
        <v>7.686070282695791E-4</v>
      </c>
      <c r="N60" s="6">
        <f t="shared" si="1"/>
        <v>5.7571631164993467E-3</v>
      </c>
      <c r="O60" s="8">
        <f>SQRT(249)*N60</f>
        <v>9.0846501640652819E-2</v>
      </c>
      <c r="P60" s="8">
        <f>(1+M60)^249-1</f>
        <v>0.2108343149479226</v>
      </c>
      <c r="Q60" s="9">
        <f t="shared" si="2"/>
        <v>1.7703963503637108</v>
      </c>
      <c r="S60" s="25">
        <v>0.42999999999999949</v>
      </c>
      <c r="T60" s="25">
        <v>0.57000000000000051</v>
      </c>
      <c r="U60" s="26">
        <f>T60*$AA$4</f>
        <v>4.1728228923641877E-2</v>
      </c>
      <c r="V60" s="27">
        <f>S60*$AB$5+T60*$AB$4</f>
        <v>0.10819852067268786</v>
      </c>
      <c r="W60" s="26">
        <f>T60*$AA$3</f>
        <v>5.4468752153111699E-2</v>
      </c>
      <c r="X60" s="27">
        <f>S60*$AB$5+T60*$AB$3</f>
        <v>0.14659476098799534</v>
      </c>
    </row>
    <row r="61" spans="1:24" x14ac:dyDescent="0.35">
      <c r="A61" s="1">
        <v>45014</v>
      </c>
      <c r="B61">
        <v>8.9082781514781997E-4</v>
      </c>
      <c r="C61">
        <v>6.1974765855542504E-3</v>
      </c>
      <c r="D61">
        <f>$G$7*B61+$H$7*C61</f>
        <v>1.6868251307087844E-3</v>
      </c>
      <c r="K61" s="4">
        <f t="shared" si="3"/>
        <v>0.41999999999999948</v>
      </c>
      <c r="L61" s="4">
        <f t="shared" si="4"/>
        <v>0.58000000000000052</v>
      </c>
      <c r="M61" s="6">
        <f t="shared" si="0"/>
        <v>7.7336455427637557E-4</v>
      </c>
      <c r="N61" s="6">
        <f t="shared" si="1"/>
        <v>5.8052134440379237E-3</v>
      </c>
      <c r="O61" s="8">
        <f>SQRT(249)*N61</f>
        <v>9.1604723020043147E-2</v>
      </c>
      <c r="P61" s="8">
        <f>(1+M61)^249-1</f>
        <v>0.21226844189952798</v>
      </c>
      <c r="Q61" s="9">
        <f t="shared" si="2"/>
        <v>1.7713982046976289</v>
      </c>
      <c r="S61" s="25">
        <v>0.41999999999999948</v>
      </c>
      <c r="T61" s="25">
        <v>0.58000000000000052</v>
      </c>
      <c r="U61" s="26">
        <f>T61*$AA$4</f>
        <v>4.2460303115284717E-2</v>
      </c>
      <c r="V61" s="27">
        <f>S61*$AB$5+T61*$AB$4</f>
        <v>0.10921954735115606</v>
      </c>
      <c r="W61" s="26">
        <f>T61*$AA$3</f>
        <v>5.5424344296148745E-2</v>
      </c>
      <c r="X61" s="27">
        <f>S61*$AB$5+T61*$AB$3</f>
        <v>0.14828940591760925</v>
      </c>
    </row>
    <row r="62" spans="1:24" x14ac:dyDescent="0.35">
      <c r="A62" s="1">
        <v>45015</v>
      </c>
      <c r="B62">
        <v>-1.2328656701688374E-3</v>
      </c>
      <c r="C62">
        <v>1.8052324391710224E-3</v>
      </c>
      <c r="D62">
        <f>$G$7*B62+$H$7*C62</f>
        <v>-7.7715095376785842E-4</v>
      </c>
      <c r="K62" s="4">
        <f t="shared" si="3"/>
        <v>0.40999999999999948</v>
      </c>
      <c r="L62" s="4">
        <f t="shared" si="4"/>
        <v>0.59000000000000052</v>
      </c>
      <c r="M62" s="6">
        <f t="shared" si="0"/>
        <v>7.7812208028317184E-4</v>
      </c>
      <c r="N62" s="6">
        <f t="shared" si="1"/>
        <v>5.8539772757549508E-3</v>
      </c>
      <c r="O62" s="8">
        <f>SQRT(249)*N62</f>
        <v>9.2374203305461755E-2</v>
      </c>
      <c r="P62" s="8">
        <f>(1+M62)^249-1</f>
        <v>0.21370426061884551</v>
      </c>
      <c r="Q62" s="9">
        <f t="shared" si="2"/>
        <v>1.772185899969394</v>
      </c>
      <c r="S62" s="25">
        <v>0.40999999999999948</v>
      </c>
      <c r="T62" s="25">
        <v>0.59000000000000052</v>
      </c>
      <c r="U62" s="26">
        <f>T62*$AA$4</f>
        <v>4.3192377306927557E-2</v>
      </c>
      <c r="V62" s="27">
        <f>S62*$AB$5+T62*$AB$4</f>
        <v>0.11024057402962427</v>
      </c>
      <c r="W62" s="26">
        <f>T62*$AA$3</f>
        <v>5.637993643918579E-2</v>
      </c>
      <c r="X62" s="27">
        <f>S62*$AB$5+T62*$AB$3</f>
        <v>0.14998405084722322</v>
      </c>
    </row>
    <row r="63" spans="1:24" x14ac:dyDescent="0.35">
      <c r="A63" s="1">
        <v>45016</v>
      </c>
      <c r="B63">
        <v>7.0373914332484497E-3</v>
      </c>
      <c r="C63">
        <v>1.55930049297266E-2</v>
      </c>
      <c r="D63">
        <f>$G$7*B63+$H$7*C63</f>
        <v>8.3207334577201711E-3</v>
      </c>
      <c r="K63" s="4">
        <f t="shared" si="3"/>
        <v>0.39999999999999947</v>
      </c>
      <c r="L63" s="4">
        <f t="shared" si="4"/>
        <v>0.60000000000000053</v>
      </c>
      <c r="M63" s="6">
        <f t="shared" si="0"/>
        <v>7.8287960628996831E-4</v>
      </c>
      <c r="N63" s="6">
        <f t="shared" si="1"/>
        <v>5.90343693052027E-3</v>
      </c>
      <c r="O63" s="8">
        <f>SQRT(249)*N63</f>
        <v>9.3154663493380807E-2</v>
      </c>
      <c r="P63" s="8">
        <f>(1+M63)^249-1</f>
        <v>0.21514177309354454</v>
      </c>
      <c r="Q63" s="9">
        <f t="shared" si="2"/>
        <v>1.7727697884419802</v>
      </c>
      <c r="S63" s="25">
        <v>0.39999999999999947</v>
      </c>
      <c r="T63" s="25">
        <v>0.60000000000000053</v>
      </c>
      <c r="U63" s="26">
        <f>T63*$AA$4</f>
        <v>4.3924451498570397E-2</v>
      </c>
      <c r="V63" s="27">
        <f>S63*$AB$5+T63*$AB$4</f>
        <v>0.11126160070809248</v>
      </c>
      <c r="W63" s="26">
        <f>T63*$AA$3</f>
        <v>5.7335528582222843E-2</v>
      </c>
      <c r="X63" s="27">
        <f>S63*$AB$5+T63*$AB$3</f>
        <v>0.15167869577683718</v>
      </c>
    </row>
    <row r="64" spans="1:24" x14ac:dyDescent="0.35">
      <c r="A64" s="1">
        <v>45019</v>
      </c>
      <c r="B64">
        <v>1.5183520681435476E-3</v>
      </c>
      <c r="C64">
        <v>-1.529210694920655E-2</v>
      </c>
      <c r="D64">
        <f>$G$7*B64+$H$7*C64</f>
        <v>-1.0032167844589671E-3</v>
      </c>
      <c r="K64" s="4">
        <f t="shared" si="3"/>
        <v>0.38999999999999946</v>
      </c>
      <c r="L64" s="4">
        <f t="shared" si="4"/>
        <v>0.61000000000000054</v>
      </c>
      <c r="M64" s="6">
        <f t="shared" si="0"/>
        <v>7.8763713229676479E-4</v>
      </c>
      <c r="N64" s="6">
        <f t="shared" si="1"/>
        <v>5.9535750665935449E-3</v>
      </c>
      <c r="O64" s="8">
        <f>SQRT(249)*N64</f>
        <v>9.3945829935753497E-2</v>
      </c>
      <c r="P64" s="8">
        <f>(1+M64)^249-1</f>
        <v>0.21658098131368386</v>
      </c>
      <c r="Q64" s="9">
        <f t="shared" si="2"/>
        <v>1.7731599308623192</v>
      </c>
      <c r="S64" s="25">
        <v>0.38999999999999946</v>
      </c>
      <c r="T64" s="25">
        <v>0.61000000000000054</v>
      </c>
      <c r="U64" s="26">
        <f>T64*$AA$4</f>
        <v>4.4656525690213236E-2</v>
      </c>
      <c r="V64" s="27">
        <f>S64*$AB$5+T64*$AB$4</f>
        <v>0.11228262738656068</v>
      </c>
      <c r="W64" s="26">
        <f>T64*$AA$3</f>
        <v>5.8291120725259889E-2</v>
      </c>
      <c r="X64" s="27">
        <f>S64*$AB$5+T64*$AB$3</f>
        <v>0.15337334070645114</v>
      </c>
    </row>
    <row r="65" spans="1:24" x14ac:dyDescent="0.35">
      <c r="A65" s="1">
        <v>45020</v>
      </c>
      <c r="B65">
        <v>8.6240254971953255E-4</v>
      </c>
      <c r="C65">
        <v>-2.8110109274612498E-3</v>
      </c>
      <c r="D65">
        <f>$G$7*B65+$H$7*C65</f>
        <v>3.1139052814241515E-4</v>
      </c>
      <c r="K65" s="4">
        <f t="shared" si="3"/>
        <v>0.37999999999999945</v>
      </c>
      <c r="L65" s="4">
        <f t="shared" si="4"/>
        <v>0.62000000000000055</v>
      </c>
      <c r="M65" s="6">
        <f t="shared" si="0"/>
        <v>7.9239465830356116E-4</v>
      </c>
      <c r="N65" s="6">
        <f t="shared" si="1"/>
        <v>6.0043746874971606E-3</v>
      </c>
      <c r="O65" s="8">
        <f>SQRT(249)*N65</f>
        <v>9.4747434432686878E-2</v>
      </c>
      <c r="P65" s="8">
        <f>(1+M65)^249-1</f>
        <v>0.21802188727138372</v>
      </c>
      <c r="Q65" s="9">
        <f t="shared" si="2"/>
        <v>1.7733660893029726</v>
      </c>
      <c r="S65" s="25">
        <v>0.37999999999999945</v>
      </c>
      <c r="T65" s="25">
        <v>0.62000000000000055</v>
      </c>
      <c r="U65" s="26">
        <f>T65*$AA$4</f>
        <v>4.5388599881856076E-2</v>
      </c>
      <c r="V65" s="27">
        <f>S65*$AB$5+T65*$AB$4</f>
        <v>0.11330365406502889</v>
      </c>
      <c r="W65" s="26">
        <f>T65*$AA$3</f>
        <v>5.9246712868296934E-2</v>
      </c>
      <c r="X65" s="27">
        <f>S65*$AB$5+T65*$AB$3</f>
        <v>0.15506798563606511</v>
      </c>
    </row>
    <row r="66" spans="1:24" x14ac:dyDescent="0.35">
      <c r="A66" s="1">
        <v>45021</v>
      </c>
      <c r="B66">
        <v>-5.9682169199770749E-4</v>
      </c>
      <c r="C66">
        <v>-9.1650190719014743E-3</v>
      </c>
      <c r="D66">
        <f>$G$7*B66+$H$7*C66</f>
        <v>-1.8820512989832724E-3</v>
      </c>
      <c r="K66" s="19">
        <f t="shared" si="3"/>
        <v>0.36999999999999944</v>
      </c>
      <c r="L66" s="19">
        <f t="shared" si="4"/>
        <v>0.63000000000000056</v>
      </c>
      <c r="M66" s="20">
        <f t="shared" si="0"/>
        <v>7.9715218431035753E-4</v>
      </c>
      <c r="N66" s="20">
        <f t="shared" si="1"/>
        <v>6.0558191465323197E-3</v>
      </c>
      <c r="O66" s="21">
        <f>SQRT(249)*N66</f>
        <v>9.5559214303704648E-2</v>
      </c>
      <c r="P66" s="21">
        <f>(1+M66)^249-1</f>
        <v>0.21946449296139514</v>
      </c>
      <c r="Q66" s="22">
        <f t="shared" si="2"/>
        <v>1.7733977219905348</v>
      </c>
      <c r="S66" s="25">
        <v>0.36999999999999944</v>
      </c>
      <c r="T66" s="25">
        <v>0.63000000000000056</v>
      </c>
      <c r="U66" s="26">
        <f>T66*$AA$4</f>
        <v>4.6120674073498916E-2</v>
      </c>
      <c r="V66" s="27">
        <f>S66*$AB$5+T66*$AB$4</f>
        <v>0.1143246807434971</v>
      </c>
      <c r="W66" s="26">
        <f>T66*$AA$3</f>
        <v>6.020230501133398E-2</v>
      </c>
      <c r="X66" s="27">
        <f>S66*$AB$5+T66*$AB$3</f>
        <v>0.15676263056567902</v>
      </c>
    </row>
    <row r="67" spans="1:24" x14ac:dyDescent="0.35">
      <c r="A67" s="1">
        <v>45022</v>
      </c>
      <c r="B67">
        <v>9.4524578693530505E-3</v>
      </c>
      <c r="C67">
        <v>-6.1988829138825995E-4</v>
      </c>
      <c r="D67">
        <f>$G$7*B67+$H$7*C67</f>
        <v>7.9416059452418544E-3</v>
      </c>
      <c r="K67" s="4">
        <f t="shared" si="3"/>
        <v>0.35999999999999943</v>
      </c>
      <c r="L67" s="4">
        <f t="shared" si="4"/>
        <v>0.64000000000000057</v>
      </c>
      <c r="M67" s="6">
        <f t="shared" si="0"/>
        <v>8.0190971031715401E-4</v>
      </c>
      <c r="N67" s="6">
        <f t="shared" si="1"/>
        <v>6.1078921500397152E-3</v>
      </c>
      <c r="O67" s="8">
        <f>SQRT(249)*N67</f>
        <v>9.638091243919969E-2</v>
      </c>
      <c r="P67" s="8">
        <f>(1+M67)^249-1</f>
        <v>0.22090880038057792</v>
      </c>
      <c r="Q67" s="9">
        <f t="shared" si="2"/>
        <v>1.7732639799233374</v>
      </c>
      <c r="S67" s="25">
        <v>0.35999999999999943</v>
      </c>
      <c r="T67" s="25">
        <v>0.64000000000000057</v>
      </c>
      <c r="U67" s="26">
        <f>T67*$AA$4</f>
        <v>4.6852748265141755E-2</v>
      </c>
      <c r="V67" s="27">
        <f>S67*$AB$5+T67*$AB$4</f>
        <v>0.1153457074219653</v>
      </c>
      <c r="W67" s="26">
        <f>T67*$AA$3</f>
        <v>6.1157897154371033E-2</v>
      </c>
      <c r="X67" s="27">
        <f>S67*$AB$5+T67*$AB$3</f>
        <v>0.15845727549529298</v>
      </c>
    </row>
    <row r="68" spans="1:24" x14ac:dyDescent="0.35">
      <c r="A68" s="1">
        <v>45026</v>
      </c>
      <c r="B68">
        <v>-4.56555991443185E-3</v>
      </c>
      <c r="C68">
        <v>-7.4300640199628754E-4</v>
      </c>
      <c r="D68">
        <f>$G$7*B68+$H$7*C68</f>
        <v>-3.9921768875665151E-3</v>
      </c>
      <c r="K68" s="4">
        <f t="shared" si="3"/>
        <v>0.34999999999999942</v>
      </c>
      <c r="L68" s="4">
        <f t="shared" si="4"/>
        <v>0.65000000000000058</v>
      </c>
      <c r="M68" s="6">
        <f t="shared" ref="M68:M103" si="5">K68*$G$3+L68*$H$3</f>
        <v>8.0666723632395049E-4</v>
      </c>
      <c r="N68" s="6">
        <f t="shared" ref="N68:N103" si="6">SQRT(K68^2*$G$4^2+L68^2*$H$4^2+2*K68*L68*$G$5)</f>
        <v>6.1605777595031327E-3</v>
      </c>
      <c r="O68" s="8">
        <f>SQRT(249)*N68</f>
        <v>9.7212277333628361E-2</v>
      </c>
      <c r="P68" s="8">
        <f>(1+M68)^249-1</f>
        <v>0.22235481152837999</v>
      </c>
      <c r="Q68" s="9">
        <f t="shared" ref="Q68:Q103" si="7">(P68-$G$13)/O68</f>
        <v>1.772973705130533</v>
      </c>
      <c r="S68" s="25">
        <v>0.34999999999999942</v>
      </c>
      <c r="T68" s="25">
        <v>0.65000000000000058</v>
      </c>
      <c r="U68" s="26">
        <f>T68*$AA$4</f>
        <v>4.7584822456784595E-2</v>
      </c>
      <c r="V68" s="27">
        <f>S68*$AB$5+T68*$AB$4</f>
        <v>0.11636673410043351</v>
      </c>
      <c r="W68" s="26">
        <f>T68*$AA$3</f>
        <v>6.2113489297408078E-2</v>
      </c>
      <c r="X68" s="27">
        <f>S68*$AB$5+T68*$AB$3</f>
        <v>0.16015192042490692</v>
      </c>
    </row>
    <row r="69" spans="1:24" x14ac:dyDescent="0.35">
      <c r="A69" s="1">
        <v>45027</v>
      </c>
      <c r="B69">
        <v>-2.560150971872825E-3</v>
      </c>
      <c r="C69">
        <v>3.0892618925480501E-3</v>
      </c>
      <c r="D69">
        <f>$G$7*B69+$H$7*C69</f>
        <v>-1.7127390422096937E-3</v>
      </c>
      <c r="K69" s="4">
        <f t="shared" ref="K69:K103" si="8">K68-1%</f>
        <v>0.33999999999999941</v>
      </c>
      <c r="L69" s="4">
        <f t="shared" ref="L69:L103" si="9">1-K69</f>
        <v>0.66000000000000059</v>
      </c>
      <c r="M69" s="6">
        <f t="shared" si="5"/>
        <v>8.1142476233074686E-4</v>
      </c>
      <c r="N69" s="6">
        <f t="shared" si="6"/>
        <v>6.2138603925909891E-3</v>
      </c>
      <c r="O69" s="8">
        <f>SQRT(249)*N69</f>
        <v>9.8053063101945712E-2</v>
      </c>
      <c r="P69" s="8">
        <f>(1+M69)^249-1</f>
        <v>0.22380252840621506</v>
      </c>
      <c r="Q69" s="9">
        <f t="shared" si="7"/>
        <v>1.7725354303874494</v>
      </c>
      <c r="S69" s="25">
        <v>0.33999999999999941</v>
      </c>
      <c r="T69" s="25">
        <v>0.66000000000000059</v>
      </c>
      <c r="U69" s="26">
        <f>T69*$AA$4</f>
        <v>4.8316896648427435E-2</v>
      </c>
      <c r="V69" s="27">
        <f>S69*$AB$5+T69*$AB$4</f>
        <v>0.11738776077890171</v>
      </c>
      <c r="W69" s="26">
        <f>T69*$AA$3</f>
        <v>6.3069081440445124E-2</v>
      </c>
      <c r="X69" s="27">
        <f>S69*$AB$5+T69*$AB$3</f>
        <v>0.16184656535452088</v>
      </c>
    </row>
    <row r="70" spans="1:24" x14ac:dyDescent="0.35">
      <c r="A70" s="1">
        <v>45028</v>
      </c>
      <c r="B70">
        <v>-1.68485213634409E-3</v>
      </c>
      <c r="C70">
        <v>-8.3650091341161744E-3</v>
      </c>
      <c r="D70">
        <f>$G$7*B70+$H$7*C70</f>
        <v>-2.6868756860099026E-3</v>
      </c>
      <c r="K70" s="4">
        <f t="shared" si="8"/>
        <v>0.3299999999999994</v>
      </c>
      <c r="L70" s="4">
        <f t="shared" si="9"/>
        <v>0.6700000000000006</v>
      </c>
      <c r="M70" s="6">
        <f t="shared" si="5"/>
        <v>8.1618228833754334E-4</v>
      </c>
      <c r="N70" s="6">
        <f t="shared" si="6"/>
        <v>6.2677248232270019E-3</v>
      </c>
      <c r="O70" s="8">
        <f>SQRT(249)*N70</f>
        <v>9.890302948072062E-2</v>
      </c>
      <c r="P70" s="8">
        <f>(1+M70)^249-1</f>
        <v>0.22525195301823331</v>
      </c>
      <c r="Q70" s="9">
        <f t="shared" si="7"/>
        <v>1.7719573802579582</v>
      </c>
      <c r="S70" s="25">
        <v>0.3299999999999994</v>
      </c>
      <c r="T70" s="25">
        <v>0.6700000000000006</v>
      </c>
      <c r="U70" s="26">
        <f>T70*$AA$4</f>
        <v>4.9048970840070275E-2</v>
      </c>
      <c r="V70" s="27">
        <f>S70*$AB$5+T70*$AB$4</f>
        <v>0.11840878745736994</v>
      </c>
      <c r="W70" s="26">
        <f>T70*$AA$3</f>
        <v>6.402467358348217E-2</v>
      </c>
      <c r="X70" s="27">
        <f>S70*$AB$5+T70*$AB$3</f>
        <v>0.16354121028413485</v>
      </c>
    </row>
    <row r="71" spans="1:24" x14ac:dyDescent="0.35">
      <c r="A71" s="1">
        <v>45029</v>
      </c>
      <c r="B71">
        <v>6.665717250753325E-3</v>
      </c>
      <c r="C71">
        <v>7.4221790319010748E-3</v>
      </c>
      <c r="D71">
        <f>$G$7*B71+$H$7*C71</f>
        <v>6.7791865179254876E-3</v>
      </c>
      <c r="K71" s="4">
        <f t="shared" si="8"/>
        <v>0.3199999999999994</v>
      </c>
      <c r="L71" s="4">
        <f t="shared" si="9"/>
        <v>0.6800000000000006</v>
      </c>
      <c r="M71" s="6">
        <f t="shared" si="5"/>
        <v>8.209398143443397E-4</v>
      </c>
      <c r="N71" s="6">
        <f t="shared" si="6"/>
        <v>6.3221561807772046E-3</v>
      </c>
      <c r="O71" s="8">
        <f>SQRT(249)*N71</f>
        <v>9.9761941815307065E-2</v>
      </c>
      <c r="P71" s="8">
        <f>(1+M71)^249-1</f>
        <v>0.2267030873707121</v>
      </c>
      <c r="Q71" s="9">
        <f t="shared" si="7"/>
        <v>1.7712474732884511</v>
      </c>
      <c r="S71" s="25">
        <v>0.3199999999999994</v>
      </c>
      <c r="T71" s="25">
        <v>0.6800000000000006</v>
      </c>
      <c r="U71" s="26">
        <f>T71*$AA$4</f>
        <v>4.9781045031713114E-2</v>
      </c>
      <c r="V71" s="27">
        <f>S71*$AB$5+T71*$AB$4</f>
        <v>0.11942981413583814</v>
      </c>
      <c r="W71" s="26">
        <f>T71*$AA$3</f>
        <v>6.4980265726519215E-2</v>
      </c>
      <c r="X71" s="27">
        <f>S71*$AB$5+T71*$AB$3</f>
        <v>0.16523585521374878</v>
      </c>
    </row>
    <row r="72" spans="1:24" x14ac:dyDescent="0.35">
      <c r="A72" s="1">
        <v>45030</v>
      </c>
      <c r="B72">
        <v>3.351013723999775E-3</v>
      </c>
      <c r="C72">
        <v>-1.210319965079615E-3</v>
      </c>
      <c r="D72">
        <f>$G$7*B72+$H$7*C72</f>
        <v>2.6668136706378665E-3</v>
      </c>
      <c r="K72" s="4">
        <f t="shared" si="8"/>
        <v>0.30999999999999939</v>
      </c>
      <c r="L72" s="4">
        <f t="shared" si="9"/>
        <v>0.69000000000000061</v>
      </c>
      <c r="M72" s="6">
        <f t="shared" si="5"/>
        <v>8.2569734035113618E-4</v>
      </c>
      <c r="N72" s="6">
        <f t="shared" si="6"/>
        <v>6.3771399484362414E-3</v>
      </c>
      <c r="O72" s="8">
        <f>SQRT(249)*N72</f>
        <v>0.10062957103438037</v>
      </c>
      <c r="P72" s="8">
        <f>(1+M72)^249-1</f>
        <v>0.22815593347225849</v>
      </c>
      <c r="Q72" s="9">
        <f t="shared" si="7"/>
        <v>1.7704133252380756</v>
      </c>
      <c r="S72" s="25">
        <v>0.30999999999999939</v>
      </c>
      <c r="T72" s="25">
        <v>0.69000000000000061</v>
      </c>
      <c r="U72" s="26">
        <f>T72*$AA$4</f>
        <v>5.0513119223355954E-2</v>
      </c>
      <c r="V72" s="27">
        <f>S72*$AB$5+T72*$AB$4</f>
        <v>0.12045084081430635</v>
      </c>
      <c r="W72" s="26">
        <f>T72*$AA$3</f>
        <v>6.5935857869556261E-2</v>
      </c>
      <c r="X72" s="27">
        <f>S72*$AB$5+T72*$AB$3</f>
        <v>0.16693050014336275</v>
      </c>
    </row>
    <row r="73" spans="1:24" x14ac:dyDescent="0.35">
      <c r="A73" s="1">
        <v>45033</v>
      </c>
      <c r="B73">
        <v>-6.659317568728975E-3</v>
      </c>
      <c r="C73">
        <v>2.7567476839632748E-3</v>
      </c>
      <c r="D73">
        <f>$G$7*B73+$H$7*C73</f>
        <v>-5.2469077808251375E-3</v>
      </c>
      <c r="K73" s="4">
        <f t="shared" si="8"/>
        <v>0.29999999999999938</v>
      </c>
      <c r="L73" s="4">
        <f t="shared" si="9"/>
        <v>0.70000000000000062</v>
      </c>
      <c r="M73" s="6">
        <f t="shared" si="5"/>
        <v>8.3045486635793266E-4</v>
      </c>
      <c r="N73" s="6">
        <f t="shared" si="6"/>
        <v>6.4326619608916094E-3</v>
      </c>
      <c r="O73" s="8">
        <f>SQRT(249)*N73</f>
        <v>0.1015056936130795</v>
      </c>
      <c r="P73" s="8">
        <f>(1+M73)^249-1</f>
        <v>0.22961049333401107</v>
      </c>
      <c r="Q73" s="9">
        <f t="shared" si="7"/>
        <v>1.7694622532077098</v>
      </c>
      <c r="S73" s="25">
        <v>0.29999999999999938</v>
      </c>
      <c r="T73" s="25">
        <v>0.70000000000000062</v>
      </c>
      <c r="U73" s="26">
        <f>T73*$AA$4</f>
        <v>5.1245193414998794E-2</v>
      </c>
      <c r="V73" s="27">
        <f>S73*$AB$5+T73*$AB$4</f>
        <v>0.12147186749277455</v>
      </c>
      <c r="W73" s="26">
        <f>T73*$AA$3</f>
        <v>6.6891450012593306E-2</v>
      </c>
      <c r="X73" s="27">
        <f>S73*$AB$5+T73*$AB$3</f>
        <v>0.16862514507297668</v>
      </c>
    </row>
    <row r="74" spans="1:24" x14ac:dyDescent="0.35">
      <c r="A74" s="1">
        <v>45034</v>
      </c>
      <c r="B74">
        <v>-3.4679633383180252E-3</v>
      </c>
      <c r="C74">
        <v>-3.6489465161639498E-3</v>
      </c>
      <c r="D74">
        <f>$G$7*B74+$H$7*C74</f>
        <v>-3.4951108149949136E-3</v>
      </c>
      <c r="K74" s="4">
        <f t="shared" si="8"/>
        <v>0.28999999999999937</v>
      </c>
      <c r="L74" s="4">
        <f t="shared" si="9"/>
        <v>0.71000000000000063</v>
      </c>
      <c r="M74" s="6">
        <f t="shared" si="5"/>
        <v>8.3521239236472903E-4</v>
      </c>
      <c r="N74" s="6">
        <f t="shared" si="6"/>
        <v>6.4887084013400473E-3</v>
      </c>
      <c r="O74" s="8">
        <f>SQRT(249)*N74</f>
        <v>0.1023900915259265</v>
      </c>
      <c r="P74" s="8">
        <f>(1+M74)^249-1</f>
        <v>0.23106676896919454</v>
      </c>
      <c r="Q74" s="9">
        <f t="shared" si="7"/>
        <v>1.7684012805413509</v>
      </c>
      <c r="S74" s="25">
        <v>0.28999999999999937</v>
      </c>
      <c r="T74" s="25">
        <v>0.71000000000000063</v>
      </c>
      <c r="U74" s="26">
        <f>T74*$AA$4</f>
        <v>5.1977267606641633E-2</v>
      </c>
      <c r="V74" s="27">
        <f>S74*$AB$5+T74*$AB$4</f>
        <v>0.12249289417124276</v>
      </c>
      <c r="W74" s="26">
        <f>T74*$AA$3</f>
        <v>6.7847042155630366E-2</v>
      </c>
      <c r="X74" s="27">
        <f>S74*$AB$5+T74*$AB$3</f>
        <v>0.17031979000259065</v>
      </c>
    </row>
    <row r="75" spans="1:24" x14ac:dyDescent="0.35">
      <c r="A75" s="1">
        <v>45035</v>
      </c>
      <c r="B75">
        <v>-7.6555101911934755E-4</v>
      </c>
      <c r="C75">
        <v>-5.0458483939816003E-3</v>
      </c>
      <c r="D75">
        <f>$G$7*B75+$H$7*C75</f>
        <v>-1.4075956253486854E-3</v>
      </c>
      <c r="K75" s="4">
        <f t="shared" si="8"/>
        <v>0.27999999999999936</v>
      </c>
      <c r="L75" s="4">
        <f t="shared" si="9"/>
        <v>0.72000000000000064</v>
      </c>
      <c r="M75" s="6">
        <f t="shared" si="5"/>
        <v>8.399699183715254E-4</v>
      </c>
      <c r="N75" s="6">
        <f t="shared" si="6"/>
        <v>6.5452657979258927E-3</v>
      </c>
      <c r="O75" s="8">
        <f>SQRT(249)*N75</f>
        <v>0.10328255219062472</v>
      </c>
      <c r="P75" s="8">
        <f>(1+M75)^249-1</f>
        <v>0.23252476239356623</v>
      </c>
      <c r="Q75" s="9">
        <f t="shared" si="7"/>
        <v>1.7672371424041415</v>
      </c>
      <c r="S75" s="25">
        <v>0.27999999999999936</v>
      </c>
      <c r="T75" s="25">
        <v>0.72000000000000064</v>
      </c>
      <c r="U75" s="26">
        <f>T75*$AA$4</f>
        <v>5.2709341798284473E-2</v>
      </c>
      <c r="V75" s="27">
        <f>S75*$AB$5+T75*$AB$4</f>
        <v>0.12351392084971097</v>
      </c>
      <c r="W75" s="26">
        <f>T75*$AA$3</f>
        <v>6.8802634298667412E-2</v>
      </c>
      <c r="X75" s="27">
        <f>S75*$AB$5+T75*$AB$3</f>
        <v>0.17201443493220459</v>
      </c>
    </row>
    <row r="76" spans="1:24" x14ac:dyDescent="0.35">
      <c r="A76" s="1">
        <v>45036</v>
      </c>
      <c r="B76">
        <v>2.6636566184195499E-3</v>
      </c>
      <c r="C76">
        <v>-2.436457057648465E-2</v>
      </c>
      <c r="D76">
        <f>$G$7*B76+$H$7*C76</f>
        <v>-1.3905774608160798E-3</v>
      </c>
      <c r="K76" s="4">
        <f t="shared" si="8"/>
        <v>0.26999999999999935</v>
      </c>
      <c r="L76" s="4">
        <f t="shared" si="9"/>
        <v>0.73000000000000065</v>
      </c>
      <c r="M76" s="6">
        <f t="shared" si="5"/>
        <v>8.4472744437832188E-4</v>
      </c>
      <c r="N76" s="6">
        <f t="shared" si="6"/>
        <v>6.6023210196668389E-3</v>
      </c>
      <c r="O76" s="8">
        <f>SQRT(249)*N76</f>
        <v>0.10418286840376831</v>
      </c>
      <c r="P76" s="8">
        <f>(1+M76)^249-1</f>
        <v>0.23398447562534774</v>
      </c>
      <c r="Q76" s="9">
        <f t="shared" si="7"/>
        <v>1.7659762919206878</v>
      </c>
      <c r="S76" s="25">
        <v>0.26999999999999935</v>
      </c>
      <c r="T76" s="25">
        <v>0.73000000000000065</v>
      </c>
      <c r="U76" s="26">
        <f>T76*$AA$4</f>
        <v>5.3441415989927313E-2</v>
      </c>
      <c r="V76" s="27">
        <f>S76*$AB$5+T76*$AB$4</f>
        <v>0.12453494752817917</v>
      </c>
      <c r="W76" s="26">
        <f>T76*$AA$3</f>
        <v>6.9758226441704457E-2</v>
      </c>
      <c r="X76" s="27">
        <f>S76*$AB$5+T76*$AB$3</f>
        <v>0.17370907986181855</v>
      </c>
    </row>
    <row r="77" spans="1:24" x14ac:dyDescent="0.35">
      <c r="A77" s="1">
        <v>45037</v>
      </c>
      <c r="B77">
        <v>2.8493443841926002E-4</v>
      </c>
      <c r="C77">
        <v>3.2057124171001499E-3</v>
      </c>
      <c r="D77">
        <f>$G$7*B77+$H$7*C77</f>
        <v>7.2305113522139349E-4</v>
      </c>
      <c r="K77" s="4">
        <f t="shared" si="8"/>
        <v>0.25999999999999934</v>
      </c>
      <c r="L77" s="4">
        <f t="shared" si="9"/>
        <v>0.74000000000000066</v>
      </c>
      <c r="M77" s="6">
        <f t="shared" si="5"/>
        <v>8.4948497038511836E-4</v>
      </c>
      <c r="N77" s="6">
        <f t="shared" si="6"/>
        <v>6.6598612719282052E-3</v>
      </c>
      <c r="O77" s="8">
        <f>SQRT(249)*N77</f>
        <v>0.10509083826942747</v>
      </c>
      <c r="P77" s="8">
        <f>(1+M77)^249-1</f>
        <v>0.23544591068481835</v>
      </c>
      <c r="Q77" s="9">
        <f t="shared" si="7"/>
        <v>1.7646249067818827</v>
      </c>
      <c r="S77" s="25">
        <v>0.25999999999999934</v>
      </c>
      <c r="T77" s="25">
        <v>0.74000000000000066</v>
      </c>
      <c r="U77" s="26">
        <f>T77*$AA$4</f>
        <v>5.4173490181570153E-2</v>
      </c>
      <c r="V77" s="27">
        <f>S77*$AB$5+T77*$AB$4</f>
        <v>0.12555597420664738</v>
      </c>
      <c r="W77" s="26">
        <f>T77*$AA$3</f>
        <v>7.0713818584741503E-2</v>
      </c>
      <c r="X77" s="27">
        <f>S77*$AB$5+T77*$AB$3</f>
        <v>0.17540372479143251</v>
      </c>
    </row>
    <row r="78" spans="1:24" x14ac:dyDescent="0.35">
      <c r="A78" s="1">
        <v>45040</v>
      </c>
      <c r="B78">
        <v>1.3281440380868426E-3</v>
      </c>
      <c r="C78">
        <v>-3.8314737570183002E-3</v>
      </c>
      <c r="D78">
        <f>$G$7*B78+$H$7*C78</f>
        <v>5.5420136882107106E-4</v>
      </c>
      <c r="K78" s="4">
        <f t="shared" si="8"/>
        <v>0.24999999999999933</v>
      </c>
      <c r="L78" s="4">
        <f t="shared" si="9"/>
        <v>0.75000000000000067</v>
      </c>
      <c r="M78" s="6">
        <f t="shared" si="5"/>
        <v>8.5424249639191462E-4</v>
      </c>
      <c r="N78" s="6">
        <f t="shared" si="6"/>
        <v>6.7178740915026323E-3</v>
      </c>
      <c r="O78" s="8">
        <f>SQRT(249)*N78</f>
        <v>0.10600626512150731</v>
      </c>
      <c r="P78" s="8">
        <f>(1+M78)^249-1</f>
        <v>0.23690906959492919</v>
      </c>
      <c r="Q78" s="9">
        <f t="shared" si="7"/>
        <v>1.7631888962476781</v>
      </c>
      <c r="S78" s="25">
        <v>0.24999999999999933</v>
      </c>
      <c r="T78" s="25">
        <v>0.75000000000000067</v>
      </c>
      <c r="U78" s="26">
        <f>T78*$AA$4</f>
        <v>5.4905564373212999E-2</v>
      </c>
      <c r="V78" s="27">
        <f>S78*$AB$5+T78*$AB$4</f>
        <v>0.12657700088511559</v>
      </c>
      <c r="W78" s="26">
        <f>T78*$AA$3</f>
        <v>7.1669410727778549E-2</v>
      </c>
      <c r="X78" s="27">
        <f>S78*$AB$5+T78*$AB$3</f>
        <v>0.17709836972104645</v>
      </c>
    </row>
    <row r="79" spans="1:24" x14ac:dyDescent="0.35">
      <c r="A79" s="1">
        <v>45041</v>
      </c>
      <c r="B79">
        <v>-5.0014138183135E-3</v>
      </c>
      <c r="C79">
        <v>-2.8914254806471748E-3</v>
      </c>
      <c r="D79">
        <f>$G$7*B79+$H$7*C79</f>
        <v>-4.6849155676635503E-3</v>
      </c>
      <c r="K79" s="4">
        <f t="shared" si="8"/>
        <v>0.23999999999999932</v>
      </c>
      <c r="L79" s="4">
        <f t="shared" si="9"/>
        <v>0.76000000000000068</v>
      </c>
      <c r="M79" s="6">
        <f t="shared" si="5"/>
        <v>8.590000223987111E-4</v>
      </c>
      <c r="N79" s="6">
        <f t="shared" si="6"/>
        <v>6.7763473413479909E-3</v>
      </c>
      <c r="O79" s="8">
        <f>SQRT(249)*N79</f>
        <v>0.10692895744071342</v>
      </c>
      <c r="P79" s="8">
        <f>(1+M79)^249-1</f>
        <v>0.23837395438069309</v>
      </c>
      <c r="Q79" s="9">
        <f t="shared" si="7"/>
        <v>1.7616739084465192</v>
      </c>
      <c r="S79" s="25">
        <v>0.23999999999999932</v>
      </c>
      <c r="T79" s="25">
        <v>0.76000000000000068</v>
      </c>
      <c r="U79" s="26">
        <f>T79*$AA$4</f>
        <v>5.5637638564855839E-2</v>
      </c>
      <c r="V79" s="27">
        <f>S79*$AB$5+T79*$AB$4</f>
        <v>0.12759802756358379</v>
      </c>
      <c r="W79" s="26">
        <f>T79*$AA$3</f>
        <v>7.2625002870815594E-2</v>
      </c>
      <c r="X79" s="27">
        <f>S79*$AB$5+T79*$AB$3</f>
        <v>0.17879301465066041</v>
      </c>
    </row>
    <row r="80" spans="1:24" x14ac:dyDescent="0.35">
      <c r="A80" s="1">
        <v>45042</v>
      </c>
      <c r="B80" s="2">
        <v>-3.3702374549165998E-4</v>
      </c>
      <c r="C80">
        <v>-1.0767408738109449E-2</v>
      </c>
      <c r="D80">
        <f>$G$7*B80+$H$7*C80</f>
        <v>-1.9015814943843285E-3</v>
      </c>
      <c r="K80" s="4">
        <f t="shared" si="8"/>
        <v>0.22999999999999932</v>
      </c>
      <c r="L80" s="4">
        <f t="shared" si="9"/>
        <v>0.77000000000000068</v>
      </c>
      <c r="M80" s="6">
        <f t="shared" si="5"/>
        <v>8.6375754840550747E-4</v>
      </c>
      <c r="N80" s="6">
        <f t="shared" si="6"/>
        <v>6.8352692050323944E-3</v>
      </c>
      <c r="O80" s="8">
        <f>SQRT(249)*N80</f>
        <v>0.10785872876689573</v>
      </c>
      <c r="P80" s="8">
        <f>(1+M80)^249-1</f>
        <v>0.23984056706974433</v>
      </c>
      <c r="Q80" s="9">
        <f t="shared" si="7"/>
        <v>1.7600853379240891</v>
      </c>
      <c r="S80" s="25">
        <v>0.22999999999999932</v>
      </c>
      <c r="T80" s="25">
        <v>0.77000000000000068</v>
      </c>
      <c r="U80" s="26">
        <f>T80*$AA$4</f>
        <v>5.6369712756498679E-2</v>
      </c>
      <c r="V80" s="27">
        <f>S80*$AB$5+T80*$AB$4</f>
        <v>0.128619054242052</v>
      </c>
      <c r="W80" s="26">
        <f>T80*$AA$3</f>
        <v>7.358059501385264E-2</v>
      </c>
      <c r="X80" s="27">
        <f>S80*$AB$5+T80*$AB$3</f>
        <v>0.18048765958027435</v>
      </c>
    </row>
    <row r="81" spans="1:24" x14ac:dyDescent="0.35">
      <c r="A81" s="1">
        <v>45043</v>
      </c>
      <c r="B81">
        <v>9.3529968638729755E-3</v>
      </c>
      <c r="C81">
        <v>1.0471548685213449E-2</v>
      </c>
      <c r="D81">
        <f>$G$7*B81+$H$7*C81</f>
        <v>9.5207796370740463E-3</v>
      </c>
      <c r="K81" s="4">
        <f t="shared" si="8"/>
        <v>0.21999999999999931</v>
      </c>
      <c r="L81" s="4">
        <f t="shared" si="9"/>
        <v>0.78000000000000069</v>
      </c>
      <c r="M81" s="6">
        <f t="shared" si="5"/>
        <v>8.6851507441230394E-4</v>
      </c>
      <c r="N81" s="6">
        <f t="shared" si="6"/>
        <v>6.8946281809313618E-3</v>
      </c>
      <c r="O81" s="8">
        <f>SQRT(249)*N81</f>
        <v>0.10879539760748122</v>
      </c>
      <c r="P81" s="8">
        <f>(1+M81)^249-1</f>
        <v>0.24130890969207552</v>
      </c>
      <c r="Q81" s="9">
        <f t="shared" si="7"/>
        <v>1.7584283333592077</v>
      </c>
      <c r="S81" s="25">
        <v>0.21999999999999931</v>
      </c>
      <c r="T81" s="25">
        <v>0.78000000000000069</v>
      </c>
      <c r="U81" s="26">
        <f>T81*$AA$4</f>
        <v>5.7101786948141518E-2</v>
      </c>
      <c r="V81" s="27">
        <f>S81*$AB$5+T81*$AB$4</f>
        <v>0.12964008092052021</v>
      </c>
      <c r="W81" s="26">
        <f>T81*$AA$3</f>
        <v>7.4536187156889686E-2</v>
      </c>
      <c r="X81" s="27">
        <f>S81*$AB$5+T81*$AB$3</f>
        <v>0.18218230450988832</v>
      </c>
    </row>
    <row r="82" spans="1:24" x14ac:dyDescent="0.35">
      <c r="A82" s="1">
        <v>45044</v>
      </c>
      <c r="B82">
        <v>-5.8091903446502746E-4</v>
      </c>
      <c r="C82">
        <v>6.4298568175228501E-3</v>
      </c>
      <c r="D82">
        <f>$G$7*B82+$H$7*C82</f>
        <v>4.7069734333315418E-4</v>
      </c>
      <c r="K82" s="4">
        <f t="shared" si="8"/>
        <v>0.2099999999999993</v>
      </c>
      <c r="L82" s="4">
        <f t="shared" si="9"/>
        <v>0.7900000000000007</v>
      </c>
      <c r="M82" s="6">
        <f t="shared" si="5"/>
        <v>8.7327260041910031E-4</v>
      </c>
      <c r="N82" s="6">
        <f t="shared" si="6"/>
        <v>6.9544130762185926E-3</v>
      </c>
      <c r="O82" s="8">
        <f>SQRT(249)*N82</f>
        <v>0.10973878734264998</v>
      </c>
      <c r="P82" s="8">
        <f>(1+M82)^249-1</f>
        <v>0.2427789842798691</v>
      </c>
      <c r="Q82" s="9">
        <f t="shared" si="7"/>
        <v>1.7567078053991358</v>
      </c>
      <c r="S82" s="25">
        <v>0.2099999999999993</v>
      </c>
      <c r="T82" s="25">
        <v>0.7900000000000007</v>
      </c>
      <c r="U82" s="26">
        <f>T82*$AA$4</f>
        <v>5.7833861139784358E-2</v>
      </c>
      <c r="V82" s="27">
        <f>S82*$AB$5+T82*$AB$4</f>
        <v>0.13066110759898841</v>
      </c>
      <c r="W82" s="26">
        <f>T82*$AA$3</f>
        <v>7.5491779299926745E-2</v>
      </c>
      <c r="X82" s="27">
        <f>S82*$AB$5+T82*$AB$3</f>
        <v>0.18387694943950228</v>
      </c>
    </row>
    <row r="83" spans="1:24" x14ac:dyDescent="0.35">
      <c r="A83" s="1">
        <v>45047</v>
      </c>
      <c r="B83">
        <v>-3.26065941566505E-4</v>
      </c>
      <c r="C83">
        <v>-3.7733487985944E-3</v>
      </c>
      <c r="D83">
        <f>$G$7*B83+$H$7*C83</f>
        <v>-8.4315837012068919E-4</v>
      </c>
      <c r="K83" s="4">
        <f t="shared" si="8"/>
        <v>0.19999999999999929</v>
      </c>
      <c r="L83" s="4">
        <f t="shared" si="9"/>
        <v>0.80000000000000071</v>
      </c>
      <c r="M83" s="6">
        <f t="shared" si="5"/>
        <v>8.7803012642589679E-4</v>
      </c>
      <c r="N83" s="6">
        <f t="shared" si="6"/>
        <v>7.0146130006883438E-3</v>
      </c>
      <c r="O83" s="8">
        <f>SQRT(249)*N83</f>
        <v>0.11068872612785394</v>
      </c>
      <c r="P83" s="8">
        <f>(1+M83)^249-1</f>
        <v>0.24425079286789431</v>
      </c>
      <c r="Q83" s="9">
        <f t="shared" si="7"/>
        <v>1.7549284345681222</v>
      </c>
      <c r="S83" s="25">
        <v>0.19999999999999929</v>
      </c>
      <c r="T83" s="25">
        <v>0.80000000000000071</v>
      </c>
      <c r="U83" s="26">
        <f>T83*$AA$4</f>
        <v>5.8565935331427198E-2</v>
      </c>
      <c r="V83" s="27">
        <f>S83*$AB$5+T83*$AB$4</f>
        <v>0.13168213427745662</v>
      </c>
      <c r="W83" s="26">
        <f>T83*$AA$3</f>
        <v>7.6447371442963791E-2</v>
      </c>
      <c r="X83" s="27">
        <f>S83*$AB$5+T83*$AB$3</f>
        <v>0.18557159436911622</v>
      </c>
    </row>
    <row r="84" spans="1:24" x14ac:dyDescent="0.35">
      <c r="A84" s="1">
        <v>45048</v>
      </c>
      <c r="B84">
        <v>-4.3843130045935746E-3</v>
      </c>
      <c r="C84">
        <v>-2.3481496868049401E-3</v>
      </c>
      <c r="D84">
        <f>$G$7*B84+$H$7*C84</f>
        <v>-4.0788885069252797E-3</v>
      </c>
      <c r="K84" s="4">
        <f t="shared" si="8"/>
        <v>0.18999999999999928</v>
      </c>
      <c r="L84" s="4">
        <f t="shared" si="9"/>
        <v>0.81000000000000072</v>
      </c>
      <c r="M84" s="6">
        <f t="shared" si="5"/>
        <v>8.8278765243269327E-4</v>
      </c>
      <c r="N84" s="6">
        <f t="shared" si="6"/>
        <v>7.0752173604441467E-3</v>
      </c>
      <c r="O84" s="8">
        <f>SQRT(249)*N84</f>
        <v>0.11164504679422652</v>
      </c>
      <c r="P84" s="8">
        <f>(1+M84)^249-1</f>
        <v>0.24572433749304201</v>
      </c>
      <c r="Q84" s="9">
        <f t="shared" si="7"/>
        <v>1.7530946791914774</v>
      </c>
      <c r="S84" s="25">
        <v>0.18999999999999928</v>
      </c>
      <c r="T84" s="25">
        <v>0.81000000000000072</v>
      </c>
      <c r="U84" s="26">
        <f>T84*$AA$4</f>
        <v>5.9298009523070037E-2</v>
      </c>
      <c r="V84" s="27">
        <f>S84*$AB$5+T84*$AB$4</f>
        <v>0.13270316095592483</v>
      </c>
      <c r="W84" s="26">
        <f>T84*$AA$3</f>
        <v>7.7402963586000836E-2</v>
      </c>
      <c r="X84" s="27">
        <f>S84*$AB$5+T84*$AB$3</f>
        <v>0.18726623929873018</v>
      </c>
    </row>
    <row r="85" spans="1:24" x14ac:dyDescent="0.35">
      <c r="A85" s="1">
        <v>45049</v>
      </c>
      <c r="B85">
        <v>2.1363541885593976E-4</v>
      </c>
      <c r="C85">
        <v>4.678483193915625E-4</v>
      </c>
      <c r="D85">
        <f>$G$7*B85+$H$7*C85</f>
        <v>2.5176735393628313E-4</v>
      </c>
      <c r="K85" s="4">
        <f t="shared" si="8"/>
        <v>0.17999999999999927</v>
      </c>
      <c r="L85" s="4">
        <f t="shared" si="9"/>
        <v>0.82000000000000073</v>
      </c>
      <c r="M85" s="6">
        <f t="shared" si="5"/>
        <v>8.8754517843948964E-4</v>
      </c>
      <c r="N85" s="6">
        <f t="shared" si="6"/>
        <v>7.136215851485511E-3</v>
      </c>
      <c r="O85" s="8">
        <f>SQRT(249)*N85</f>
        <v>0.1126075867473825</v>
      </c>
      <c r="P85" s="8">
        <f>(1+M85)^249-1</f>
        <v>0.24719962019494579</v>
      </c>
      <c r="Q85" s="9">
        <f t="shared" si="7"/>
        <v>1.7512107833136705</v>
      </c>
      <c r="S85" s="25">
        <v>0.17999999999999927</v>
      </c>
      <c r="T85" s="25">
        <v>0.82000000000000073</v>
      </c>
      <c r="U85" s="26">
        <f>T85*$AA$4</f>
        <v>6.0030083714712877E-2</v>
      </c>
      <c r="V85" s="27">
        <f>S85*$AB$5+T85*$AB$4</f>
        <v>0.13372418763439303</v>
      </c>
      <c r="W85" s="26">
        <f>T85*$AA$3</f>
        <v>7.8358555729037882E-2</v>
      </c>
      <c r="X85" s="27">
        <f>S85*$AB$5+T85*$AB$3</f>
        <v>0.18896088422834412</v>
      </c>
    </row>
    <row r="86" spans="1:24" x14ac:dyDescent="0.35">
      <c r="A86" s="1">
        <v>45050</v>
      </c>
      <c r="B86">
        <v>-1.7076059995387025E-3</v>
      </c>
      <c r="C86">
        <v>9.1836799646427504E-4</v>
      </c>
      <c r="D86">
        <f>$G$7*B86+$H$7*C86</f>
        <v>-1.3137099001382557E-3</v>
      </c>
      <c r="K86" s="4">
        <f t="shared" si="8"/>
        <v>0.16999999999999926</v>
      </c>
      <c r="L86" s="4">
        <f t="shared" si="9"/>
        <v>0.83000000000000074</v>
      </c>
      <c r="M86" s="6">
        <f t="shared" si="5"/>
        <v>8.9230270444628612E-4</v>
      </c>
      <c r="N86" s="6">
        <f t="shared" si="6"/>
        <v>7.197598453221354E-3</v>
      </c>
      <c r="O86" s="8">
        <f>SQRT(249)*N86</f>
        <v>0.11357618786506171</v>
      </c>
      <c r="P86" s="8">
        <f>(1+M86)^249-1</f>
        <v>0.24867664301525827</v>
      </c>
      <c r="Q86" s="9">
        <f t="shared" si="7"/>
        <v>1.7492807845540936</v>
      </c>
      <c r="S86" s="25">
        <v>0.16999999999999926</v>
      </c>
      <c r="T86" s="25">
        <v>0.83000000000000074</v>
      </c>
      <c r="U86" s="26">
        <f>T86*$AA$4</f>
        <v>6.0762157906355717E-2</v>
      </c>
      <c r="V86" s="27">
        <f>S86*$AB$5+T86*$AB$4</f>
        <v>0.13474521431286124</v>
      </c>
      <c r="W86" s="26">
        <f>T86*$AA$3</f>
        <v>7.9314147872074928E-2</v>
      </c>
      <c r="X86" s="27">
        <f>S86*$AB$5+T86*$AB$3</f>
        <v>0.19065552915795808</v>
      </c>
    </row>
    <row r="87" spans="1:24" x14ac:dyDescent="0.35">
      <c r="A87" s="1">
        <v>45051</v>
      </c>
      <c r="B87">
        <v>2.1014215612528151E-3</v>
      </c>
      <c r="C87">
        <v>1.3740695995788876E-2</v>
      </c>
      <c r="D87">
        <f>$G$7*B87+$H$7*C87</f>
        <v>3.8473127264332238E-3</v>
      </c>
      <c r="K87" s="4">
        <f t="shared" si="8"/>
        <v>0.15999999999999925</v>
      </c>
      <c r="L87" s="4">
        <f t="shared" si="9"/>
        <v>0.84000000000000075</v>
      </c>
      <c r="M87" s="6">
        <f t="shared" si="5"/>
        <v>8.9706023045308249E-4</v>
      </c>
      <c r="N87" s="6">
        <f t="shared" si="6"/>
        <v>7.2593554219361877E-3</v>
      </c>
      <c r="O87" s="8">
        <f>SQRT(249)*N87</f>
        <v>0.11455069639402715</v>
      </c>
      <c r="P87" s="8">
        <f>(1+M87)^249-1</f>
        <v>0.25015540799824332</v>
      </c>
      <c r="Q87" s="9">
        <f t="shared" si="7"/>
        <v>1.7473085218945883</v>
      </c>
      <c r="S87" s="25">
        <v>0.15999999999999925</v>
      </c>
      <c r="T87" s="25">
        <v>0.84000000000000075</v>
      </c>
      <c r="U87" s="26">
        <f>T87*$AA$4</f>
        <v>6.1494232097998557E-2</v>
      </c>
      <c r="V87" s="27">
        <f>S87*$AB$5+T87*$AB$4</f>
        <v>0.13576624099132945</v>
      </c>
      <c r="W87" s="26">
        <f>T87*$AA$3</f>
        <v>8.0269740015111973E-2</v>
      </c>
      <c r="X87" s="27">
        <f>S87*$AB$5+T87*$AB$3</f>
        <v>0.19235017408757205</v>
      </c>
    </row>
    <row r="88" spans="1:24" x14ac:dyDescent="0.35">
      <c r="A88" s="1">
        <v>45054</v>
      </c>
      <c r="B88">
        <v>5.2098165396752749E-3</v>
      </c>
      <c r="C88">
        <v>2.5432137956826252E-3</v>
      </c>
      <c r="D88">
        <f>$G$7*B88+$H$7*C88</f>
        <v>4.8098261280763773E-3</v>
      </c>
      <c r="K88" s="4">
        <f t="shared" si="8"/>
        <v>0.14999999999999925</v>
      </c>
      <c r="L88" s="4">
        <f t="shared" si="9"/>
        <v>0.85000000000000075</v>
      </c>
      <c r="M88" s="6">
        <f t="shared" si="5"/>
        <v>9.0181775645987896E-4</v>
      </c>
      <c r="N88" s="6">
        <f t="shared" si="6"/>
        <v>7.3214772842325158E-3</v>
      </c>
      <c r="O88" s="8">
        <f>SQRT(249)*N88</f>
        <v>0.1155309628465878</v>
      </c>
      <c r="P88" s="8">
        <f>(1+M88)^249-1</f>
        <v>0.25163591719060707</v>
      </c>
      <c r="Q88" s="9">
        <f t="shared" si="7"/>
        <v>1.7452976433543363</v>
      </c>
      <c r="S88" s="25">
        <v>0.14999999999999925</v>
      </c>
      <c r="T88" s="25">
        <v>0.85000000000000075</v>
      </c>
      <c r="U88" s="26">
        <f>T88*$AA$4</f>
        <v>6.2226306289641396E-2</v>
      </c>
      <c r="V88" s="27">
        <f>S88*$AB$5+T88*$AB$4</f>
        <v>0.13678726766979765</v>
      </c>
      <c r="W88" s="26">
        <f>T88*$AA$3</f>
        <v>8.1225332158149019E-2</v>
      </c>
      <c r="X88" s="27">
        <f>S88*$AB$5+T88*$AB$3</f>
        <v>0.19404481901718598</v>
      </c>
    </row>
    <row r="89" spans="1:24" x14ac:dyDescent="0.35">
      <c r="A89" s="1">
        <v>45055</v>
      </c>
      <c r="B89">
        <v>-9.7429479108873749E-4</v>
      </c>
      <c r="C89">
        <v>-3.8418992561040249E-3</v>
      </c>
      <c r="D89">
        <f>$G$7*B89+$H$7*C89</f>
        <v>-1.4044354608410306E-3</v>
      </c>
      <c r="K89" s="4">
        <f t="shared" si="8"/>
        <v>0.13999999999999924</v>
      </c>
      <c r="L89" s="4">
        <f t="shared" si="9"/>
        <v>0.86000000000000076</v>
      </c>
      <c r="M89" s="6">
        <f t="shared" si="5"/>
        <v>9.0657528246667533E-4</v>
      </c>
      <c r="N89" s="6">
        <f t="shared" si="6"/>
        <v>7.3839548304705706E-3</v>
      </c>
      <c r="O89" s="8">
        <f>SQRT(249)*N89</f>
        <v>0.11651684189707935</v>
      </c>
      <c r="P89" s="8">
        <f>(1+M89)^249-1</f>
        <v>0.25311817264120062</v>
      </c>
      <c r="Q89" s="9">
        <f t="shared" si="7"/>
        <v>1.7432516135359832</v>
      </c>
      <c r="S89" s="25">
        <v>0.13999999999999924</v>
      </c>
      <c r="T89" s="25">
        <v>0.86000000000000076</v>
      </c>
      <c r="U89" s="26">
        <f>T89*$AA$4</f>
        <v>6.2958380481284229E-2</v>
      </c>
      <c r="V89" s="27">
        <f>S89*$AB$5+T89*$AB$4</f>
        <v>0.13780829434826586</v>
      </c>
      <c r="W89" s="26">
        <f>T89*$AA$3</f>
        <v>8.2180924301186065E-2</v>
      </c>
      <c r="X89" s="27">
        <f>S89*$AB$5+T89*$AB$3</f>
        <v>0.19573946394679995</v>
      </c>
    </row>
    <row r="90" spans="1:24" x14ac:dyDescent="0.35">
      <c r="A90" s="1">
        <v>45056</v>
      </c>
      <c r="B90">
        <v>1.0246862043471075E-2</v>
      </c>
      <c r="C90">
        <v>-9.01567591431395E-4</v>
      </c>
      <c r="D90">
        <f>$G$7*B90+$H$7*C90</f>
        <v>8.5745975982357038E-3</v>
      </c>
      <c r="K90" s="4">
        <f t="shared" si="8"/>
        <v>0.12999999999999923</v>
      </c>
      <c r="L90" s="4">
        <f t="shared" si="9"/>
        <v>0.87000000000000077</v>
      </c>
      <c r="M90" s="6">
        <f t="shared" si="5"/>
        <v>9.1133280847347181E-4</v>
      </c>
      <c r="N90" s="6">
        <f t="shared" si="6"/>
        <v>7.4467791082242496E-3</v>
      </c>
      <c r="O90" s="8">
        <f>SQRT(249)*N90</f>
        <v>0.11750819227860074</v>
      </c>
      <c r="P90" s="8">
        <f>(1+M90)^249-1</f>
        <v>0.2546021764015447</v>
      </c>
      <c r="Q90" s="9">
        <f t="shared" si="7"/>
        <v>1.7411737210325935</v>
      </c>
      <c r="S90" s="25">
        <v>0.12999999999999923</v>
      </c>
      <c r="T90" s="25">
        <v>0.87000000000000077</v>
      </c>
      <c r="U90" s="26">
        <f>T90*$AA$4</f>
        <v>6.3690454672927069E-2</v>
      </c>
      <c r="V90" s="27">
        <f>S90*$AB$5+T90*$AB$4</f>
        <v>0.13882932102673406</v>
      </c>
      <c r="W90" s="26">
        <f>T90*$AA$3</f>
        <v>8.3136516444223124E-2</v>
      </c>
      <c r="X90" s="27">
        <f>S90*$AB$5+T90*$AB$3</f>
        <v>0.19743410887641388</v>
      </c>
    </row>
    <row r="91" spans="1:24" x14ac:dyDescent="0.35">
      <c r="A91" s="1">
        <v>45057</v>
      </c>
      <c r="B91">
        <v>1.078298390930455E-2</v>
      </c>
      <c r="C91">
        <v>5.2509918801764248E-3</v>
      </c>
      <c r="D91">
        <f>$G$7*B91+$H$7*C91</f>
        <v>9.9531851049353311E-3</v>
      </c>
      <c r="K91" s="4">
        <f t="shared" si="8"/>
        <v>0.11999999999999923</v>
      </c>
      <c r="L91" s="4">
        <f t="shared" si="9"/>
        <v>0.88000000000000078</v>
      </c>
      <c r="M91" s="6">
        <f t="shared" si="5"/>
        <v>9.1609033448026818E-4</v>
      </c>
      <c r="N91" s="6">
        <f t="shared" si="6"/>
        <v>7.5099414157701093E-3</v>
      </c>
      <c r="O91" s="8">
        <f>SQRT(249)*N91</f>
        <v>0.11850487668027206</v>
      </c>
      <c r="P91" s="8">
        <f>(1+M91)^249-1</f>
        <v>0.25608793052528656</v>
      </c>
      <c r="Q91" s="9">
        <f t="shared" si="7"/>
        <v>1.739067085663613</v>
      </c>
      <c r="S91" s="25">
        <v>0.11999999999999923</v>
      </c>
      <c r="T91" s="25">
        <v>0.88000000000000078</v>
      </c>
      <c r="U91" s="26">
        <f>T91*$AA$4</f>
        <v>6.4422528864569908E-2</v>
      </c>
      <c r="V91" s="27">
        <f>S91*$AB$5+T91*$AB$4</f>
        <v>0.13985034770520227</v>
      </c>
      <c r="W91" s="26">
        <f>T91*$AA$3</f>
        <v>8.409210858726017E-2</v>
      </c>
      <c r="X91" s="27">
        <f>S91*$AB$5+T91*$AB$3</f>
        <v>0.19912875380602785</v>
      </c>
    </row>
    <row r="92" spans="1:24" x14ac:dyDescent="0.35">
      <c r="A92" s="1">
        <v>45058</v>
      </c>
      <c r="B92">
        <v>2.0159653539709725E-3</v>
      </c>
      <c r="C92">
        <v>-5.9565406495360003E-3</v>
      </c>
      <c r="D92">
        <f>$G$7*B92+$H$7*C92</f>
        <v>8.2008945344492665E-4</v>
      </c>
      <c r="K92" s="4">
        <f t="shared" si="8"/>
        <v>0.10999999999999924</v>
      </c>
      <c r="L92" s="4">
        <f t="shared" si="9"/>
        <v>0.89000000000000079</v>
      </c>
      <c r="M92" s="6">
        <f t="shared" si="5"/>
        <v>9.2084786048706466E-4</v>
      </c>
      <c r="N92" s="6">
        <f t="shared" si="6"/>
        <v>7.573433295624361E-3</v>
      </c>
      <c r="O92" s="8">
        <f>SQRT(249)*N92</f>
        <v>0.1195067616452502</v>
      </c>
      <c r="P92" s="8">
        <f>(1+M92)^249-1</f>
        <v>0.25757543706871355</v>
      </c>
      <c r="Q92" s="9">
        <f t="shared" si="7"/>
        <v>1.7369346655454592</v>
      </c>
      <c r="S92" s="25">
        <v>0.10999999999999924</v>
      </c>
      <c r="T92" s="25">
        <v>0.89000000000000079</v>
      </c>
      <c r="U92" s="26">
        <f>T92*$AA$4</f>
        <v>6.5154603056212762E-2</v>
      </c>
      <c r="V92" s="27">
        <f>S92*$AB$5+T92*$AB$4</f>
        <v>0.14087137438367048</v>
      </c>
      <c r="W92" s="26">
        <f>T92*$AA$3</f>
        <v>8.5047700730297215E-2</v>
      </c>
      <c r="X92" s="27">
        <f>S92*$AB$5+T92*$AB$3</f>
        <v>0.20082339873564181</v>
      </c>
    </row>
    <row r="93" spans="1:24" x14ac:dyDescent="0.35">
      <c r="A93" s="1">
        <v>45061</v>
      </c>
      <c r="B93">
        <v>-2.1274826914734475E-3</v>
      </c>
      <c r="C93">
        <v>-2.4258686532342426E-3</v>
      </c>
      <c r="D93">
        <f>$G$7*B93+$H$7*C93</f>
        <v>-2.1722405857375667E-3</v>
      </c>
      <c r="K93" s="4">
        <f t="shared" si="8"/>
        <v>9.9999999999999242E-2</v>
      </c>
      <c r="L93" s="4">
        <f t="shared" si="9"/>
        <v>0.9000000000000008</v>
      </c>
      <c r="M93" s="6">
        <f t="shared" si="5"/>
        <v>9.2560538649386114E-4</v>
      </c>
      <c r="N93" s="6">
        <f t="shared" si="6"/>
        <v>7.6372465281410633E-3</v>
      </c>
      <c r="O93" s="8">
        <f>SQRT(249)*N93</f>
        <v>0.12051371746970997</v>
      </c>
      <c r="P93" s="8">
        <f>(1+M93)^249-1</f>
        <v>0.25906469809046584</v>
      </c>
      <c r="Q93" s="9">
        <f t="shared" si="7"/>
        <v>1.7347792639706128</v>
      </c>
      <c r="S93" s="25">
        <v>9.9999999999999242E-2</v>
      </c>
      <c r="T93" s="25">
        <v>0.9000000000000008</v>
      </c>
      <c r="U93" s="26">
        <f>T93*$AA$4</f>
        <v>6.5886677247855602E-2</v>
      </c>
      <c r="V93" s="27">
        <f>S93*$AB$5+T93*$AB$4</f>
        <v>0.14189240106213868</v>
      </c>
      <c r="W93" s="26">
        <f>T93*$AA$3</f>
        <v>8.6003292873334261E-2</v>
      </c>
      <c r="X93" s="27">
        <f>S93*$AB$5+T93*$AB$3</f>
        <v>0.20251804366525578</v>
      </c>
    </row>
    <row r="94" spans="1:24" x14ac:dyDescent="0.35">
      <c r="A94" s="1">
        <v>45062</v>
      </c>
      <c r="B94">
        <v>6.4372284427926998E-3</v>
      </c>
      <c r="C94">
        <v>2.5548266111802249E-4</v>
      </c>
      <c r="D94">
        <f>$G$7*B94+$H$7*C94</f>
        <v>5.509966575541498E-3</v>
      </c>
      <c r="K94" s="4">
        <f t="shared" si="8"/>
        <v>8.9999999999999247E-2</v>
      </c>
      <c r="L94" s="4">
        <f t="shared" si="9"/>
        <v>0.91000000000000081</v>
      </c>
      <c r="M94" s="6">
        <f t="shared" si="5"/>
        <v>9.3036291250065751E-4</v>
      </c>
      <c r="N94" s="6">
        <f t="shared" si="6"/>
        <v>7.7013731251830862E-3</v>
      </c>
      <c r="O94" s="8">
        <f>SQRT(249)*N94</f>
        <v>0.12152561810297358</v>
      </c>
      <c r="P94" s="8">
        <f>(1+M94)^249-1</f>
        <v>0.26055571565144398</v>
      </c>
      <c r="Q94" s="9">
        <f t="shared" si="7"/>
        <v>1.7326035360958345</v>
      </c>
      <c r="S94" s="25">
        <v>8.9999999999999247E-2</v>
      </c>
      <c r="T94" s="25">
        <v>0.91000000000000081</v>
      </c>
      <c r="U94" s="26">
        <f>T94*$AA$4</f>
        <v>6.6618751439498441E-2</v>
      </c>
      <c r="V94" s="27">
        <f>S94*$AB$5+T94*$AB$4</f>
        <v>0.14291342774060689</v>
      </c>
      <c r="W94" s="26">
        <f>T94*$AA$3</f>
        <v>8.6958885016371307E-2</v>
      </c>
      <c r="X94" s="27">
        <f>S94*$AB$5+T94*$AB$3</f>
        <v>0.20421268859486974</v>
      </c>
    </row>
    <row r="95" spans="1:24" x14ac:dyDescent="0.35">
      <c r="A95" s="1">
        <v>45063</v>
      </c>
      <c r="B95">
        <v>2.7821791999185748E-3</v>
      </c>
      <c r="C95">
        <v>1.1019691552915274E-2</v>
      </c>
      <c r="D95">
        <f>$G$7*B95+$H$7*C95</f>
        <v>4.0178060528680802E-3</v>
      </c>
      <c r="K95" s="4">
        <f t="shared" si="8"/>
        <v>7.9999999999999252E-2</v>
      </c>
      <c r="L95" s="4">
        <f t="shared" si="9"/>
        <v>0.92000000000000071</v>
      </c>
      <c r="M95" s="6">
        <f t="shared" si="5"/>
        <v>9.3512043850745377E-4</v>
      </c>
      <c r="N95" s="6">
        <f t="shared" si="6"/>
        <v>7.7658053238759727E-3</v>
      </c>
      <c r="O95" s="8">
        <f>SQRT(249)*N95</f>
        <v>0.12254234104894829</v>
      </c>
      <c r="P95" s="8">
        <f>(1+M95)^249-1</f>
        <v>0.26204849181520817</v>
      </c>
      <c r="Q95" s="9">
        <f t="shared" si="7"/>
        <v>1.7304099954358434</v>
      </c>
      <c r="S95" s="25">
        <v>7.9999999999999252E-2</v>
      </c>
      <c r="T95" s="25">
        <v>0.92000000000000071</v>
      </c>
      <c r="U95" s="26">
        <f>T95*$AA$4</f>
        <v>6.7350825631141267E-2</v>
      </c>
      <c r="V95" s="27">
        <f>S95*$AB$5+T95*$AB$4</f>
        <v>0.14393445441907513</v>
      </c>
      <c r="W95" s="26">
        <f>T95*$AA$3</f>
        <v>8.7914477159408339E-2</v>
      </c>
      <c r="X95" s="27">
        <f>S95*$AB$5+T95*$AB$3</f>
        <v>0.20590733352448365</v>
      </c>
    </row>
    <row r="96" spans="1:24" x14ac:dyDescent="0.35">
      <c r="A96" s="1">
        <v>45064</v>
      </c>
      <c r="B96">
        <v>4.1170259022692002E-3</v>
      </c>
      <c r="C96">
        <v>4.3569521003390503E-3</v>
      </c>
      <c r="D96">
        <f>$G$7*B96+$H$7*C96</f>
        <v>4.1530148319796779E-3</v>
      </c>
      <c r="K96" s="4">
        <f t="shared" si="8"/>
        <v>6.9999999999999257E-2</v>
      </c>
      <c r="L96" s="4">
        <f t="shared" si="9"/>
        <v>0.93000000000000071</v>
      </c>
      <c r="M96" s="6">
        <f t="shared" si="5"/>
        <v>9.3987796451425014E-4</v>
      </c>
      <c r="N96" s="6">
        <f t="shared" si="6"/>
        <v>7.8305355804534228E-3</v>
      </c>
      <c r="O96" s="8">
        <f>SQRT(249)*N96</f>
        <v>0.12356376726900976</v>
      </c>
      <c r="P96" s="8">
        <f>(1+M96)^249-1</f>
        <v>0.26354302864747803</v>
      </c>
      <c r="Q96" s="9">
        <f t="shared" si="7"/>
        <v>1.7282010201467481</v>
      </c>
      <c r="S96" s="25">
        <v>6.9999999999999257E-2</v>
      </c>
      <c r="T96" s="25">
        <v>0.93000000000000071</v>
      </c>
      <c r="U96" s="26">
        <f>T96*$AA$4</f>
        <v>6.8082899822784107E-2</v>
      </c>
      <c r="V96" s="27">
        <f>S96*$AB$5+T96*$AB$4</f>
        <v>0.14495548109754333</v>
      </c>
      <c r="W96" s="26">
        <f>T96*$AA$3</f>
        <v>8.8870069302445398E-2</v>
      </c>
      <c r="X96" s="27">
        <f>S96*$AB$5+T96*$AB$3</f>
        <v>0.20760197845409761</v>
      </c>
    </row>
    <row r="97" spans="1:24" x14ac:dyDescent="0.35">
      <c r="A97" s="1">
        <v>45065</v>
      </c>
      <c r="B97">
        <v>-1.4248076532988324E-4</v>
      </c>
      <c r="C97">
        <v>4.5932500582480749E-3</v>
      </c>
      <c r="D97">
        <f>$G$7*B97+$H$7*C97</f>
        <v>5.6787885820681037E-4</v>
      </c>
      <c r="K97" s="4">
        <f t="shared" si="8"/>
        <v>5.9999999999999255E-2</v>
      </c>
      <c r="L97" s="4">
        <f t="shared" si="9"/>
        <v>0.94000000000000072</v>
      </c>
      <c r="M97" s="6">
        <f t="shared" si="5"/>
        <v>9.4463549052104662E-4</v>
      </c>
      <c r="N97" s="6">
        <f t="shared" si="6"/>
        <v>7.8955565642019297E-3</v>
      </c>
      <c r="O97" s="8">
        <f>SQRT(249)*N97</f>
        <v>0.12458978108645</v>
      </c>
      <c r="P97" s="8">
        <f>(1+M97)^249-1</f>
        <v>0.2650393282165997</v>
      </c>
      <c r="Q97" s="9">
        <f t="shared" si="7"/>
        <v>1.7259788591119591</v>
      </c>
      <c r="S97" s="25">
        <v>5.9999999999999255E-2</v>
      </c>
      <c r="T97" s="25">
        <v>0.94000000000000072</v>
      </c>
      <c r="U97" s="26">
        <f>T97*$AA$4</f>
        <v>6.8814974014426947E-2</v>
      </c>
      <c r="V97" s="27">
        <f>S97*$AB$5+T97*$AB$4</f>
        <v>0.14597650777601154</v>
      </c>
      <c r="W97" s="26">
        <f>T97*$AA$3</f>
        <v>8.9825661445482444E-2</v>
      </c>
      <c r="X97" s="27">
        <f>S97*$AB$5+T97*$AB$3</f>
        <v>0.20929662338371158</v>
      </c>
    </row>
    <row r="98" spans="1:24" x14ac:dyDescent="0.35">
      <c r="A98" s="1">
        <v>45068</v>
      </c>
      <c r="B98">
        <v>4.6635744890493498E-3</v>
      </c>
      <c r="C98">
        <v>1.2115570885308799E-2</v>
      </c>
      <c r="D98">
        <f>$G$7*B98+$H$7*C98</f>
        <v>5.7813739484882665E-3</v>
      </c>
      <c r="K98" s="4">
        <f t="shared" si="8"/>
        <v>4.9999999999999253E-2</v>
      </c>
      <c r="L98" s="4">
        <f t="shared" si="9"/>
        <v>0.95000000000000073</v>
      </c>
      <c r="M98" s="6">
        <f t="shared" si="5"/>
        <v>9.4939301652784309E-4</v>
      </c>
      <c r="N98" s="6">
        <f t="shared" si="6"/>
        <v>7.9608611515109284E-3</v>
      </c>
      <c r="O98" s="8">
        <f>SQRT(249)*N98</f>
        <v>0.1256202700925903</v>
      </c>
      <c r="P98" s="8">
        <f>(1+M98)^249-1</f>
        <v>0.2665373925930985</v>
      </c>
      <c r="Q98" s="9">
        <f t="shared" si="7"/>
        <v>1.7237456378138367</v>
      </c>
      <c r="S98" s="25">
        <v>4.9999999999999253E-2</v>
      </c>
      <c r="T98" s="25">
        <v>0.95000000000000073</v>
      </c>
      <c r="U98" s="26">
        <f>T98*$AA$4</f>
        <v>6.9547048206069786E-2</v>
      </c>
      <c r="V98" s="27">
        <f>S98*$AB$5+T98*$AB$4</f>
        <v>0.14699753445447974</v>
      </c>
      <c r="W98" s="26">
        <f>T98*$AA$3</f>
        <v>9.0781253588519489E-2</v>
      </c>
      <c r="X98" s="27">
        <f>S98*$AB$5+T98*$AB$3</f>
        <v>0.21099126831332551</v>
      </c>
    </row>
    <row r="99" spans="1:24" x14ac:dyDescent="0.35">
      <c r="A99" s="1">
        <v>45069</v>
      </c>
      <c r="B99">
        <v>-4.9780219162699748E-3</v>
      </c>
      <c r="C99">
        <v>-4.103339499218925E-3</v>
      </c>
      <c r="D99">
        <f>$G$7*B99+$H$7*C99</f>
        <v>-4.8468195537123169E-3</v>
      </c>
      <c r="K99" s="4">
        <f t="shared" si="8"/>
        <v>3.9999999999999251E-2</v>
      </c>
      <c r="L99" s="4">
        <f t="shared" si="9"/>
        <v>0.96000000000000074</v>
      </c>
      <c r="M99" s="6">
        <f t="shared" si="5"/>
        <v>9.5415054253463946E-4</v>
      </c>
      <c r="N99" s="6">
        <f t="shared" si="6"/>
        <v>8.0264424200338028E-3</v>
      </c>
      <c r="O99" s="8">
        <f>SQRT(249)*N99</f>
        <v>0.12665512505464357</v>
      </c>
      <c r="P99" s="8">
        <f>(1+M99)^249-1</f>
        <v>0.26803722385021023</v>
      </c>
      <c r="Q99" s="9">
        <f t="shared" si="7"/>
        <v>1.7215033640063213</v>
      </c>
      <c r="S99" s="25">
        <v>3.9999999999999251E-2</v>
      </c>
      <c r="T99" s="25">
        <v>0.96000000000000074</v>
      </c>
      <c r="U99" s="26">
        <f>T99*$AA$4</f>
        <v>7.0279122397712626E-2</v>
      </c>
      <c r="V99" s="27">
        <f>S99*$AB$5+T99*$AB$4</f>
        <v>0.14801856113294795</v>
      </c>
      <c r="W99" s="26">
        <f>T99*$AA$3</f>
        <v>9.1736845731556535E-2</v>
      </c>
      <c r="X99" s="27">
        <f>S99*$AB$5+T99*$AB$3</f>
        <v>0.21268591324293948</v>
      </c>
    </row>
    <row r="100" spans="1:24" x14ac:dyDescent="0.35">
      <c r="A100" s="1">
        <v>45070</v>
      </c>
      <c r="B100">
        <v>-3.3860797438926E-3</v>
      </c>
      <c r="C100">
        <v>-3.8623167222508752E-3</v>
      </c>
      <c r="D100">
        <f>$G$7*B100+$H$7*C100</f>
        <v>-3.4575152906463412E-3</v>
      </c>
      <c r="K100" s="4">
        <f t="shared" si="8"/>
        <v>2.9999999999999249E-2</v>
      </c>
      <c r="L100" s="4">
        <f t="shared" si="9"/>
        <v>0.97000000000000075</v>
      </c>
      <c r="M100" s="6">
        <f t="shared" si="5"/>
        <v>9.5890806854143594E-4</v>
      </c>
      <c r="N100" s="6">
        <f t="shared" si="6"/>
        <v>8.0922936429642031E-3</v>
      </c>
      <c r="O100" s="8">
        <f>SQRT(249)*N100</f>
        <v>0.12769423982539602</v>
      </c>
      <c r="P100" s="8">
        <f>(1+M100)^249-1</f>
        <v>0.2695388240634522</v>
      </c>
      <c r="Q100" s="9">
        <f t="shared" si="7"/>
        <v>1.7192539331738126</v>
      </c>
      <c r="S100" s="25">
        <v>2.9999999999999249E-2</v>
      </c>
      <c r="T100" s="25">
        <v>0.97000000000000075</v>
      </c>
      <c r="U100" s="26">
        <f>T100*$AA$4</f>
        <v>7.1011196589355466E-2</v>
      </c>
      <c r="V100" s="27">
        <f>S100*$AB$5+T100*$AB$4</f>
        <v>0.14903958781141616</v>
      </c>
      <c r="W100" s="26">
        <f>T100*$AA$3</f>
        <v>9.2692437874593581E-2</v>
      </c>
      <c r="X100" s="27">
        <f>S100*$AB$5+T100*$AB$3</f>
        <v>0.21438055817255341</v>
      </c>
    </row>
    <row r="101" spans="1:24" x14ac:dyDescent="0.35">
      <c r="A101" s="1">
        <v>45071</v>
      </c>
      <c r="B101">
        <v>5.3349859705053501E-3</v>
      </c>
      <c r="C101">
        <v>2.1459914934542348E-3</v>
      </c>
      <c r="D101">
        <f>$G$7*B101+$H$7*C101</f>
        <v>4.8566367989476833E-3</v>
      </c>
      <c r="K101" s="4">
        <f t="shared" si="8"/>
        <v>1.9999999999999248E-2</v>
      </c>
      <c r="L101" s="4">
        <f t="shared" si="9"/>
        <v>0.98000000000000076</v>
      </c>
      <c r="M101" s="6">
        <f t="shared" si="5"/>
        <v>9.6366559454823231E-4</v>
      </c>
      <c r="N101" s="6">
        <f t="shared" si="6"/>
        <v>8.158408283431156E-3</v>
      </c>
      <c r="O101" s="8">
        <f>SQRT(249)*N101</f>
        <v>0.12873751125476351</v>
      </c>
      <c r="P101" s="8">
        <f>(1+M101)^249-1</f>
        <v>0.27104219531064788</v>
      </c>
      <c r="Q101" s="9">
        <f t="shared" si="7"/>
        <v>1.7169991337895227</v>
      </c>
      <c r="S101" s="25">
        <v>1.9999999999999248E-2</v>
      </c>
      <c r="T101" s="25">
        <v>0.98000000000000076</v>
      </c>
      <c r="U101" s="26">
        <f>T101*$AA$4</f>
        <v>7.1743270780998306E-2</v>
      </c>
      <c r="V101" s="27">
        <f>S101*$AB$5+T101*$AB$4</f>
        <v>0.15006061448988436</v>
      </c>
      <c r="W101" s="26">
        <f>T101*$AA$3</f>
        <v>9.3648030017630626E-2</v>
      </c>
      <c r="X101" s="27">
        <f>S101*$AB$5+T101*$AB$3</f>
        <v>0.21607520310216738</v>
      </c>
    </row>
    <row r="102" spans="1:24" x14ac:dyDescent="0.35">
      <c r="A102" s="1">
        <v>45072</v>
      </c>
      <c r="B102">
        <v>2.2878110568477225E-3</v>
      </c>
      <c r="C102">
        <v>1.1790530832481225E-2</v>
      </c>
      <c r="D102">
        <f>$G$7*B102+$H$7*C102</f>
        <v>3.7132190231927479E-3</v>
      </c>
      <c r="K102" s="4">
        <f t="shared" si="8"/>
        <v>9.9999999999992473E-3</v>
      </c>
      <c r="L102" s="4">
        <f t="shared" si="9"/>
        <v>0.99000000000000077</v>
      </c>
      <c r="M102" s="6">
        <f t="shared" si="5"/>
        <v>9.6842312055502879E-4</v>
      </c>
      <c r="N102" s="6">
        <f t="shared" si="6"/>
        <v>8.2247799890158724E-3</v>
      </c>
      <c r="O102" s="8">
        <f>SQRT(249)*N102</f>
        <v>0.12978483910326841</v>
      </c>
      <c r="P102" s="8">
        <f>(1+M102)^249-1</f>
        <v>0.27254733967235145</v>
      </c>
      <c r="Q102" s="9">
        <f t="shared" si="7"/>
        <v>1.7147406523752202</v>
      </c>
      <c r="S102" s="25">
        <v>9.9999999999992473E-3</v>
      </c>
      <c r="T102" s="25">
        <v>0.99000000000000077</v>
      </c>
      <c r="U102" s="26">
        <f>T102*$AA$4</f>
        <v>7.2475344972641145E-2</v>
      </c>
      <c r="V102" s="27">
        <f>S102*$AB$5+T102*$AB$4</f>
        <v>0.15108164116835257</v>
      </c>
      <c r="W102" s="26">
        <f>T102*$AA$3</f>
        <v>9.4603622160667672E-2</v>
      </c>
      <c r="X102" s="27">
        <f>S102*$AB$5+T102*$AB$3</f>
        <v>0.21776984803178134</v>
      </c>
    </row>
    <row r="103" spans="1:24" x14ac:dyDescent="0.35">
      <c r="A103" s="1">
        <v>45076</v>
      </c>
      <c r="B103">
        <v>-1.88587728523898E-3</v>
      </c>
      <c r="C103">
        <v>1.0340639810660525E-2</v>
      </c>
      <c r="D103">
        <f>$G$7*B103+$H$7*C103</f>
        <v>-5.1899720854054181E-5</v>
      </c>
      <c r="K103" s="4">
        <f t="shared" si="8"/>
        <v>-7.5286998857393428E-16</v>
      </c>
      <c r="L103" s="4">
        <f t="shared" si="9"/>
        <v>1.0000000000000007</v>
      </c>
      <c r="M103" s="6">
        <f t="shared" si="5"/>
        <v>9.7318064656182516E-4</v>
      </c>
      <c r="N103" s="6">
        <f t="shared" si="6"/>
        <v>8.2914025863922592E-3</v>
      </c>
      <c r="O103" s="8">
        <f>SQRT(249)*N103</f>
        <v>0.13083612595746799</v>
      </c>
      <c r="P103" s="8">
        <f>(1+M103)^249-1</f>
        <v>0.27405425923124271</v>
      </c>
      <c r="Q103" s="9">
        <f t="shared" si="7"/>
        <v>1.7124800783544902</v>
      </c>
      <c r="S103" s="25">
        <v>-7.5286998857393428E-16</v>
      </c>
      <c r="T103" s="25">
        <v>1.0000000000000007</v>
      </c>
      <c r="U103" s="26">
        <f>T103*$AA$4</f>
        <v>7.3207419164283985E-2</v>
      </c>
      <c r="V103" s="27">
        <f>S103*$AB$5+T103*$AB$4</f>
        <v>0.15210266784682078</v>
      </c>
      <c r="W103" s="26">
        <f>T103*$AA$3</f>
        <v>9.5559214303704718E-2</v>
      </c>
      <c r="X103" s="27">
        <f>S103*$AB$5+T103*$AB$3</f>
        <v>0.21946449296139525</v>
      </c>
    </row>
    <row r="104" spans="1:24" x14ac:dyDescent="0.35">
      <c r="A104" s="1">
        <v>45077</v>
      </c>
      <c r="B104">
        <v>-1.6172009892847226E-3</v>
      </c>
      <c r="C104">
        <v>3.4425195904309001E-3</v>
      </c>
      <c r="D104">
        <f>$G$7*B104+$H$7*C104</f>
        <v>-8.5824290232737921E-4</v>
      </c>
      <c r="K104" s="4"/>
      <c r="L104" s="4"/>
      <c r="S104" s="28"/>
      <c r="T104" s="28"/>
      <c r="U104" s="28"/>
      <c r="V104" s="28"/>
      <c r="W104" s="28"/>
      <c r="X104" s="28"/>
    </row>
    <row r="105" spans="1:24" x14ac:dyDescent="0.35">
      <c r="A105" s="1">
        <v>45078</v>
      </c>
      <c r="B105">
        <v>1.7294626408530525E-3</v>
      </c>
      <c r="C105">
        <v>4.401034332388875E-3</v>
      </c>
      <c r="D105">
        <f>$G$7*B105+$H$7*C105</f>
        <v>2.1301983945834256E-3</v>
      </c>
      <c r="K105" s="4"/>
      <c r="L105" s="4"/>
    </row>
    <row r="106" spans="1:24" x14ac:dyDescent="0.35">
      <c r="A106" s="1">
        <v>45079</v>
      </c>
      <c r="B106">
        <v>1.91964717324833E-3</v>
      </c>
      <c r="C106">
        <v>7.7703315529207249E-3</v>
      </c>
      <c r="D106">
        <f>$G$7*B106+$H$7*C106</f>
        <v>2.7972498301991893E-3</v>
      </c>
      <c r="K106" s="4"/>
      <c r="L106" s="4"/>
    </row>
    <row r="107" spans="1:24" x14ac:dyDescent="0.35">
      <c r="A107" s="1">
        <v>45082</v>
      </c>
      <c r="B107">
        <v>2.6871072826617501E-3</v>
      </c>
      <c r="C107">
        <v>4.2529319167198248E-3</v>
      </c>
      <c r="D107">
        <f>$G$7*B107+$H$7*C107</f>
        <v>2.9219809777704612E-3</v>
      </c>
      <c r="K107" s="4"/>
      <c r="L107" s="4"/>
    </row>
    <row r="108" spans="1:24" x14ac:dyDescent="0.35">
      <c r="A108" s="1">
        <v>45083</v>
      </c>
      <c r="B108">
        <v>2.579156328957275E-3</v>
      </c>
      <c r="C108">
        <v>4.2507202539686E-3</v>
      </c>
      <c r="D108">
        <f>$G$7*B108+$H$7*C108</f>
        <v>2.8298909177089738E-3</v>
      </c>
      <c r="K108" s="4"/>
      <c r="L108" s="4"/>
    </row>
    <row r="109" spans="1:24" x14ac:dyDescent="0.35">
      <c r="A109" s="1">
        <v>45084</v>
      </c>
      <c r="B109">
        <v>-9.4454544183711006E-3</v>
      </c>
      <c r="C109">
        <v>3.6826282156117748E-3</v>
      </c>
      <c r="D109">
        <f>$G$7*B109+$H$7*C109</f>
        <v>-7.4762420232736696E-3</v>
      </c>
      <c r="K109" s="4"/>
      <c r="L109" s="4"/>
    </row>
    <row r="110" spans="1:24" x14ac:dyDescent="0.35">
      <c r="A110" s="1">
        <v>45085</v>
      </c>
      <c r="B110">
        <v>-7.3468100244713998E-4</v>
      </c>
      <c r="C110">
        <v>1.1455217694405649E-2</v>
      </c>
      <c r="D110">
        <f>$G$7*B110+$H$7*C110</f>
        <v>1.0938038020807785E-3</v>
      </c>
      <c r="K110" s="4"/>
      <c r="L110" s="4"/>
    </row>
    <row r="111" spans="1:24" x14ac:dyDescent="0.35">
      <c r="A111" s="1">
        <v>45086</v>
      </c>
      <c r="B111">
        <v>1.842155061584915E-4</v>
      </c>
      <c r="C111">
        <v>1.0154978776015899E-2</v>
      </c>
      <c r="D111">
        <f>$G$7*B111+$H$7*C111</f>
        <v>1.6798299966371028E-3</v>
      </c>
      <c r="K111" s="4"/>
      <c r="L111" s="4"/>
    </row>
    <row r="112" spans="1:24" x14ac:dyDescent="0.35">
      <c r="A112" s="1">
        <v>45089</v>
      </c>
      <c r="B112">
        <v>2.8838970502541501E-3</v>
      </c>
      <c r="C112">
        <v>5.5544272403605498E-3</v>
      </c>
      <c r="D112">
        <f>$G$7*B112+$H$7*C112</f>
        <v>3.2844765787701097E-3</v>
      </c>
      <c r="K112" s="4"/>
      <c r="L112" s="4"/>
    </row>
    <row r="113" spans="1:12" x14ac:dyDescent="0.35">
      <c r="A113" s="1">
        <v>45090</v>
      </c>
      <c r="B113">
        <v>3.8419330279226751E-4</v>
      </c>
      <c r="C113">
        <v>8.8860320607415007E-3</v>
      </c>
      <c r="D113">
        <f>$G$7*B113+$H$7*C113</f>
        <v>1.6594691164846524E-3</v>
      </c>
      <c r="K113" s="4"/>
      <c r="L113" s="4"/>
    </row>
    <row r="114" spans="1:12" x14ac:dyDescent="0.35">
      <c r="A114" s="1">
        <v>45091</v>
      </c>
      <c r="B114">
        <v>-3.2303152471866001E-4</v>
      </c>
      <c r="C114">
        <v>-1.8553428293951724E-3</v>
      </c>
      <c r="D114">
        <f>$G$7*B114+$H$7*C114</f>
        <v>-5.5287822042013692E-4</v>
      </c>
      <c r="K114" s="4"/>
      <c r="L114" s="4"/>
    </row>
    <row r="115" spans="1:12" x14ac:dyDescent="0.35">
      <c r="A115" s="1">
        <v>45092</v>
      </c>
      <c r="B115">
        <v>2.8705290538772999E-3</v>
      </c>
      <c r="C115">
        <v>-8.6648099499731001E-4</v>
      </c>
      <c r="D115">
        <f>$G$7*B115+$H$7*C115</f>
        <v>2.3099775465461082E-3</v>
      </c>
      <c r="K115" s="4"/>
      <c r="L115" s="4"/>
    </row>
    <row r="116" spans="1:12" x14ac:dyDescent="0.35">
      <c r="A116" s="1">
        <v>45093</v>
      </c>
      <c r="B116">
        <v>-3.1177413445686E-3</v>
      </c>
      <c r="C116">
        <v>4.5330351300383997E-3</v>
      </c>
      <c r="D116">
        <f>$G$7*B116+$H$7*C116</f>
        <v>-1.9701248733775497E-3</v>
      </c>
      <c r="K116" s="4"/>
      <c r="L116" s="4"/>
    </row>
    <row r="117" spans="1:12" x14ac:dyDescent="0.35">
      <c r="A117" s="1">
        <v>45097</v>
      </c>
      <c r="B117">
        <v>-8.7024400221533246E-4</v>
      </c>
      <c r="C117">
        <v>1.3347281805004449E-2</v>
      </c>
      <c r="D117">
        <f>$G$7*B117+$H$7*C117</f>
        <v>1.2623848688676346E-3</v>
      </c>
      <c r="K117" s="4"/>
      <c r="L117" s="4"/>
    </row>
    <row r="118" spans="1:12" x14ac:dyDescent="0.35">
      <c r="A118" s="1">
        <v>45098</v>
      </c>
      <c r="B118">
        <v>-5.1787097742147748E-3</v>
      </c>
      <c r="C118">
        <v>-1.3654600186941699E-2</v>
      </c>
      <c r="D118">
        <f>$G$7*B118+$H$7*C118</f>
        <v>-6.4500933361238133E-3</v>
      </c>
      <c r="K118" s="4"/>
      <c r="L118" s="4"/>
    </row>
    <row r="119" spans="1:12" x14ac:dyDescent="0.35">
      <c r="A119" s="1">
        <v>45099</v>
      </c>
      <c r="B119">
        <v>5.3919610031695746E-3</v>
      </c>
      <c r="C119">
        <v>4.9622235277996746E-3</v>
      </c>
      <c r="D119">
        <f>$G$7*B119+$H$7*C119</f>
        <v>5.3275003818640896E-3</v>
      </c>
    </row>
    <row r="120" spans="1:12" x14ac:dyDescent="0.35">
      <c r="A120" s="1">
        <v>45100</v>
      </c>
      <c r="B120">
        <v>-1.6443576644142024E-3</v>
      </c>
      <c r="C120">
        <v>-7.5677220168059497E-3</v>
      </c>
      <c r="D120">
        <f>$G$7*B120+$H$7*C120</f>
        <v>-2.5328623172729643E-3</v>
      </c>
    </row>
    <row r="121" spans="1:12" x14ac:dyDescent="0.35">
      <c r="A121" s="1">
        <v>45103</v>
      </c>
      <c r="B121">
        <v>-8.1739424416548499E-3</v>
      </c>
      <c r="C121">
        <v>-1.5150041584064451E-2</v>
      </c>
      <c r="D121">
        <f>$G$7*B121+$H$7*C121</f>
        <v>-9.2203573130162902E-3</v>
      </c>
    </row>
    <row r="122" spans="1:12" x14ac:dyDescent="0.35">
      <c r="A122" s="1">
        <v>45104</v>
      </c>
      <c r="B122">
        <v>-2.1105927357656377E-5</v>
      </c>
      <c r="C122">
        <v>9.5001073907293749E-3</v>
      </c>
      <c r="D122">
        <f>$G$7*B122+$H$7*C122</f>
        <v>1.4070760703553983E-3</v>
      </c>
    </row>
    <row r="123" spans="1:12" x14ac:dyDescent="0.35">
      <c r="A123" s="1">
        <v>45105</v>
      </c>
      <c r="B123">
        <v>3.9085571428295E-3</v>
      </c>
      <c r="C123">
        <v>6.0249224238696497E-3</v>
      </c>
      <c r="D123">
        <f>$G$7*B123+$H$7*C123</f>
        <v>4.2260119349855222E-3</v>
      </c>
    </row>
    <row r="124" spans="1:12" x14ac:dyDescent="0.35">
      <c r="A124" s="1">
        <v>45106</v>
      </c>
      <c r="B124">
        <v>-2.2466382889474723E-3</v>
      </c>
      <c r="C124">
        <v>1.2293258406625976E-3</v>
      </c>
      <c r="D124">
        <f>$G$7*B124+$H$7*C124</f>
        <v>-1.725243669505962E-3</v>
      </c>
    </row>
    <row r="125" spans="1:12" x14ac:dyDescent="0.35">
      <c r="A125" s="1">
        <v>45107</v>
      </c>
      <c r="B125">
        <v>1.259445157274385E-3</v>
      </c>
      <c r="C125">
        <v>4.1456204016232E-3</v>
      </c>
      <c r="D125">
        <f>$G$7*B125+$H$7*C125</f>
        <v>1.6923714439267073E-3</v>
      </c>
    </row>
    <row r="126" spans="1:12" x14ac:dyDescent="0.35">
      <c r="A126" s="1">
        <v>45110</v>
      </c>
      <c r="B126">
        <v>4.1772135259465749E-4</v>
      </c>
      <c r="C126">
        <v>1.7238433613568426E-2</v>
      </c>
      <c r="D126">
        <f>$G$7*B126+$H$7*C126</f>
        <v>2.9408281917407226E-3</v>
      </c>
    </row>
    <row r="127" spans="1:12" x14ac:dyDescent="0.35">
      <c r="A127" s="1">
        <v>45112</v>
      </c>
      <c r="B127">
        <v>3.8573775712426499E-3</v>
      </c>
      <c r="C127">
        <v>2.3765309774895224E-3</v>
      </c>
      <c r="D127">
        <f>$G$7*B127+$H$7*C127</f>
        <v>3.6352505821796808E-3</v>
      </c>
    </row>
    <row r="128" spans="1:12" x14ac:dyDescent="0.35">
      <c r="A128" s="1">
        <v>45113</v>
      </c>
      <c r="B128">
        <v>-3.3675461843060998E-3</v>
      </c>
      <c r="C128">
        <v>-5.2570113020260247E-3</v>
      </c>
      <c r="D128">
        <f>$G$7*B128+$H$7*C128</f>
        <v>-3.6509659519640882E-3</v>
      </c>
    </row>
    <row r="129" spans="1:4" x14ac:dyDescent="0.35">
      <c r="A129" s="1">
        <v>45114</v>
      </c>
      <c r="B129">
        <v>-1.3113027393112926E-3</v>
      </c>
      <c r="C129">
        <v>-1.9075141064062999E-3</v>
      </c>
      <c r="D129">
        <f>$G$7*B129+$H$7*C129</f>
        <v>-1.4007344443755438E-3</v>
      </c>
    </row>
    <row r="130" spans="1:4" x14ac:dyDescent="0.35">
      <c r="A130" s="1">
        <v>45117</v>
      </c>
      <c r="B130">
        <v>-6.3399910372554996E-3</v>
      </c>
      <c r="C130">
        <v>-4.3909261495273504E-3</v>
      </c>
      <c r="D130">
        <f>$G$7*B130+$H$7*C130</f>
        <v>-6.0476313040962772E-3</v>
      </c>
    </row>
    <row r="131" spans="1:4" x14ac:dyDescent="0.35">
      <c r="A131" s="1">
        <v>45118</v>
      </c>
      <c r="B131">
        <v>1.481338904603225E-3</v>
      </c>
      <c r="C131">
        <v>1.66929271114169E-4</v>
      </c>
      <c r="D131">
        <f>$G$7*B131+$H$7*C131</f>
        <v>1.2841774595798666E-3</v>
      </c>
    </row>
    <row r="132" spans="1:4" x14ac:dyDescent="0.35">
      <c r="A132" s="1">
        <v>45119</v>
      </c>
      <c r="B132">
        <v>3.8202164255711252E-3</v>
      </c>
      <c r="C132">
        <v>2.0386056004431676E-3</v>
      </c>
      <c r="D132">
        <f>$G$7*B132+$H$7*C132</f>
        <v>3.5529748018019312E-3</v>
      </c>
    </row>
    <row r="133" spans="1:4" x14ac:dyDescent="0.35">
      <c r="A133" s="1">
        <v>45120</v>
      </c>
      <c r="B133">
        <v>1.17926514093329E-2</v>
      </c>
      <c r="C133">
        <v>5.4321885678740248E-3</v>
      </c>
      <c r="D133">
        <f>$G$7*B133+$H$7*C133</f>
        <v>1.0838581983114069E-2</v>
      </c>
    </row>
    <row r="134" spans="1:4" x14ac:dyDescent="0.35">
      <c r="A134" s="1">
        <v>45121</v>
      </c>
      <c r="B134">
        <v>1.766498656791905E-3</v>
      </c>
      <c r="C134">
        <v>3.130632478193225E-3</v>
      </c>
      <c r="D134">
        <f>$G$7*B134+$H$7*C134</f>
        <v>1.971118730002103E-3</v>
      </c>
    </row>
    <row r="135" spans="1:4" x14ac:dyDescent="0.35">
      <c r="A135" s="1">
        <v>45124</v>
      </c>
      <c r="B135">
        <v>-1.5348468548352374E-3</v>
      </c>
      <c r="C135">
        <v>7.9963037918670508E-3</v>
      </c>
      <c r="D135">
        <f>$G$7*B135+$H$7*C135</f>
        <v>-1.0517425782989435E-4</v>
      </c>
    </row>
    <row r="136" spans="1:4" x14ac:dyDescent="0.35">
      <c r="A136" s="1">
        <v>45125</v>
      </c>
      <c r="B136">
        <v>-1.78499264219048E-3</v>
      </c>
      <c r="C136">
        <v>2.5483774754675999E-3</v>
      </c>
      <c r="D136">
        <f>$G$7*B136+$H$7*C136</f>
        <v>-1.134987124541768E-3</v>
      </c>
    </row>
    <row r="137" spans="1:4" x14ac:dyDescent="0.35">
      <c r="A137" s="1">
        <v>45126</v>
      </c>
      <c r="B137">
        <v>-3.4946730132769748E-3</v>
      </c>
      <c r="C137">
        <v>-1.7726755626854E-3</v>
      </c>
      <c r="D137">
        <f>$G$7*B137+$H$7*C137</f>
        <v>-3.2363733956882385E-3</v>
      </c>
    </row>
    <row r="138" spans="1:4" x14ac:dyDescent="0.35">
      <c r="A138" s="1">
        <v>45127</v>
      </c>
      <c r="B138">
        <v>-5.7977620712577E-3</v>
      </c>
      <c r="C138">
        <v>-2.4342524650021225E-2</v>
      </c>
      <c r="D138">
        <f>$G$7*B138+$H$7*C138</f>
        <v>-8.5794764580722285E-3</v>
      </c>
    </row>
    <row r="139" spans="1:4" x14ac:dyDescent="0.35">
      <c r="A139" s="1">
        <v>45128</v>
      </c>
      <c r="B139">
        <v>1.71980147727735E-3</v>
      </c>
      <c r="C139">
        <v>-2.7386886170359748E-3</v>
      </c>
      <c r="D139">
        <f>$G$7*B139+$H$7*C139</f>
        <v>1.0510279631303515E-3</v>
      </c>
    </row>
    <row r="140" spans="1:4" x14ac:dyDescent="0.35">
      <c r="A140" s="1">
        <v>45131</v>
      </c>
      <c r="B140">
        <v>3.1453119082413502E-3</v>
      </c>
      <c r="C140">
        <v>8.6916476875615999E-3</v>
      </c>
      <c r="D140">
        <f>$G$7*B140+$H$7*C140</f>
        <v>3.9772622751393875E-3</v>
      </c>
    </row>
    <row r="141" spans="1:4" x14ac:dyDescent="0.35">
      <c r="A141" s="1">
        <v>45132</v>
      </c>
      <c r="B141">
        <v>1.3988349761569474E-3</v>
      </c>
      <c r="C141">
        <v>-3.5122266535307749E-3</v>
      </c>
      <c r="D141">
        <f>$G$7*B141+$H$7*C141</f>
        <v>6.6217573170378901E-4</v>
      </c>
    </row>
    <row r="142" spans="1:4" x14ac:dyDescent="0.35">
      <c r="A142" s="1">
        <v>45133</v>
      </c>
      <c r="B142">
        <v>1.4442361242969225E-2</v>
      </c>
      <c r="C142">
        <v>-8.7642555041905746E-4</v>
      </c>
      <c r="D142">
        <f>$G$7*B142+$H$7*C142</f>
        <v>1.2144543223960982E-2</v>
      </c>
    </row>
    <row r="143" spans="1:4" x14ac:dyDescent="0.35">
      <c r="A143" s="1">
        <v>45134</v>
      </c>
      <c r="B143">
        <v>2.5138478777264503E-4</v>
      </c>
      <c r="C143">
        <v>-8.1709846700978757E-3</v>
      </c>
      <c r="D143">
        <f>$G$7*B143+$H$7*C143</f>
        <v>-1.0119706309079329E-3</v>
      </c>
    </row>
    <row r="144" spans="1:4" x14ac:dyDescent="0.35">
      <c r="A144" s="1">
        <v>45135</v>
      </c>
      <c r="B144">
        <v>6.1437535505007752E-3</v>
      </c>
      <c r="C144">
        <v>1.049039482794435E-2</v>
      </c>
      <c r="D144">
        <f>$G$7*B144+$H$7*C144</f>
        <v>6.7957497421173114E-3</v>
      </c>
    </row>
    <row r="145" spans="1:4" x14ac:dyDescent="0.35">
      <c r="A145" s="1">
        <v>45138</v>
      </c>
      <c r="B145">
        <v>2.6400533161141752E-4</v>
      </c>
      <c r="C145">
        <v>9.2890540581713754E-4</v>
      </c>
      <c r="D145">
        <f>$G$7*B145+$H$7*C145</f>
        <v>3.6374034274227552E-4</v>
      </c>
    </row>
    <row r="146" spans="1:4" x14ac:dyDescent="0.35">
      <c r="A146" s="1">
        <v>45139</v>
      </c>
      <c r="B146">
        <v>-2.2038815294763425E-3</v>
      </c>
      <c r="C146">
        <v>-5.94546752958355E-3</v>
      </c>
      <c r="D146">
        <f>$G$7*B146+$H$7*C146</f>
        <v>-2.7651194294924233E-3</v>
      </c>
    </row>
    <row r="147" spans="1:4" x14ac:dyDescent="0.35">
      <c r="A147" s="1">
        <v>45140</v>
      </c>
      <c r="B147">
        <v>-6.0243261879805998E-3</v>
      </c>
      <c r="C147">
        <v>-6.6648853933876746E-3</v>
      </c>
      <c r="D147">
        <f>$G$7*B147+$H$7*C147</f>
        <v>-6.1204100687916605E-3</v>
      </c>
    </row>
    <row r="148" spans="1:4" x14ac:dyDescent="0.35">
      <c r="A148" s="1">
        <v>45141</v>
      </c>
      <c r="B148">
        <v>1.3630629804112224E-4</v>
      </c>
      <c r="C148">
        <v>5.12573954326195E-3</v>
      </c>
      <c r="D148">
        <f>$G$7*B148+$H$7*C148</f>
        <v>8.8472128482424642E-4</v>
      </c>
    </row>
    <row r="149" spans="1:4" x14ac:dyDescent="0.35">
      <c r="A149" s="1">
        <v>45142</v>
      </c>
      <c r="B149">
        <v>-6.6174510899691505E-4</v>
      </c>
      <c r="C149">
        <v>-5.2637730985414504E-3</v>
      </c>
      <c r="D149">
        <f>$G$7*B149+$H$7*C149</f>
        <v>-1.3520493074285953E-3</v>
      </c>
    </row>
    <row r="150" spans="1:4" x14ac:dyDescent="0.35">
      <c r="A150" s="1">
        <v>45145</v>
      </c>
      <c r="B150">
        <v>6.6739468879319997E-3</v>
      </c>
      <c r="C150">
        <v>-2.3733589934560877E-3</v>
      </c>
      <c r="D150">
        <f>$G$7*B150+$H$7*C150</f>
        <v>5.3168510057237861E-3</v>
      </c>
    </row>
    <row r="151" spans="1:4" x14ac:dyDescent="0.35">
      <c r="A151" s="1">
        <v>45146</v>
      </c>
      <c r="B151">
        <v>-2.4709444803455727E-4</v>
      </c>
      <c r="C151">
        <v>-1.7399085516396076E-3</v>
      </c>
      <c r="D151">
        <f>$G$7*B151+$H$7*C151</f>
        <v>-4.7101656357531477E-4</v>
      </c>
    </row>
    <row r="152" spans="1:4" x14ac:dyDescent="0.35">
      <c r="A152" s="1">
        <v>45147</v>
      </c>
      <c r="B152">
        <v>-3.3104758463525E-3</v>
      </c>
      <c r="C152">
        <v>-7.5190174195242498E-3</v>
      </c>
      <c r="D152">
        <f>$G$7*B152+$H$7*C152</f>
        <v>-3.9417570823282629E-3</v>
      </c>
    </row>
    <row r="153" spans="1:4" x14ac:dyDescent="0.35">
      <c r="A153" s="1">
        <v>45148</v>
      </c>
      <c r="B153">
        <v>5.7848709013596998E-5</v>
      </c>
      <c r="C153">
        <v>3.25157300542005E-3</v>
      </c>
      <c r="D153">
        <f>$G$7*B153+$H$7*C153</f>
        <v>5.3690735347456493E-4</v>
      </c>
    </row>
    <row r="154" spans="1:4" x14ac:dyDescent="0.35">
      <c r="A154" s="1">
        <v>45149</v>
      </c>
      <c r="B154">
        <v>-2.5062956285093501E-4</v>
      </c>
      <c r="C154">
        <v>-2.741096520704975E-3</v>
      </c>
      <c r="D154">
        <f>$G$7*B154+$H$7*C154</f>
        <v>-6.2419960652904095E-4</v>
      </c>
    </row>
    <row r="155" spans="1:4" x14ac:dyDescent="0.35">
      <c r="A155" s="1">
        <v>45152</v>
      </c>
      <c r="B155">
        <v>3.4154137842806252E-3</v>
      </c>
      <c r="C155">
        <v>-2.9775391122421999E-3</v>
      </c>
      <c r="D155">
        <f>$G$7*B155+$H$7*C155</f>
        <v>2.4564708498022014E-3</v>
      </c>
    </row>
    <row r="156" spans="1:4" x14ac:dyDescent="0.35">
      <c r="A156" s="1">
        <v>45153</v>
      </c>
      <c r="B156">
        <v>-2.9505723873138501E-3</v>
      </c>
      <c r="C156">
        <v>-7.09041119115355E-3</v>
      </c>
      <c r="D156">
        <f>$G$7*B156+$H$7*C156</f>
        <v>-3.5715482078898051E-3</v>
      </c>
    </row>
    <row r="157" spans="1:4" x14ac:dyDescent="0.35">
      <c r="A157" s="1">
        <v>45154</v>
      </c>
      <c r="B157">
        <v>-2.08045141952598E-3</v>
      </c>
      <c r="C157">
        <v>-7.8983520757186006E-3</v>
      </c>
      <c r="D157">
        <f>$G$7*B157+$H$7*C157</f>
        <v>-2.9531365179548729E-3</v>
      </c>
    </row>
    <row r="158" spans="1:4" x14ac:dyDescent="0.35">
      <c r="A158" s="1">
        <v>45155</v>
      </c>
      <c r="B158">
        <v>2.3698446042844652E-3</v>
      </c>
      <c r="C158">
        <v>-7.0700406806339751E-3</v>
      </c>
      <c r="D158">
        <f>$G$7*B158+$H$7*C158</f>
        <v>9.5386181154669927E-4</v>
      </c>
    </row>
    <row r="159" spans="1:4" x14ac:dyDescent="0.35">
      <c r="A159" s="1">
        <v>45156</v>
      </c>
      <c r="B159">
        <v>-4.7336753334283246E-3</v>
      </c>
      <c r="C159">
        <v>-4.2537128304545252E-3</v>
      </c>
      <c r="D159">
        <f>$G$7*B159+$H$7*C159</f>
        <v>-4.6616809579822548E-3</v>
      </c>
    </row>
    <row r="160" spans="1:4" x14ac:dyDescent="0.35">
      <c r="A160" s="1">
        <v>45159</v>
      </c>
      <c r="B160">
        <v>1.784876928751455E-3</v>
      </c>
      <c r="C160">
        <v>1.8318707229595499E-2</v>
      </c>
      <c r="D160">
        <f>$G$7*B160+$H$7*C160</f>
        <v>4.2649514738780613E-3</v>
      </c>
    </row>
    <row r="161" spans="1:4" x14ac:dyDescent="0.35">
      <c r="A161" s="1">
        <v>45160</v>
      </c>
      <c r="B161">
        <v>1.3827153236167225E-3</v>
      </c>
      <c r="C161">
        <v>2.0646009946714275E-3</v>
      </c>
      <c r="D161">
        <f>$G$7*B161+$H$7*C161</f>
        <v>1.4849981742749282E-3</v>
      </c>
    </row>
    <row r="162" spans="1:4" x14ac:dyDescent="0.35">
      <c r="A162" s="1">
        <v>45161</v>
      </c>
      <c r="B162">
        <v>6.3720096680481252E-3</v>
      </c>
      <c r="C162">
        <v>3.9345577967771998E-3</v>
      </c>
      <c r="D162">
        <f>$G$7*B162+$H$7*C162</f>
        <v>6.0063918873574859E-3</v>
      </c>
    </row>
    <row r="163" spans="1:4" x14ac:dyDescent="0.35">
      <c r="A163" s="1">
        <v>45162</v>
      </c>
      <c r="B163">
        <v>-4.8915731059987503E-3</v>
      </c>
      <c r="C163">
        <v>-7.1983527259189498E-3</v>
      </c>
      <c r="D163">
        <f>$G$7*B163+$H$7*C163</f>
        <v>-5.2375900489867802E-3</v>
      </c>
    </row>
    <row r="164" spans="1:4" x14ac:dyDescent="0.35">
      <c r="A164" s="1">
        <v>45163</v>
      </c>
      <c r="B164">
        <v>1.9263112099660024E-4</v>
      </c>
      <c r="C164">
        <v>9.2918658725604751E-3</v>
      </c>
      <c r="D164">
        <f>$G$7*B164+$H$7*C164</f>
        <v>1.5575163337311813E-3</v>
      </c>
    </row>
    <row r="165" spans="1:4" x14ac:dyDescent="0.35">
      <c r="A165" s="1">
        <v>45166</v>
      </c>
      <c r="B165">
        <v>2.1750616144938224E-3</v>
      </c>
      <c r="C165">
        <v>2.4101071907722826E-4</v>
      </c>
      <c r="D165">
        <f>$G$7*B165+$H$7*C165</f>
        <v>1.8849539801813332E-3</v>
      </c>
    </row>
    <row r="166" spans="1:4" x14ac:dyDescent="0.35">
      <c r="A166" s="1">
        <v>45167</v>
      </c>
      <c r="B166">
        <v>6.7934129879240251E-3</v>
      </c>
      <c r="C166">
        <v>1.9219479931006426E-2</v>
      </c>
      <c r="D166">
        <f>$G$7*B166+$H$7*C166</f>
        <v>8.6573230293863837E-3</v>
      </c>
    </row>
    <row r="167" spans="1:4" x14ac:dyDescent="0.35">
      <c r="A167" s="1">
        <v>45168</v>
      </c>
      <c r="B167">
        <v>2.4336564472753901E-3</v>
      </c>
      <c r="C167">
        <v>-2.7218172804158251E-4</v>
      </c>
      <c r="D167">
        <f>$G$7*B167+$H$7*C167</f>
        <v>2.0277807209778441E-3</v>
      </c>
    </row>
    <row r="168" spans="1:4" x14ac:dyDescent="0.35">
      <c r="A168" s="1">
        <v>45169</v>
      </c>
      <c r="B168">
        <v>5.3356879614130501E-4</v>
      </c>
      <c r="C168">
        <v>1.1482996339197151E-3</v>
      </c>
      <c r="D168">
        <f>$G$7*B168+$H$7*C168</f>
        <v>6.2577842180806646E-4</v>
      </c>
    </row>
    <row r="169" spans="1:4" x14ac:dyDescent="0.35">
      <c r="A169" s="1">
        <v>45170</v>
      </c>
      <c r="B169">
        <v>-9.3632832750362247E-4</v>
      </c>
      <c r="C169">
        <v>-1.266079582440805E-2</v>
      </c>
      <c r="D169">
        <f>$G$7*B169+$H$7*C169</f>
        <v>-2.6949984520392863E-3</v>
      </c>
    </row>
    <row r="170" spans="1:4" x14ac:dyDescent="0.35">
      <c r="A170" s="1">
        <v>45174</v>
      </c>
      <c r="B170">
        <v>2.0272122203202075E-4</v>
      </c>
      <c r="C170">
        <v>1.1713803502839125E-2</v>
      </c>
      <c r="D170">
        <f>$G$7*B170+$H$7*C170</f>
        <v>1.9293835641530862E-3</v>
      </c>
    </row>
    <row r="171" spans="1:4" x14ac:dyDescent="0.35">
      <c r="A171" s="1">
        <v>45175</v>
      </c>
      <c r="B171">
        <v>-2.4121747738399799E-3</v>
      </c>
      <c r="C171">
        <v>-4.4543571283753754E-3</v>
      </c>
      <c r="D171">
        <f>$G$7*B171+$H$7*C171</f>
        <v>-2.7185021270202895E-3</v>
      </c>
    </row>
    <row r="172" spans="1:4" x14ac:dyDescent="0.35">
      <c r="A172" s="1">
        <v>45176</v>
      </c>
      <c r="B172">
        <v>1.4874113668358324E-3</v>
      </c>
      <c r="C172">
        <v>-4.2671550383713248E-4</v>
      </c>
      <c r="D172">
        <f>$G$7*B172+$H$7*C172</f>
        <v>1.2002923362348877E-3</v>
      </c>
    </row>
    <row r="173" spans="1:4" x14ac:dyDescent="0.35">
      <c r="A173" s="1">
        <v>45177</v>
      </c>
      <c r="B173">
        <v>2.0701106148389727E-3</v>
      </c>
      <c r="C173">
        <v>-2.9722905760218498E-3</v>
      </c>
      <c r="D173">
        <f>$G$7*B173+$H$7*C173</f>
        <v>1.3137504362098493E-3</v>
      </c>
    </row>
    <row r="174" spans="1:4" x14ac:dyDescent="0.35">
      <c r="A174" s="1">
        <v>45180</v>
      </c>
      <c r="B174">
        <v>9.8985679616164757E-4</v>
      </c>
      <c r="C174">
        <v>2.523137482119275E-2</v>
      </c>
      <c r="D174">
        <f>$G$7*B174+$H$7*C174</f>
        <v>4.6260844999163131E-3</v>
      </c>
    </row>
    <row r="175" spans="1:4" x14ac:dyDescent="0.35">
      <c r="A175" s="1">
        <v>45181</v>
      </c>
      <c r="B175">
        <v>-2.8848915228572251E-3</v>
      </c>
      <c r="C175">
        <v>-5.5742158466754498E-3</v>
      </c>
      <c r="D175">
        <f>$G$7*B175+$H$7*C175</f>
        <v>-3.2882901714299589E-3</v>
      </c>
    </row>
    <row r="176" spans="1:4" x14ac:dyDescent="0.35">
      <c r="A176" s="1">
        <v>45182</v>
      </c>
      <c r="B176">
        <v>2.5306807153562252E-3</v>
      </c>
      <c r="C176">
        <v>3.5703385764739252E-3</v>
      </c>
      <c r="D176">
        <f>$G$7*B176+$H$7*C176</f>
        <v>2.6866293945238804E-3</v>
      </c>
    </row>
    <row r="177" spans="1:4" x14ac:dyDescent="0.35">
      <c r="A177" s="1">
        <v>45183</v>
      </c>
      <c r="B177">
        <v>2.541887748967625E-3</v>
      </c>
      <c r="C177">
        <v>4.367877778500175E-3</v>
      </c>
      <c r="D177">
        <f>$G$7*B177+$H$7*C177</f>
        <v>2.8157862533975072E-3</v>
      </c>
    </row>
    <row r="178" spans="1:4" x14ac:dyDescent="0.35">
      <c r="A178" s="1">
        <v>45184</v>
      </c>
      <c r="B178">
        <v>-1.2672360305645549E-3</v>
      </c>
      <c r="C178">
        <v>-1.4943430711203125E-3</v>
      </c>
      <c r="D178">
        <f>$G$7*B178+$H$7*C178</f>
        <v>-1.3013020866479185E-3</v>
      </c>
    </row>
    <row r="179" spans="1:4" x14ac:dyDescent="0.35">
      <c r="A179" s="1">
        <v>45187</v>
      </c>
      <c r="B179">
        <v>1.4738185408729725E-3</v>
      </c>
      <c r="C179">
        <v>-8.3002436156549252E-3</v>
      </c>
      <c r="D179">
        <f>$G$7*B179+$H$7*C179</f>
        <v>7.709217393787925E-6</v>
      </c>
    </row>
    <row r="180" spans="1:4" x14ac:dyDescent="0.35">
      <c r="A180" s="1">
        <v>45188</v>
      </c>
      <c r="B180">
        <v>-3.0752108877884999E-4</v>
      </c>
      <c r="C180">
        <v>1.1497297443427974E-3</v>
      </c>
      <c r="D180">
        <f>$G$7*B180+$H$7*C180</f>
        <v>-8.8933463810602877E-5</v>
      </c>
    </row>
    <row r="181" spans="1:4" x14ac:dyDescent="0.35">
      <c r="A181" s="1">
        <v>45189</v>
      </c>
      <c r="B181">
        <v>-7.7875777233351248E-3</v>
      </c>
      <c r="C181">
        <v>-3.6679208837798998E-3</v>
      </c>
      <c r="D181">
        <f>$G$7*B181+$H$7*C181</f>
        <v>-7.1696291974018408E-3</v>
      </c>
    </row>
    <row r="182" spans="1:4" x14ac:dyDescent="0.35">
      <c r="A182" s="1">
        <v>45190</v>
      </c>
      <c r="B182">
        <v>-6.1686890194416998E-3</v>
      </c>
      <c r="C182">
        <v>-6.5596552474743251E-3</v>
      </c>
      <c r="D182">
        <f>$G$7*B182+$H$7*C182</f>
        <v>-6.2273339536465938E-3</v>
      </c>
    </row>
    <row r="183" spans="1:4" x14ac:dyDescent="0.35">
      <c r="A183" s="1">
        <v>45191</v>
      </c>
      <c r="B183">
        <v>-3.6416482290779751E-4</v>
      </c>
      <c r="C183">
        <v>-1.0578795653661875E-2</v>
      </c>
      <c r="D183">
        <f>$G$7*B183+$H$7*C183</f>
        <v>-1.896359447520909E-3</v>
      </c>
    </row>
    <row r="184" spans="1:4" x14ac:dyDescent="0.35">
      <c r="A184" s="1">
        <v>45194</v>
      </c>
      <c r="B184">
        <v>1.6506909580006901E-3</v>
      </c>
      <c r="C184">
        <v>2.1541168820227723E-3</v>
      </c>
      <c r="D184">
        <f>$G$7*B184+$H$7*C184</f>
        <v>1.7262048466040025E-3</v>
      </c>
    </row>
    <row r="185" spans="1:4" x14ac:dyDescent="0.35">
      <c r="A185" s="1">
        <v>45195</v>
      </c>
      <c r="B185">
        <v>-4.8432434321867253E-3</v>
      </c>
      <c r="C185">
        <v>-2.9049863477735001E-3</v>
      </c>
      <c r="D185">
        <f>$G$7*B185+$H$7*C185</f>
        <v>-4.5525048695247419E-3</v>
      </c>
    </row>
    <row r="186" spans="1:4" x14ac:dyDescent="0.35">
      <c r="A186" s="1">
        <v>45196</v>
      </c>
      <c r="B186">
        <v>3.830570541348E-3</v>
      </c>
      <c r="C186">
        <v>-3.7071882574077502E-3</v>
      </c>
      <c r="D186">
        <f>$G$7*B186+$H$7*C186</f>
        <v>2.6999067215346378E-3</v>
      </c>
    </row>
    <row r="187" spans="1:4" x14ac:dyDescent="0.35">
      <c r="A187" s="1">
        <v>45197</v>
      </c>
      <c r="B187">
        <v>3.3897731865915499E-3</v>
      </c>
      <c r="C187">
        <v>6.1122711879547749E-3</v>
      </c>
      <c r="D187">
        <f>$G$7*B187+$H$7*C187</f>
        <v>3.7981478867960333E-3</v>
      </c>
    </row>
    <row r="188" spans="1:4" x14ac:dyDescent="0.35">
      <c r="A188" s="1">
        <v>45198</v>
      </c>
      <c r="B188">
        <v>-2.7397701546495999E-3</v>
      </c>
      <c r="C188">
        <v>3.8964163708384751E-3</v>
      </c>
      <c r="D188">
        <f>$G$7*B188+$H$7*C188</f>
        <v>-1.7443421758263887E-3</v>
      </c>
    </row>
    <row r="189" spans="1:4" x14ac:dyDescent="0.35">
      <c r="A189" s="1">
        <v>45201</v>
      </c>
      <c r="B189">
        <v>6.3235374804026497E-3</v>
      </c>
      <c r="C189">
        <v>1.37879153952536E-3</v>
      </c>
      <c r="D189">
        <f>$G$7*B189+$H$7*C189</f>
        <v>5.5818255892710559E-3</v>
      </c>
    </row>
    <row r="190" spans="1:4" x14ac:dyDescent="0.35">
      <c r="A190" s="1">
        <v>45202</v>
      </c>
      <c r="B190">
        <v>-3.2421579014185E-3</v>
      </c>
      <c r="C190">
        <v>-5.0377655020135501E-3</v>
      </c>
      <c r="D190">
        <f>$G$7*B190+$H$7*C190</f>
        <v>-3.5114990415077573E-3</v>
      </c>
    </row>
    <row r="191" spans="1:4" x14ac:dyDescent="0.35">
      <c r="A191" s="1">
        <v>45203</v>
      </c>
      <c r="B191">
        <v>5.3047168277985998E-3</v>
      </c>
      <c r="C191">
        <v>1.4835927630768625E-2</v>
      </c>
      <c r="D191">
        <f>$G$7*B191+$H$7*C191</f>
        <v>6.7343984482441041E-3</v>
      </c>
    </row>
    <row r="192" spans="1:4" x14ac:dyDescent="0.35">
      <c r="A192" s="1">
        <v>45204</v>
      </c>
      <c r="B192">
        <v>-3.1427451863672002E-4</v>
      </c>
      <c r="C192">
        <v>-1.0625821848440076E-3</v>
      </c>
      <c r="D192">
        <f>$G$7*B192+$H$7*C192</f>
        <v>-4.2652066856781309E-4</v>
      </c>
    </row>
    <row r="193" spans="1:4" x14ac:dyDescent="0.35">
      <c r="A193" s="1">
        <v>45205</v>
      </c>
      <c r="B193">
        <v>4.6457452102512996E-3</v>
      </c>
      <c r="C193">
        <v>4.614603046148575E-4</v>
      </c>
      <c r="D193">
        <f>$G$7*B193+$H$7*C193</f>
        <v>4.0181024744058332E-3</v>
      </c>
    </row>
    <row r="194" spans="1:4" x14ac:dyDescent="0.35">
      <c r="A194" s="1">
        <v>45208</v>
      </c>
      <c r="B194">
        <v>1.5263809324050925E-3</v>
      </c>
      <c r="C194">
        <v>-8.2522680266372496E-4</v>
      </c>
      <c r="D194">
        <f>$G$7*B194+$H$7*C194</f>
        <v>1.1736397721447698E-3</v>
      </c>
    </row>
    <row r="195" spans="1:4" x14ac:dyDescent="0.35">
      <c r="A195" s="1">
        <v>45209</v>
      </c>
      <c r="B195">
        <v>-6.5019742649177748E-4</v>
      </c>
      <c r="C195">
        <v>3.802885860126825E-3</v>
      </c>
      <c r="D195">
        <f>$G$7*B195+$H$7*C195</f>
        <v>1.7765066501012911E-5</v>
      </c>
    </row>
    <row r="196" spans="1:4" x14ac:dyDescent="0.35">
      <c r="A196" s="1">
        <v>45210</v>
      </c>
      <c r="B196">
        <v>4.5089210235364999E-3</v>
      </c>
      <c r="C196">
        <v>-5.9745551786810505E-4</v>
      </c>
      <c r="D196">
        <f>$G$7*B196+$H$7*C196</f>
        <v>3.7429645423258089E-3</v>
      </c>
    </row>
    <row r="197" spans="1:4" x14ac:dyDescent="0.35">
      <c r="A197" s="1">
        <v>45211</v>
      </c>
      <c r="B197">
        <v>-2.8104099700386751E-3</v>
      </c>
      <c r="C197">
        <v>-3.9164942299854998E-3</v>
      </c>
      <c r="D197">
        <f>$G$7*B197+$H$7*C197</f>
        <v>-2.9763226090306987E-3</v>
      </c>
    </row>
    <row r="198" spans="1:4" x14ac:dyDescent="0.35">
      <c r="A198" s="1">
        <v>45212</v>
      </c>
      <c r="B198">
        <v>-2.8963085696459001E-3</v>
      </c>
      <c r="C198">
        <v>-7.4844517964429251E-3</v>
      </c>
      <c r="D198">
        <f>$G$7*B198+$H$7*C198</f>
        <v>-3.5845300536654539E-3</v>
      </c>
    </row>
    <row r="199" spans="1:4" x14ac:dyDescent="0.35">
      <c r="A199" s="1">
        <v>45215</v>
      </c>
      <c r="B199">
        <v>3.1668910401309001E-3</v>
      </c>
      <c r="C199">
        <v>2.7875150388275249E-3</v>
      </c>
      <c r="D199">
        <f>$G$7*B199+$H$7*C199</f>
        <v>3.1099846399353938E-3</v>
      </c>
    </row>
    <row r="200" spans="1:4" x14ac:dyDescent="0.35">
      <c r="A200" s="1">
        <v>45216</v>
      </c>
      <c r="B200">
        <v>1.1142858335215224E-3</v>
      </c>
      <c r="C200">
        <v>9.1565054079706496E-4</v>
      </c>
      <c r="D200">
        <f>$G$7*B200+$H$7*C200</f>
        <v>1.0844905396128538E-3</v>
      </c>
    </row>
    <row r="201" spans="1:4" x14ac:dyDescent="0.35">
      <c r="A201" s="1">
        <v>45217</v>
      </c>
      <c r="B201">
        <v>-3.1491517836984249E-3</v>
      </c>
      <c r="C201">
        <v>-1.1938408020668374E-2</v>
      </c>
      <c r="D201">
        <f>$G$7*B201+$H$7*C201</f>
        <v>-4.4675402192439172E-3</v>
      </c>
    </row>
    <row r="202" spans="1:4" x14ac:dyDescent="0.35">
      <c r="A202" s="1">
        <v>45218</v>
      </c>
      <c r="B202">
        <v>-3.8055108514223248E-4</v>
      </c>
      <c r="C202">
        <v>-2.325077545183445E-2</v>
      </c>
      <c r="D202">
        <f>$G$7*B202+$H$7*C202</f>
        <v>-3.8110847401460653E-3</v>
      </c>
    </row>
    <row r="203" spans="1:4" x14ac:dyDescent="0.35">
      <c r="A203" s="1">
        <v>45219</v>
      </c>
      <c r="B203">
        <v>-3.9019721677432001E-3</v>
      </c>
      <c r="C203">
        <v>-9.2226558251229506E-3</v>
      </c>
      <c r="D203">
        <f>$G$7*B203+$H$7*C203</f>
        <v>-4.7000747163501626E-3</v>
      </c>
    </row>
    <row r="204" spans="1:4" x14ac:dyDescent="0.35">
      <c r="A204" s="1">
        <v>45222</v>
      </c>
      <c r="B204">
        <v>1.6592697906099301E-3</v>
      </c>
      <c r="C204">
        <v>1.061327604587325E-4</v>
      </c>
      <c r="D204">
        <f>$G$7*B204+$H$7*C204</f>
        <v>1.4262992360872505E-3</v>
      </c>
    </row>
    <row r="205" spans="1:4" x14ac:dyDescent="0.35">
      <c r="A205" s="1">
        <v>45223</v>
      </c>
      <c r="B205">
        <v>4.2307520562292998E-3</v>
      </c>
      <c r="C205">
        <v>5.2338768425502251E-3</v>
      </c>
      <c r="D205">
        <f>$G$7*B205+$H$7*C205</f>
        <v>4.3812207741774382E-3</v>
      </c>
    </row>
    <row r="206" spans="1:4" x14ac:dyDescent="0.35">
      <c r="A206" s="1">
        <v>45224</v>
      </c>
      <c r="B206">
        <v>-2.3773490987796023E-2</v>
      </c>
      <c r="C206">
        <v>-4.7339807207332253E-3</v>
      </c>
      <c r="D206">
        <f>$G$7*B206+$H$7*C206</f>
        <v>-2.0917564447736601E-2</v>
      </c>
    </row>
    <row r="207" spans="1:4" x14ac:dyDescent="0.35">
      <c r="A207" s="1">
        <v>45225</v>
      </c>
      <c r="B207">
        <v>-6.6276661469570246E-3</v>
      </c>
      <c r="C207">
        <v>-7.8382493638998497E-3</v>
      </c>
      <c r="D207">
        <f>$G$7*B207+$H$7*C207</f>
        <v>-6.8092536294984476E-3</v>
      </c>
    </row>
    <row r="208" spans="1:4" x14ac:dyDescent="0.35">
      <c r="A208" s="1">
        <v>45226</v>
      </c>
      <c r="B208">
        <v>-2.2488757963434749E-4</v>
      </c>
      <c r="C208">
        <v>1.8711224072164301E-3</v>
      </c>
      <c r="D208">
        <f>$G$7*B208+$H$7*C208</f>
        <v>8.9513918393269171E-5</v>
      </c>
    </row>
    <row r="209" spans="1:4" x14ac:dyDescent="0.35">
      <c r="A209" s="1">
        <v>45229</v>
      </c>
      <c r="B209">
        <v>4.686096508539175E-3</v>
      </c>
      <c r="C209">
        <v>-1.19874605584599E-2</v>
      </c>
      <c r="D209">
        <f>$G$7*B209+$H$7*C209</f>
        <v>2.1850629484893138E-3</v>
      </c>
    </row>
    <row r="210" spans="1:4" x14ac:dyDescent="0.35">
      <c r="A210" s="1">
        <v>45230</v>
      </c>
      <c r="B210">
        <v>-7.6329342625619501E-4</v>
      </c>
      <c r="C210">
        <v>4.4081826570441249E-3</v>
      </c>
      <c r="D210">
        <f>$G$7*B210+$H$7*C210</f>
        <v>1.2427986238852922E-5</v>
      </c>
    </row>
    <row r="211" spans="1:4" x14ac:dyDescent="0.35">
      <c r="A211" s="1">
        <v>45231</v>
      </c>
      <c r="B211">
        <v>4.7751368594323249E-3</v>
      </c>
      <c r="C211">
        <v>5.9998100628691998E-3</v>
      </c>
      <c r="D211">
        <f>$G$7*B211+$H$7*C211</f>
        <v>4.9588378399478559E-3</v>
      </c>
    </row>
    <row r="212" spans="1:4" x14ac:dyDescent="0.35">
      <c r="A212" s="1">
        <v>45232</v>
      </c>
      <c r="B212">
        <v>2.0561545737030049E-3</v>
      </c>
      <c r="C212">
        <v>1.5620430098112975E-2</v>
      </c>
      <c r="D212">
        <f>$G$7*B212+$H$7*C212</f>
        <v>4.0907959023645003E-3</v>
      </c>
    </row>
    <row r="213" spans="1:4" x14ac:dyDescent="0.35">
      <c r="A213" s="1">
        <v>45233</v>
      </c>
      <c r="B213">
        <v>3.1571252490756748E-3</v>
      </c>
      <c r="C213">
        <v>1.6589769844439499E-3</v>
      </c>
      <c r="D213">
        <f>$G$7*B213+$H$7*C213</f>
        <v>2.9324030093809163E-3</v>
      </c>
    </row>
    <row r="214" spans="1:4" x14ac:dyDescent="0.35">
      <c r="A214" s="1">
        <v>45236</v>
      </c>
      <c r="B214">
        <v>2.2269260711070826E-3</v>
      </c>
      <c r="C214">
        <v>-7.8423624789192249E-4</v>
      </c>
      <c r="D214">
        <f>$G$7*B214+$H$7*C214</f>
        <v>1.7752517232572319E-3</v>
      </c>
    </row>
    <row r="215" spans="1:4" x14ac:dyDescent="0.35">
      <c r="A215" s="1">
        <v>45237</v>
      </c>
      <c r="B215">
        <v>1.3819629151196049E-3</v>
      </c>
      <c r="C215">
        <v>3.3178140495957E-3</v>
      </c>
      <c r="D215">
        <f>$G$7*B215+$H$7*C215</f>
        <v>1.672340585291019E-3</v>
      </c>
    </row>
    <row r="216" spans="1:4" x14ac:dyDescent="0.35">
      <c r="A216" s="1">
        <v>45238</v>
      </c>
      <c r="B216">
        <v>1.6606869378695275E-3</v>
      </c>
      <c r="C216">
        <v>-7.8756039851690744E-5</v>
      </c>
      <c r="D216">
        <f>$G$7*B216+$H$7*C216</f>
        <v>1.3997704912113447E-3</v>
      </c>
    </row>
    <row r="217" spans="1:4" x14ac:dyDescent="0.35">
      <c r="A217" s="1">
        <v>45239</v>
      </c>
      <c r="B217">
        <v>-3.0339692626994499E-3</v>
      </c>
      <c r="C217">
        <v>-1.3653150296564324E-2</v>
      </c>
      <c r="D217">
        <f>$G$7*B217+$H$7*C217</f>
        <v>-4.6268464177791815E-3</v>
      </c>
    </row>
    <row r="218" spans="1:4" x14ac:dyDescent="0.35">
      <c r="A218" s="1">
        <v>45240</v>
      </c>
      <c r="B218">
        <v>4.5109014894393999E-3</v>
      </c>
      <c r="C218">
        <v>5.5600512715088752E-3</v>
      </c>
      <c r="D218">
        <f>$G$7*B218+$H$7*C218</f>
        <v>4.6682739567498214E-3</v>
      </c>
    </row>
    <row r="219" spans="1:4" x14ac:dyDescent="0.35">
      <c r="A219" s="1">
        <v>45243</v>
      </c>
      <c r="B219">
        <v>-9.4277211120466498E-4</v>
      </c>
      <c r="C219">
        <v>1.0552076723738474E-2</v>
      </c>
      <c r="D219">
        <f>$G$7*B219+$H$7*C219</f>
        <v>7.8145521403680588E-4</v>
      </c>
    </row>
    <row r="220" spans="1:4" x14ac:dyDescent="0.35">
      <c r="A220" s="1">
        <v>45244</v>
      </c>
      <c r="B220">
        <v>2.8957492118982251E-3</v>
      </c>
      <c r="C220">
        <v>1.5309995683122199E-2</v>
      </c>
      <c r="D220">
        <f>$G$7*B220+$H$7*C220</f>
        <v>4.7578861825818206E-3</v>
      </c>
    </row>
    <row r="221" spans="1:4" x14ac:dyDescent="0.35">
      <c r="A221" s="1">
        <v>45245</v>
      </c>
      <c r="B221">
        <v>1.8709812103308574E-3</v>
      </c>
      <c r="C221">
        <v>5.7179484773411497E-3</v>
      </c>
      <c r="D221">
        <f>$G$7*B221+$H$7*C221</f>
        <v>2.4480263003824011E-3</v>
      </c>
    </row>
    <row r="222" spans="1:4" x14ac:dyDescent="0.35">
      <c r="A222" s="1">
        <v>45246</v>
      </c>
      <c r="B222">
        <v>4.2898641473514999E-3</v>
      </c>
      <c r="C222">
        <v>-9.5227311599130251E-3</v>
      </c>
      <c r="D222">
        <f>$G$7*B222+$H$7*C222</f>
        <v>2.2179748512618212E-3</v>
      </c>
    </row>
    <row r="223" spans="1:4" x14ac:dyDescent="0.35">
      <c r="A223" s="1">
        <v>45247</v>
      </c>
      <c r="B223">
        <v>-2.9577264918379999E-3</v>
      </c>
      <c r="C223">
        <v>7.5988561689105502E-4</v>
      </c>
      <c r="D223">
        <f>$G$7*B223+$H$7*C223</f>
        <v>-2.4000846755286415E-3</v>
      </c>
    </row>
    <row r="224" spans="1:4" x14ac:dyDescent="0.35">
      <c r="A224" s="1">
        <v>45250</v>
      </c>
      <c r="B224">
        <v>1.736774782077565E-3</v>
      </c>
      <c r="C224">
        <v>1.38711378022327E-3</v>
      </c>
      <c r="D224">
        <f>$G$7*B224+$H$7*C224</f>
        <v>1.6843256317994207E-3</v>
      </c>
    </row>
    <row r="225" spans="1:4" x14ac:dyDescent="0.35">
      <c r="A225" s="1">
        <v>45251</v>
      </c>
      <c r="B225">
        <v>1.3211057149174474E-3</v>
      </c>
      <c r="C225">
        <v>5.9422651736541999E-3</v>
      </c>
      <c r="D225">
        <f>$G$7*B225+$H$7*C225</f>
        <v>2.0142796337279602E-3</v>
      </c>
    </row>
    <row r="226" spans="1:4" x14ac:dyDescent="0.35">
      <c r="A226" s="1">
        <v>45252</v>
      </c>
      <c r="B226">
        <v>2.7743153826112498E-3</v>
      </c>
      <c r="C226">
        <v>-7.2450148453722498E-3</v>
      </c>
      <c r="D226">
        <f>$G$7*B226+$H$7*C226</f>
        <v>1.2714158484137248E-3</v>
      </c>
    </row>
    <row r="227" spans="1:4" x14ac:dyDescent="0.35">
      <c r="A227" s="1">
        <v>45254</v>
      </c>
      <c r="B227">
        <v>-3.24931643266315E-3</v>
      </c>
      <c r="C227">
        <v>1.3235880180494375E-3</v>
      </c>
      <c r="D227">
        <f>$G$7*B227+$H$7*C227</f>
        <v>-2.5633807650562615E-3</v>
      </c>
    </row>
    <row r="228" spans="1:4" x14ac:dyDescent="0.35">
      <c r="A228" s="1">
        <v>45257</v>
      </c>
      <c r="B228">
        <v>-5.1210643186008753E-4</v>
      </c>
      <c r="C228">
        <v>6.6893702588472002E-4</v>
      </c>
      <c r="D228">
        <f>$G$7*B228+$H$7*C228</f>
        <v>-3.3494991319836639E-4</v>
      </c>
    </row>
    <row r="229" spans="1:4" x14ac:dyDescent="0.35">
      <c r="A229" s="1">
        <v>45258</v>
      </c>
      <c r="B229">
        <v>1.4478105089210649E-3</v>
      </c>
      <c r="C229">
        <v>1.12673662605089E-2</v>
      </c>
      <c r="D229">
        <f>$G$7*B229+$H$7*C229</f>
        <v>2.92074387165924E-3</v>
      </c>
    </row>
    <row r="230" spans="1:4" x14ac:dyDescent="0.35">
      <c r="A230" s="1">
        <v>45259</v>
      </c>
      <c r="B230">
        <v>-4.0269535434507746E-3</v>
      </c>
      <c r="C230">
        <v>-2.6143014533575749E-3</v>
      </c>
      <c r="D230">
        <f>$G$7*B230+$H$7*C230</f>
        <v>-3.8150557299367945E-3</v>
      </c>
    </row>
    <row r="231" spans="1:4" x14ac:dyDescent="0.35">
      <c r="A231" s="1">
        <v>45260</v>
      </c>
      <c r="B231">
        <v>-4.5559002974346254E-3</v>
      </c>
      <c r="C231">
        <v>-4.1574481534608996E-3</v>
      </c>
      <c r="D231">
        <f>$G$7*B231+$H$7*C231</f>
        <v>-4.4961324758385664E-3</v>
      </c>
    </row>
    <row r="232" spans="1:4" x14ac:dyDescent="0.35">
      <c r="A232" s="1">
        <v>45261</v>
      </c>
      <c r="B232">
        <v>-1.26384223947612E-3</v>
      </c>
      <c r="C232">
        <v>-1.3016494402557925E-3</v>
      </c>
      <c r="D232">
        <f>$G$7*B232+$H$7*C232</f>
        <v>-1.2695133195930709E-3</v>
      </c>
    </row>
    <row r="233" spans="1:4" x14ac:dyDescent="0.35">
      <c r="A233" s="1">
        <v>45264</v>
      </c>
      <c r="B233">
        <v>-4.9105208018238753E-3</v>
      </c>
      <c r="C233">
        <v>-3.4020013975244001E-3</v>
      </c>
      <c r="D233">
        <f>$G$7*B233+$H$7*C233</f>
        <v>-4.6842428911789535E-3</v>
      </c>
    </row>
    <row r="234" spans="1:4" x14ac:dyDescent="0.35">
      <c r="A234" s="1">
        <v>45265</v>
      </c>
      <c r="B234">
        <v>3.32637999878755E-3</v>
      </c>
      <c r="C234">
        <v>3.3322007017177499E-3</v>
      </c>
      <c r="D234">
        <f>$G$7*B234+$H$7*C234</f>
        <v>3.3272531042270802E-3</v>
      </c>
    </row>
    <row r="235" spans="1:4" x14ac:dyDescent="0.35">
      <c r="A235" s="1">
        <v>45266</v>
      </c>
      <c r="B235">
        <v>-1.8512849399164024E-3</v>
      </c>
      <c r="C235">
        <v>6.8070741157067003E-4</v>
      </c>
      <c r="D235">
        <f>$G$7*B235+$H$7*C235</f>
        <v>-1.4714860871933417E-3</v>
      </c>
    </row>
    <row r="236" spans="1:4" x14ac:dyDescent="0.35">
      <c r="A236" s="1">
        <v>45267</v>
      </c>
      <c r="B236">
        <v>1.32863984412111E-2</v>
      </c>
      <c r="C236">
        <v>3.4152194710745502E-3</v>
      </c>
      <c r="D236">
        <f>$G$7*B236+$H$7*C236</f>
        <v>1.1805721595690617E-2</v>
      </c>
    </row>
    <row r="237" spans="1:4" x14ac:dyDescent="0.35">
      <c r="A237" s="1">
        <v>45268</v>
      </c>
      <c r="B237">
        <v>-3.5419532669898998E-3</v>
      </c>
      <c r="C237">
        <v>1.2363964631354476E-3</v>
      </c>
      <c r="D237">
        <f>$G$7*B237+$H$7*C237</f>
        <v>-2.8252008074710977E-3</v>
      </c>
    </row>
    <row r="238" spans="1:4" x14ac:dyDescent="0.35">
      <c r="A238" s="1">
        <v>45271</v>
      </c>
      <c r="B238">
        <v>-3.1483960449328499E-3</v>
      </c>
      <c r="C238">
        <v>-4.2035667920585747E-3</v>
      </c>
      <c r="D238">
        <f>$G$7*B238+$H$7*C238</f>
        <v>-3.3066716570017089E-3</v>
      </c>
    </row>
    <row r="239" spans="1:4" x14ac:dyDescent="0.35">
      <c r="A239" s="1">
        <v>45272</v>
      </c>
      <c r="B239">
        <v>-1.44419450655961E-3</v>
      </c>
      <c r="C239">
        <v>-2.8468454615159749E-3</v>
      </c>
      <c r="D239">
        <f>$G$7*B239+$H$7*C239</f>
        <v>-1.6545921498030648E-3</v>
      </c>
    </row>
    <row r="240" spans="1:4" x14ac:dyDescent="0.35">
      <c r="A240" s="1">
        <v>45273</v>
      </c>
      <c r="B240">
        <v>9.4324125707867496E-5</v>
      </c>
      <c r="C240">
        <v>2.4049605840895652E-3</v>
      </c>
      <c r="D240">
        <f>$G$7*B240+$H$7*C240</f>
        <v>4.409195944651221E-4</v>
      </c>
    </row>
    <row r="241" spans="1:10" x14ac:dyDescent="0.35">
      <c r="A241" s="1">
        <v>45274</v>
      </c>
      <c r="B241">
        <v>-1.1880703117762026E-3</v>
      </c>
      <c r="C241">
        <v>1.2286357657633924E-2</v>
      </c>
      <c r="D241">
        <f>$G$7*B241+$H$7*C241</f>
        <v>8.3309388363531642E-4</v>
      </c>
    </row>
    <row r="242" spans="1:10" x14ac:dyDescent="0.35">
      <c r="A242" s="1">
        <v>45275</v>
      </c>
      <c r="B242">
        <v>1.2505923706252475E-3</v>
      </c>
      <c r="C242">
        <v>2.439749968591975E-3</v>
      </c>
      <c r="D242">
        <f>$G$7*B242+$H$7*C242</f>
        <v>1.4289660103202566E-3</v>
      </c>
    </row>
    <row r="243" spans="1:10" x14ac:dyDescent="0.35">
      <c r="A243" s="1">
        <v>45278</v>
      </c>
      <c r="B243">
        <v>6.0331594799698501E-3</v>
      </c>
      <c r="C243">
        <v>-1.40039267154371E-3</v>
      </c>
      <c r="D243">
        <f>$G$7*B243+$H$7*C243</f>
        <v>4.9181266572428167E-3</v>
      </c>
    </row>
    <row r="244" spans="1:10" x14ac:dyDescent="0.35">
      <c r="A244" s="1">
        <v>45279</v>
      </c>
      <c r="B244">
        <v>1.5648085298910475E-3</v>
      </c>
      <c r="C244">
        <v>5.0975874249371E-3</v>
      </c>
      <c r="D244">
        <f>$G$7*B244+$H$7*C244</f>
        <v>2.0947253641479553E-3</v>
      </c>
    </row>
    <row r="245" spans="1:10" x14ac:dyDescent="0.35">
      <c r="A245" s="1">
        <v>45280</v>
      </c>
      <c r="B245">
        <v>3.091844053611625E-3</v>
      </c>
      <c r="C245">
        <v>-9.7970626148991755E-3</v>
      </c>
      <c r="D245">
        <f>$G$7*B245+$H$7*C245</f>
        <v>1.158508053335005E-3</v>
      </c>
    </row>
    <row r="246" spans="1:10" x14ac:dyDescent="0.35">
      <c r="A246" s="1">
        <v>45281</v>
      </c>
      <c r="B246">
        <v>3.7588380646911752E-3</v>
      </c>
      <c r="C246">
        <v>7.4451734123657251E-3</v>
      </c>
      <c r="D246">
        <f>$G$7*B246+$H$7*C246</f>
        <v>4.3117883668423573E-3</v>
      </c>
    </row>
    <row r="247" spans="1:10" x14ac:dyDescent="0.35">
      <c r="A247" s="1">
        <v>45282</v>
      </c>
      <c r="B247">
        <v>1.905023000941585E-3</v>
      </c>
      <c r="C247">
        <v>-1.9253504065492874E-3</v>
      </c>
      <c r="D247">
        <f>$G$7*B247+$H$7*C247</f>
        <v>1.3304669898179541E-3</v>
      </c>
    </row>
    <row r="248" spans="1:10" x14ac:dyDescent="0.35">
      <c r="A248" s="1">
        <v>45286</v>
      </c>
      <c r="B248">
        <v>5.3011970664429501E-5</v>
      </c>
      <c r="C248">
        <v>4.0290569549694E-3</v>
      </c>
      <c r="D248">
        <f>$G$7*B248+$H$7*C248</f>
        <v>6.4941871831017503E-4</v>
      </c>
    </row>
    <row r="249" spans="1:10" x14ac:dyDescent="0.35">
      <c r="A249" s="1">
        <v>45287</v>
      </c>
      <c r="B249">
        <v>-2.03154180424639E-3</v>
      </c>
      <c r="C249">
        <v>4.7056012680356998E-3</v>
      </c>
      <c r="D249">
        <f>$G$7*B249+$H$7*C249</f>
        <v>-1.0209703434040764E-3</v>
      </c>
    </row>
    <row r="250" spans="1:10" x14ac:dyDescent="0.35">
      <c r="A250" s="1">
        <v>45288</v>
      </c>
      <c r="B250">
        <v>-2.4932683929965177E-4</v>
      </c>
      <c r="C250">
        <v>-7.8985710760504247E-3</v>
      </c>
      <c r="D250">
        <f>$G$7*B250+$H$7*C250</f>
        <v>-1.3967134748122678E-3</v>
      </c>
    </row>
    <row r="251" spans="1:10" x14ac:dyDescent="0.35">
      <c r="A251" s="1">
        <v>45289</v>
      </c>
      <c r="B251">
        <v>-9.6270765388126254E-4</v>
      </c>
      <c r="C251" s="3">
        <v>-4.6409640218500001E-3</v>
      </c>
      <c r="D251">
        <f>$G$7*B251+$H$7*C251</f>
        <v>-1.5144461090765731E-3</v>
      </c>
      <c r="F251" s="3"/>
      <c r="G251" s="3"/>
      <c r="H251" s="3"/>
      <c r="I251" s="3"/>
      <c r="J251" s="3"/>
    </row>
  </sheetData>
  <mergeCells count="5">
    <mergeCell ref="W1:X1"/>
    <mergeCell ref="U1:V1"/>
    <mergeCell ref="Z12:AE18"/>
    <mergeCell ref="O1:P1"/>
    <mergeCell ref="M1:N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vt:lpstr>
      <vt:lpstr>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Macoris</dc:creator>
  <cp:lastModifiedBy>Macoris, Lucas</cp:lastModifiedBy>
  <dcterms:created xsi:type="dcterms:W3CDTF">2024-08-25T23:01:07Z</dcterms:created>
  <dcterms:modified xsi:type="dcterms:W3CDTF">2024-08-25T23:38:50Z</dcterms:modified>
</cp:coreProperties>
</file>