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as\Desktop\"/>
    </mc:Choice>
  </mc:AlternateContent>
  <xr:revisionPtr revIDLastSave="0" documentId="13_ncr:1_{A133A534-B2C1-4924-B568-5D5B32996F81}" xr6:coauthVersionLast="47" xr6:coauthVersionMax="47" xr10:uidLastSave="{00000000-0000-0000-0000-000000000000}"/>
  <bookViews>
    <workbookView xWindow="-120" yWindow="-120" windowWidth="29040" windowHeight="15840" xr2:uid="{905B2150-1175-4402-BF5D-3F61605A3BB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7" i="1" l="1"/>
  <c r="C58" i="1"/>
  <c r="C59" i="1" s="1"/>
  <c r="C60" i="1" s="1"/>
  <c r="D60" i="1" s="1"/>
  <c r="C31" i="1"/>
  <c r="C32" i="1" s="1"/>
  <c r="C40" i="1" s="1"/>
  <c r="C55" i="1"/>
  <c r="C73" i="1" s="1"/>
  <c r="C9" i="1"/>
  <c r="C10" i="1" s="1"/>
  <c r="C5" i="1"/>
  <c r="C23" i="1" s="1"/>
  <c r="D59" i="1" l="1"/>
  <c r="C64" i="1"/>
  <c r="C66" i="1" s="1"/>
  <c r="C68" i="1" s="1"/>
  <c r="C69" i="1" s="1"/>
  <c r="C70" i="1" s="1"/>
  <c r="C72" i="1" s="1"/>
  <c r="C74" i="1" s="1"/>
  <c r="C14" i="1"/>
  <c r="C16" i="1" s="1"/>
  <c r="C18" i="1" s="1"/>
  <c r="C19" i="1" l="1"/>
  <c r="C20" i="1" s="1"/>
  <c r="C22" i="1" s="1"/>
  <c r="C24" i="1" s="1"/>
  <c r="C35" i="1"/>
  <c r="C36" i="1" s="1"/>
  <c r="C37" i="1" s="1"/>
  <c r="C39" i="1" s="1"/>
  <c r="C41" i="1" s="1"/>
</calcChain>
</file>

<file path=xl/sharedStrings.xml><?xml version="1.0" encoding="utf-8"?>
<sst xmlns="http://schemas.openxmlformats.org/spreadsheetml/2006/main" count="78" uniqueCount="47">
  <si>
    <t>Total Equity</t>
  </si>
  <si>
    <t>Total Liabilities</t>
  </si>
  <si>
    <t>Total Assets</t>
  </si>
  <si>
    <t>Case 1: 100% Equity</t>
  </si>
  <si>
    <t>Sales</t>
  </si>
  <si>
    <t>COGS</t>
  </si>
  <si>
    <t>Gross Profit</t>
  </si>
  <si>
    <t>SG&amp;A</t>
  </si>
  <si>
    <t>R&amp;D</t>
  </si>
  <si>
    <t>Depreciation/Amortization</t>
  </si>
  <si>
    <t>Operating Income</t>
  </si>
  <si>
    <t>Other Income</t>
  </si>
  <si>
    <t>Earnings Before Interest and Taxes</t>
  </si>
  <si>
    <t>Interest Income (Expenses)</t>
  </si>
  <si>
    <t>Pretax Income</t>
  </si>
  <si>
    <t>Taxes (40%)</t>
  </si>
  <si>
    <t>Net Income</t>
  </si>
  <si>
    <t>ROA</t>
  </si>
  <si>
    <t>Leverage</t>
  </si>
  <si>
    <t>ROE</t>
  </si>
  <si>
    <t>- This investment opportunity costs $250,000 and will be financed via debt</t>
  </si>
  <si>
    <t>We now have to pay interest expenses as we've included debt</t>
  </si>
  <si>
    <t>Note the boost in EBIT due to the fact that we've increased sales by 45% and the other costs remained fixed or proportionally</t>
  </si>
  <si>
    <t>Bump in sales due to increases in Asset base</t>
  </si>
  <si>
    <t>Same Margin</t>
  </si>
  <si>
    <t>Fixed</t>
  </si>
  <si>
    <t>- The cost of debt is around 10% -&gt; $ 50,000 paid on Interest Expenses</t>
  </si>
  <si>
    <t>Same COGS (proportionally to Sales)</t>
  </si>
  <si>
    <t>-</t>
  </si>
  <si>
    <t>Our asset base is now 1.5 times the equity value</t>
  </si>
  <si>
    <t>- This investment opportunity costs $150,000 and will be financed via debt</t>
  </si>
  <si>
    <t>This is the new Capital Structure</t>
  </si>
  <si>
    <t>A 30% increase</t>
  </si>
  <si>
    <t>Taxes are still 40%</t>
  </si>
  <si>
    <t>ROA is still 30% as both the numerator and the denominator have increased by 30%</t>
  </si>
  <si>
    <t>However, Leverage is now 1.3 since there's debt in the Capital Structure</t>
  </si>
  <si>
    <t>ROE bumps to 39%: the difference between 195K and 150k = 45K is attributable to the shareholders of the firm</t>
  </si>
  <si>
    <t>2. But Equity levels remained the same</t>
  </si>
  <si>
    <t>3. As a consequence, although ROA is exactly the same (since Net Income and Total Assets increased by the same proportion), ROE is higher as Equity levels remained constant</t>
  </si>
  <si>
    <t>Case 3: suppose that you have an investment opportunity that generates a 30% boost in sales, with COGS still being 60%, and SG&amp;A + R&amp;D + Depreciation fixed.</t>
  </si>
  <si>
    <t>Our net income is now 207 - 150 = 57K higher, after paying out all the additional costs</t>
  </si>
  <si>
    <t>Roughly similar ROA, as we've added 30% in sales, incurred in 10% in interest expenses, and our Asset base grew 50%</t>
  </si>
  <si>
    <t>ROE jumps to 41%: after paying all liabilities, the difference in Net Income is attributable to the shareholders of the firm, who still have a $500k investment, but higher profits</t>
  </si>
  <si>
    <t>Net Income is 30% higher than Case 1</t>
  </si>
  <si>
    <t>1. Note that there is an increase in Net Income</t>
  </si>
  <si>
    <t>Case 2: suppose you have a new investment opportunity that you know that will increase your Pre-tax Income by 30% (i.e, even after considering the cost of debt, your income grows by 30%).</t>
  </si>
  <si>
    <t>*Case 3 is a more detailed version of case 2, but the principle is exactly the same: increases in the Asset base that translate to higher Pre-tax Income.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</si>
</sst>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&quot;$&quot;* #,##0_);_(&quot;$&quot;* \(#,##0\);_(&quot;$&quot;* &quot;-&quot;??_);_(@_)"/>
    <numFmt numFmtId="166" formatCode="0.0%"/>
    <numFmt numFmtId="167" formatCode="_(&quot;$&quot;* #,##0.0_);_(&quot;$&quot;* \(#,##0.0\);_(&quot;$&quot;* &quot;-&quot;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color rgb="FFFF0000"/>
      <name val="Arial"/>
      <family val="2"/>
    </font>
    <font>
      <i/>
      <sz val="9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0">
    <xf numFmtId="0" fontId="0" fillId="0" borderId="0" xfId="0"/>
    <xf numFmtId="0" fontId="2" fillId="0" borderId="0" xfId="0" applyFont="1"/>
    <xf numFmtId="0" fontId="3" fillId="0" borderId="0" xfId="0" applyFont="1"/>
    <xf numFmtId="165" fontId="3" fillId="0" borderId="0" xfId="2" applyNumberFormat="1" applyFont="1"/>
    <xf numFmtId="0" fontId="3" fillId="0" borderId="1" xfId="0" applyFont="1" applyBorder="1"/>
    <xf numFmtId="165" fontId="3" fillId="0" borderId="1" xfId="2" applyNumberFormat="1" applyFont="1" applyBorder="1"/>
    <xf numFmtId="165" fontId="2" fillId="0" borderId="0" xfId="2" applyNumberFormat="1" applyFont="1"/>
    <xf numFmtId="0" fontId="3" fillId="2" borderId="0" xfId="0" applyFont="1" applyFill="1"/>
    <xf numFmtId="165" fontId="3" fillId="2" borderId="0" xfId="2" applyNumberFormat="1" applyFont="1" applyFill="1"/>
    <xf numFmtId="9" fontId="3" fillId="0" borderId="0" xfId="0" applyNumberFormat="1" applyFont="1"/>
    <xf numFmtId="0" fontId="2" fillId="2" borderId="0" xfId="0" applyFont="1" applyFill="1"/>
    <xf numFmtId="166" fontId="3" fillId="0" borderId="0" xfId="3" applyNumberFormat="1" applyFont="1"/>
    <xf numFmtId="165" fontId="2" fillId="2" borderId="0" xfId="2" applyNumberFormat="1" applyFont="1" applyFill="1"/>
    <xf numFmtId="9" fontId="3" fillId="0" borderId="0" xfId="3" applyFont="1"/>
    <xf numFmtId="0" fontId="3" fillId="0" borderId="0" xfId="0" quotePrefix="1" applyFont="1"/>
    <xf numFmtId="167" fontId="3" fillId="0" borderId="0" xfId="0" applyNumberFormat="1" applyFont="1"/>
    <xf numFmtId="0" fontId="3" fillId="0" borderId="0" xfId="0" applyFont="1" applyAlignment="1">
      <alignment horizontal="center"/>
    </xf>
    <xf numFmtId="165" fontId="4" fillId="2" borderId="0" xfId="2" applyNumberFormat="1" applyFont="1" applyFill="1"/>
    <xf numFmtId="10" fontId="3" fillId="0" borderId="0" xfId="0" applyNumberFormat="1" applyFont="1"/>
    <xf numFmtId="0" fontId="2" fillId="3" borderId="0" xfId="0" applyFont="1" applyFill="1"/>
    <xf numFmtId="0" fontId="3" fillId="3" borderId="0" xfId="0" applyFont="1" applyFill="1"/>
    <xf numFmtId="0" fontId="3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9" fontId="3" fillId="0" borderId="2" xfId="3" applyFont="1" applyBorder="1" applyAlignment="1">
      <alignment horizontal="center"/>
    </xf>
    <xf numFmtId="9" fontId="2" fillId="0" borderId="2" xfId="3" applyFont="1" applyBorder="1" applyAlignment="1">
      <alignment horizontal="center"/>
    </xf>
    <xf numFmtId="0" fontId="3" fillId="0" borderId="2" xfId="1" applyNumberFormat="1" applyFont="1" applyBorder="1" applyAlignment="1">
      <alignment horizontal="center"/>
    </xf>
    <xf numFmtId="10" fontId="3" fillId="0" borderId="0" xfId="3" applyNumberFormat="1" applyFont="1" applyAlignment="1">
      <alignment horizontal="center"/>
    </xf>
    <xf numFmtId="166" fontId="3" fillId="0" borderId="2" xfId="3" applyNumberFormat="1" applyFont="1" applyBorder="1" applyAlignment="1">
      <alignment horizontal="center"/>
    </xf>
    <xf numFmtId="165" fontId="3" fillId="0" borderId="0" xfId="0" applyNumberFormat="1" applyFont="1"/>
    <xf numFmtId="0" fontId="5" fillId="0" borderId="0" xfId="0" applyFont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3A9B6-C36B-4E56-96F4-0550A89DBECF}">
  <dimension ref="B1:T76"/>
  <sheetViews>
    <sheetView showGridLines="0" tabSelected="1" topLeftCell="A39" workbookViewId="0">
      <selection activeCell="C68" sqref="C68"/>
    </sheetView>
  </sheetViews>
  <sheetFormatPr defaultRowHeight="14.25" x14ac:dyDescent="0.2"/>
  <cols>
    <col min="1" max="1" width="9.140625" style="2"/>
    <col min="2" max="2" width="37.85546875" style="2" customWidth="1"/>
    <col min="3" max="3" width="14.28515625" style="2" bestFit="1" customWidth="1"/>
    <col min="4" max="4" width="9.85546875" style="2" bestFit="1" customWidth="1"/>
    <col min="5" max="5" width="12.7109375" style="2" bestFit="1" customWidth="1"/>
    <col min="6" max="16384" width="9.140625" style="2"/>
  </cols>
  <sheetData>
    <row r="1" spans="2:20" ht="15" x14ac:dyDescent="0.25">
      <c r="B1" s="19" t="s">
        <v>3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</row>
    <row r="3" spans="2:20" x14ac:dyDescent="0.2">
      <c r="B3" s="2" t="s">
        <v>0</v>
      </c>
      <c r="C3" s="3">
        <v>500000</v>
      </c>
    </row>
    <row r="4" spans="2:20" x14ac:dyDescent="0.2">
      <c r="B4" s="4" t="s">
        <v>1</v>
      </c>
      <c r="C4" s="5">
        <v>0</v>
      </c>
    </row>
    <row r="5" spans="2:20" ht="15" x14ac:dyDescent="0.25">
      <c r="B5" s="1" t="s">
        <v>2</v>
      </c>
      <c r="C5" s="6">
        <f>SUM(C3:C4)</f>
        <v>500000</v>
      </c>
    </row>
    <row r="8" spans="2:20" ht="15" x14ac:dyDescent="0.25">
      <c r="B8" s="10" t="s">
        <v>4</v>
      </c>
      <c r="C8" s="12">
        <v>1000000</v>
      </c>
    </row>
    <row r="9" spans="2:20" x14ac:dyDescent="0.2">
      <c r="B9" s="7" t="s">
        <v>5</v>
      </c>
      <c r="C9" s="8">
        <f>-60%*C8</f>
        <v>-600000</v>
      </c>
      <c r="D9" s="9">
        <v>0.6</v>
      </c>
    </row>
    <row r="10" spans="2:20" ht="15" x14ac:dyDescent="0.25">
      <c r="B10" s="10" t="s">
        <v>6</v>
      </c>
      <c r="C10" s="8">
        <f>SUM(C8:C9)</f>
        <v>400000</v>
      </c>
    </row>
    <row r="11" spans="2:20" x14ac:dyDescent="0.2">
      <c r="B11" s="7" t="s">
        <v>7</v>
      </c>
      <c r="C11" s="8">
        <v>-50000</v>
      </c>
      <c r="D11" s="11"/>
    </row>
    <row r="12" spans="2:20" x14ac:dyDescent="0.2">
      <c r="B12" s="7" t="s">
        <v>8</v>
      </c>
      <c r="C12" s="8">
        <v>-50000</v>
      </c>
      <c r="D12" s="11"/>
    </row>
    <row r="13" spans="2:20" x14ac:dyDescent="0.2">
      <c r="B13" s="7" t="s">
        <v>9</v>
      </c>
      <c r="C13" s="8">
        <v>-50000</v>
      </c>
      <c r="D13" s="11"/>
    </row>
    <row r="14" spans="2:20" ht="15" x14ac:dyDescent="0.25">
      <c r="B14" s="10" t="s">
        <v>10</v>
      </c>
      <c r="C14" s="12">
        <f>SUM(C10:C13)</f>
        <v>250000</v>
      </c>
    </row>
    <row r="15" spans="2:20" x14ac:dyDescent="0.2">
      <c r="B15" s="7" t="s">
        <v>11</v>
      </c>
      <c r="C15" s="8">
        <v>0</v>
      </c>
    </row>
    <row r="16" spans="2:20" ht="15" x14ac:dyDescent="0.25">
      <c r="B16" s="10" t="s">
        <v>12</v>
      </c>
      <c r="C16" s="12">
        <f>SUM(C14:C15)</f>
        <v>250000</v>
      </c>
    </row>
    <row r="17" spans="2:20" x14ac:dyDescent="0.2">
      <c r="B17" s="7" t="s">
        <v>13</v>
      </c>
      <c r="C17" s="8">
        <v>0</v>
      </c>
    </row>
    <row r="18" spans="2:20" ht="15" x14ac:dyDescent="0.25">
      <c r="B18" s="10" t="s">
        <v>14</v>
      </c>
      <c r="C18" s="12">
        <f>SUM(C16:C17)</f>
        <v>250000</v>
      </c>
      <c r="E18" s="15"/>
    </row>
    <row r="19" spans="2:20" x14ac:dyDescent="0.2">
      <c r="B19" s="7" t="s">
        <v>15</v>
      </c>
      <c r="C19" s="8">
        <f>-40%*C18</f>
        <v>-100000</v>
      </c>
      <c r="E19" s="15"/>
    </row>
    <row r="20" spans="2:20" ht="15" x14ac:dyDescent="0.25">
      <c r="B20" s="10" t="s">
        <v>16</v>
      </c>
      <c r="C20" s="12">
        <f>SUM(C18:C19)</f>
        <v>150000</v>
      </c>
      <c r="E20" s="15"/>
    </row>
    <row r="22" spans="2:20" x14ac:dyDescent="0.2">
      <c r="B22" s="21" t="s">
        <v>17</v>
      </c>
      <c r="C22" s="23">
        <f>C20/C5</f>
        <v>0.3</v>
      </c>
    </row>
    <row r="23" spans="2:20" x14ac:dyDescent="0.2">
      <c r="B23" s="21" t="s">
        <v>18</v>
      </c>
      <c r="C23" s="25">
        <f>C5/C3</f>
        <v>1</v>
      </c>
    </row>
    <row r="24" spans="2:20" ht="15" x14ac:dyDescent="0.25">
      <c r="B24" s="22" t="s">
        <v>19</v>
      </c>
      <c r="C24" s="24">
        <f>C22*C23</f>
        <v>0.3</v>
      </c>
    </row>
    <row r="27" spans="2:20" ht="15" x14ac:dyDescent="0.25">
      <c r="B27" s="19" t="s">
        <v>45</v>
      </c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</row>
    <row r="28" spans="2:20" x14ac:dyDescent="0.2">
      <c r="B28" s="14" t="s">
        <v>30</v>
      </c>
    </row>
    <row r="30" spans="2:20" x14ac:dyDescent="0.2">
      <c r="B30" s="2" t="s">
        <v>0</v>
      </c>
      <c r="C30" s="3">
        <v>500000</v>
      </c>
    </row>
    <row r="31" spans="2:20" x14ac:dyDescent="0.2">
      <c r="B31" s="4" t="s">
        <v>1</v>
      </c>
      <c r="C31" s="5">
        <f>C30*30%</f>
        <v>150000</v>
      </c>
    </row>
    <row r="32" spans="2:20" ht="15" x14ac:dyDescent="0.25">
      <c r="B32" s="1" t="s">
        <v>2</v>
      </c>
      <c r="C32" s="6">
        <f>SUM(C30:C31)</f>
        <v>650000</v>
      </c>
      <c r="D32" s="2" t="s">
        <v>31</v>
      </c>
    </row>
    <row r="35" spans="2:20" ht="15" x14ac:dyDescent="0.25">
      <c r="B35" s="10" t="s">
        <v>14</v>
      </c>
      <c r="C35" s="12">
        <f>C18*(1+30%)</f>
        <v>325000</v>
      </c>
      <c r="D35" s="2" t="s">
        <v>32</v>
      </c>
      <c r="E35" s="15"/>
    </row>
    <row r="36" spans="2:20" x14ac:dyDescent="0.2">
      <c r="B36" s="7" t="s">
        <v>15</v>
      </c>
      <c r="C36" s="8">
        <f>-40%*C35</f>
        <v>-130000</v>
      </c>
      <c r="D36" s="2" t="s">
        <v>33</v>
      </c>
      <c r="E36" s="15"/>
    </row>
    <row r="37" spans="2:20" ht="15" x14ac:dyDescent="0.25">
      <c r="B37" s="10" t="s">
        <v>16</v>
      </c>
      <c r="C37" s="12">
        <f>SUM(C35:C36)</f>
        <v>195000</v>
      </c>
      <c r="D37" s="2" t="s">
        <v>43</v>
      </c>
      <c r="E37" s="15"/>
    </row>
    <row r="39" spans="2:20" x14ac:dyDescent="0.2">
      <c r="B39" s="21" t="s">
        <v>17</v>
      </c>
      <c r="C39" s="23">
        <f>C37/C32</f>
        <v>0.3</v>
      </c>
      <c r="D39" s="2" t="s">
        <v>34</v>
      </c>
    </row>
    <row r="40" spans="2:20" x14ac:dyDescent="0.2">
      <c r="B40" s="21" t="s">
        <v>18</v>
      </c>
      <c r="C40" s="25">
        <f>C32/C30</f>
        <v>1.3</v>
      </c>
      <c r="D40" s="2" t="s">
        <v>35</v>
      </c>
    </row>
    <row r="41" spans="2:20" ht="15" x14ac:dyDescent="0.25">
      <c r="B41" s="22" t="s">
        <v>19</v>
      </c>
      <c r="C41" s="24">
        <f>C39*C40</f>
        <v>0.39</v>
      </c>
      <c r="D41" s="2" t="s">
        <v>36</v>
      </c>
    </row>
    <row r="42" spans="2:20" x14ac:dyDescent="0.2">
      <c r="D42" s="2" t="s">
        <v>44</v>
      </c>
    </row>
    <row r="43" spans="2:20" x14ac:dyDescent="0.2">
      <c r="D43" s="2" t="s">
        <v>37</v>
      </c>
    </row>
    <row r="44" spans="2:20" x14ac:dyDescent="0.2">
      <c r="D44" s="2" t="s">
        <v>38</v>
      </c>
    </row>
    <row r="48" spans="2:20" ht="15" x14ac:dyDescent="0.25">
      <c r="B48" s="19" t="s">
        <v>39</v>
      </c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</row>
    <row r="49" spans="2:5" x14ac:dyDescent="0.2">
      <c r="B49" s="14" t="s">
        <v>20</v>
      </c>
    </row>
    <row r="50" spans="2:5" x14ac:dyDescent="0.2">
      <c r="B50" s="14" t="s">
        <v>26</v>
      </c>
    </row>
    <row r="51" spans="2:5" x14ac:dyDescent="0.2">
      <c r="B51" s="29" t="s">
        <v>46</v>
      </c>
    </row>
    <row r="53" spans="2:5" x14ac:dyDescent="0.2">
      <c r="B53" s="2" t="s">
        <v>0</v>
      </c>
      <c r="C53" s="3">
        <v>500000</v>
      </c>
    </row>
    <row r="54" spans="2:5" x14ac:dyDescent="0.2">
      <c r="B54" s="4" t="s">
        <v>1</v>
      </c>
      <c r="C54" s="5">
        <v>250000</v>
      </c>
      <c r="E54" s="15"/>
    </row>
    <row r="55" spans="2:5" ht="15" x14ac:dyDescent="0.25">
      <c r="B55" s="1" t="s">
        <v>2</v>
      </c>
      <c r="C55" s="6">
        <f>SUM(C53:C54)</f>
        <v>750000</v>
      </c>
    </row>
    <row r="58" spans="2:5" ht="15" x14ac:dyDescent="0.25">
      <c r="B58" s="10" t="s">
        <v>4</v>
      </c>
      <c r="C58" s="12">
        <f>C8*(1+30%)</f>
        <v>1300000</v>
      </c>
      <c r="D58" s="2" t="s">
        <v>23</v>
      </c>
    </row>
    <row r="59" spans="2:5" x14ac:dyDescent="0.2">
      <c r="B59" s="7" t="s">
        <v>5</v>
      </c>
      <c r="C59" s="8">
        <f>-60%*C58</f>
        <v>-780000</v>
      </c>
      <c r="D59" s="13">
        <f>C59/C58</f>
        <v>-0.6</v>
      </c>
      <c r="E59" s="2" t="s">
        <v>27</v>
      </c>
    </row>
    <row r="60" spans="2:5" ht="15" x14ac:dyDescent="0.25">
      <c r="B60" s="10" t="s">
        <v>6</v>
      </c>
      <c r="C60" s="12">
        <f>SUM(C58:C59)</f>
        <v>520000</v>
      </c>
      <c r="D60" s="13">
        <f>C60/C58</f>
        <v>0.4</v>
      </c>
      <c r="E60" s="2" t="s">
        <v>24</v>
      </c>
    </row>
    <row r="61" spans="2:5" x14ac:dyDescent="0.2">
      <c r="B61" s="7" t="s">
        <v>7</v>
      </c>
      <c r="C61" s="8">
        <v>-50000</v>
      </c>
      <c r="D61" s="16" t="s">
        <v>25</v>
      </c>
    </row>
    <row r="62" spans="2:5" x14ac:dyDescent="0.2">
      <c r="B62" s="7" t="s">
        <v>8</v>
      </c>
      <c r="C62" s="8">
        <v>-50000</v>
      </c>
      <c r="D62" s="16" t="s">
        <v>25</v>
      </c>
    </row>
    <row r="63" spans="2:5" x14ac:dyDescent="0.2">
      <c r="B63" s="7" t="s">
        <v>9</v>
      </c>
      <c r="C63" s="8">
        <v>-50000</v>
      </c>
      <c r="D63" s="16" t="s">
        <v>25</v>
      </c>
    </row>
    <row r="64" spans="2:5" ht="15" x14ac:dyDescent="0.25">
      <c r="B64" s="10" t="s">
        <v>10</v>
      </c>
      <c r="C64" s="12">
        <f>SUM(C60:C63)</f>
        <v>370000</v>
      </c>
      <c r="D64" s="26" t="s">
        <v>28</v>
      </c>
    </row>
    <row r="65" spans="2:4" x14ac:dyDescent="0.2">
      <c r="B65" s="7" t="s">
        <v>11</v>
      </c>
      <c r="C65" s="8">
        <v>0</v>
      </c>
      <c r="D65" s="16" t="s">
        <v>28</v>
      </c>
    </row>
    <row r="66" spans="2:4" ht="15" x14ac:dyDescent="0.25">
      <c r="B66" s="10" t="s">
        <v>12</v>
      </c>
      <c r="C66" s="12">
        <f>SUM(C64:C65)</f>
        <v>370000</v>
      </c>
      <c r="D66" s="2" t="s">
        <v>22</v>
      </c>
    </row>
    <row r="67" spans="2:4" x14ac:dyDescent="0.2">
      <c r="B67" s="7" t="s">
        <v>13</v>
      </c>
      <c r="C67" s="17">
        <f>-C54*10%</f>
        <v>-25000</v>
      </c>
      <c r="D67" s="2" t="s">
        <v>21</v>
      </c>
    </row>
    <row r="68" spans="2:4" ht="15" x14ac:dyDescent="0.25">
      <c r="B68" s="10" t="s">
        <v>14</v>
      </c>
      <c r="C68" s="12">
        <f>SUM(C66:C67)</f>
        <v>345000</v>
      </c>
    </row>
    <row r="69" spans="2:4" x14ac:dyDescent="0.2">
      <c r="B69" s="7" t="s">
        <v>15</v>
      </c>
      <c r="C69" s="8">
        <f>-40%*C68</f>
        <v>-138000</v>
      </c>
    </row>
    <row r="70" spans="2:4" ht="15" x14ac:dyDescent="0.25">
      <c r="B70" s="10" t="s">
        <v>16</v>
      </c>
      <c r="C70" s="12">
        <f>SUM(C68:C69)</f>
        <v>207000</v>
      </c>
      <c r="D70" s="2" t="s">
        <v>40</v>
      </c>
    </row>
    <row r="71" spans="2:4" x14ac:dyDescent="0.2">
      <c r="D71" s="28"/>
    </row>
    <row r="72" spans="2:4" x14ac:dyDescent="0.2">
      <c r="B72" s="21" t="s">
        <v>17</v>
      </c>
      <c r="C72" s="27">
        <f>C70/C55</f>
        <v>0.27600000000000002</v>
      </c>
      <c r="D72" s="2" t="s">
        <v>41</v>
      </c>
    </row>
    <row r="73" spans="2:4" x14ac:dyDescent="0.2">
      <c r="B73" s="21" t="s">
        <v>18</v>
      </c>
      <c r="C73" s="25">
        <f>C55/C53</f>
        <v>1.5</v>
      </c>
      <c r="D73" s="2" t="s">
        <v>29</v>
      </c>
    </row>
    <row r="74" spans="2:4" ht="15" x14ac:dyDescent="0.25">
      <c r="B74" s="22" t="s">
        <v>19</v>
      </c>
      <c r="C74" s="24">
        <f>C72*C73</f>
        <v>0.41400000000000003</v>
      </c>
      <c r="D74" s="2" t="s">
        <v>42</v>
      </c>
    </row>
    <row r="76" spans="2:4" x14ac:dyDescent="0.2">
      <c r="C76" s="18"/>
    </row>
  </sheetData>
  <pageMargins left="0.7" right="0.7" top="0.75" bottom="0.75" header="0.3" footer="0.3"/>
  <ignoredErrors>
    <ignoredError sqref="C19 C69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Macoris</dc:creator>
  <cp:lastModifiedBy>Lucas Macoris</cp:lastModifiedBy>
  <dcterms:created xsi:type="dcterms:W3CDTF">2024-02-19T15:51:44Z</dcterms:created>
  <dcterms:modified xsi:type="dcterms:W3CDTF">2024-02-19T16:29:28Z</dcterms:modified>
</cp:coreProperties>
</file>