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fgvbr-my.sharepoint.com/personal/lucas_macoris_fgv_br/Documents/Personal/Financial Management - 2024S1/Lecture 8 - Short-term Financial Planning/Exercises/"/>
    </mc:Choice>
  </mc:AlternateContent>
  <xr:revisionPtr revIDLastSave="334" documentId="8_{CD1C34D0-7221-4E1D-BB58-717D8DBCD5CD}" xr6:coauthVersionLast="47" xr6:coauthVersionMax="47" xr10:uidLastSave="{ACC22F4D-BD5A-4F93-8073-CF22F59F979D}"/>
  <bookViews>
    <workbookView xWindow="-120" yWindow="-120" windowWidth="29040" windowHeight="15840" tabRatio="727" activeTab="4" xr2:uid="{00000000-000D-0000-FFFF-FFFF00000000}"/>
  </bookViews>
  <sheets>
    <sheet name="Capa" sheetId="14" r:id="rId1"/>
    <sheet name="Indicadores" sheetId="1" r:id="rId2"/>
    <sheet name="Receita Bruta" sheetId="3" r:id="rId3"/>
    <sheet name="Histórico de Lojas" sheetId="4" r:id="rId4"/>
    <sheet name="Balanço Patrimonial" sheetId="6" r:id="rId5"/>
    <sheet name="DRE" sheetId="13" r:id="rId6"/>
    <sheet name="DFC" sheetId="15" r:id="rId7"/>
    <sheet name="CAPEX" sheetId="11" r:id="rId8"/>
    <sheet name="ROIC" sheetId="12" r:id="rId9"/>
    <sheet name="Dividendos" sheetId="10" r:id="rId10"/>
    <sheet name="Marcas e Canais" sheetId="17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_FDS_HYPERLINK_TOGGLE_STATE__" hidden="1">"ON"</definedName>
    <definedName name="__PRN2" localSheetId="0">{"adj95mult",#N/A,FALSE,"COMPCO";"adj95est",#N/A,FALSE,"COMPCO"}</definedName>
    <definedName name="__PRN2">{"adj95mult",#N/A,FALSE,"COMPCO";"adj95est",#N/A,FALSE,"COMPCO"}</definedName>
    <definedName name="_1__FDSAUDITLINK__" localSheetId="0">{"fdsup://directions/FAT Viewer?action=UPDATE&amp;creator=factset&amp;DYN_ARGS=TRUE&amp;DOC_NAME=FAT:FQL_AUDITING_CLIENT_TEMPLATE.FAT&amp;display_string=Audit&amp;VAR:KEY=QDWBINOJIH&amp;VAR:QUERY=UkdGX1BCS19UQU5HKFFUUiwwLCwsLCwsTk9BVURJVCk=&amp;WINDOW=FIRST_POPUP&amp;HEIGHT=450&amp;WIDTH=450&amp;","START_MAXIMIZED=FALSE&amp;VAR:CALENDAR=US&amp;VAR:SYMBOL=PACW&amp;VAR:INDEX=0"}</definedName>
    <definedName name="_1__FDSAUDITLINK__">{"fdsup://directions/FAT Viewer?action=UPDATE&amp;creator=factset&amp;DYN_ARGS=TRUE&amp;DOC_NAME=FAT:FQL_AUDITING_CLIENT_TEMPLATE.FAT&amp;display_string=Audit&amp;VAR:KEY=QDWBINOJIH&amp;VAR:QUERY=UkdGX1BCS19UQU5HKFFUUiwwLCwsLCwsTk9BVURJVCk=&amp;WINDOW=FIRST_POPUP&amp;HEIGHT=450&amp;WIDTH=450&amp;","START_MAXIMIZED=FALSE&amp;VAR:CALENDAR=US&amp;VAR:SYMBOL=PACW&amp;VAR:INDEX=0"}</definedName>
    <definedName name="_2__FDSAUDITLINK__" localSheetId="0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2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3__FDSAUDITLINK__" localSheetId="0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3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4__FDSAUDITLINK__" localSheetId="0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4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5__FDSAUDITLINK__" localSheetId="0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5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xlnm._FilterDatabase" localSheetId="9" hidden="1">Dividendos!$A$55:$E$55</definedName>
    <definedName name="_PRN2" localSheetId="0">{"adj95mult",#N/A,FALSE,"COMPCO";"adj95est",#N/A,FALSE,"COMPCO"}</definedName>
    <definedName name="_PRN2">{"adj95mult",#N/A,FALSE,"COMPCO";"adj95est",#N/A,FALSE,"COMPCO"}</definedName>
    <definedName name="A">#REF!</definedName>
    <definedName name="A_ALL_KEYWORDS_TYPE_ScalarContributed_EQTY_200013273" localSheetId="0">[1]ARZZ3.SA_Annotation_Sheet!$289:$295,[1]ARZZ3.SA_Annotation_Sheet!$334:$334,[1]ARZZ3.SA_Annotation_Sheet!$338:$340,[1]ARZZ3.SA_Annotation_Sheet!$345:$347</definedName>
    <definedName name="A_ALL_KEYWORDS_TYPE_ScalarContributed_EQTY_200013273">[1]ARZZ3.SA_Annotation_Sheet!$289:$295,[1]ARZZ3.SA_Annotation_Sheet!$334:$334,[1]ARZZ3.SA_Annotation_Sheet!$338:$340,[1]ARZZ3.SA_Annotation_Sheet!$345:$347</definedName>
    <definedName name="A_ALL_KEYWORDS_TYPE_Vector_EQTY_200013273" localSheetId="0">[1]ARZZ3.SA_Annotation_Sheet!$311:$326,[1]ARZZ3.SA_Annotation_Sheet!$328:$328,[1]ARZZ3.SA_Annotation_Sheet!$330:$333,[1]ARZZ3.SA_Annotation_Sheet!$336:$336,[1]ARZZ3.SA_Annotation_Sheet!$341:$341,[1]ARZZ3.SA_Annotation_Sheet!$343:$343,[1]ARZZ3.SA_Annotation_Sheet!$297:$309</definedName>
    <definedName name="A_ALL_KEYWORDS_TYPE_Vector_EQTY_200013273">[1]ARZZ3.SA_Annotation_Sheet!$311:$326,[1]ARZZ3.SA_Annotation_Sheet!$328:$328,[1]ARZZ3.SA_Annotation_Sheet!$330:$333,[1]ARZZ3.SA_Annotation_Sheet!$336:$336,[1]ARZZ3.SA_Annotation_Sheet!$341:$341,[1]ARZZ3.SA_Annotation_Sheet!$343:$343,[1]ARZZ3.SA_Annotation_Sheet!$297:$309</definedName>
    <definedName name="A_ALL_KEYWORDS_TYPE_Vector_ISSR_208010202" localSheetId="0">[1]ARZZ3.SA_Annotation_Sheet!$2:$3,[1]ARZZ3.SA_Annotation_Sheet!$11:$30,[1]ARZZ3.SA_Annotation_Sheet!$32:$38,[1]ARZZ3.SA_Annotation_Sheet!$40:$67,[1]ARZZ3.SA_Annotation_Sheet!$86:$101,[1]ARZZ3.SA_Annotation_Sheet!$117:$119,[1]ARZZ3.SA_Annotation_Sheet!$121:$125,[1]ARZZ3.SA_Annotation_Sheet!$69:$84,[1]ARZZ3.SA_Annotation_Sheet!$103:$115,[1]ARZZ3.SA_Annotation_Sheet!$127:$279</definedName>
    <definedName name="A_ALL_KEYWORDS_TYPE_Vector_ISSR_208010202">[1]ARZZ3.SA_Annotation_Sheet!$2:$3,[1]ARZZ3.SA_Annotation_Sheet!$11:$30,[1]ARZZ3.SA_Annotation_Sheet!$32:$38,[1]ARZZ3.SA_Annotation_Sheet!$40:$67,[1]ARZZ3.SA_Annotation_Sheet!$86:$101,[1]ARZZ3.SA_Annotation_Sheet!$117:$119,[1]ARZZ3.SA_Annotation_Sheet!$121:$125,[1]ARZZ3.SA_Annotation_Sheet!$69:$84,[1]ARZZ3.SA_Annotation_Sheet!$103:$115,[1]ARZZ3.SA_Annotation_Sheet!$127:$279</definedName>
    <definedName name="A_ALL_SECTION_KEYWORDS_ISSR_208010202_136E" localSheetId="0">[1]ARZZ3.SA_Annotation_Sheet!$C$270,[1]ARZZ3.SA_Annotation_Sheet!$C$279</definedName>
    <definedName name="A_ALL_SECTION_KEYWORDS_ISSR_208010202_136E">[1]ARZZ3.SA_Annotation_Sheet!$C$270,[1]ARZZ3.SA_Annotation_Sheet!$C$279</definedName>
    <definedName name="A_ALL_SECTIONS_EQTY_200013273" localSheetId="0">[1]ARZZ3.SA_Annotation_Sheet!$281:$281,[1]ARZZ3.SA_Annotation_Sheet!$288:$288,[1]ARZZ3.SA_Annotation_Sheet!$296:$296,[1]ARZZ3.SA_Annotation_Sheet!$310:$310,[1]ARZZ3.SA_Annotation_Sheet!$327:$327,[1]ARZZ3.SA_Annotation_Sheet!$329:$329,[1]ARZZ3.SA_Annotation_Sheet!$335:$335,[1]ARZZ3.SA_Annotation_Sheet!$337:$337,[1]ARZZ3.SA_Annotation_Sheet!$342:$342,[1]ARZZ3.SA_Annotation_Sheet!$344:$344</definedName>
    <definedName name="A_ALL_SECTIONS_EQTY_200013273">[1]ARZZ3.SA_Annotation_Sheet!$281:$281,[1]ARZZ3.SA_Annotation_Sheet!$288:$288,[1]ARZZ3.SA_Annotation_Sheet!$296:$296,[1]ARZZ3.SA_Annotation_Sheet!$310:$310,[1]ARZZ3.SA_Annotation_Sheet!$327:$327,[1]ARZZ3.SA_Annotation_Sheet!$329:$329,[1]ARZZ3.SA_Annotation_Sheet!$335:$335,[1]ARZZ3.SA_Annotation_Sheet!$337:$337,[1]ARZZ3.SA_Annotation_Sheet!$342:$342,[1]ARZZ3.SA_Annotation_Sheet!$344:$344</definedName>
    <definedName name="A_PERIOD_2019" localSheetId="0">[1]ARZZ3.SA_Annotation_Sheet!#REF!</definedName>
    <definedName name="A_PERIOD_2019" localSheetId="7">[1]ARZZ3.SA_Annotation_Sheet!#REF!</definedName>
    <definedName name="A_PERIOD_2019" localSheetId="9">[1]ARZZ3.SA_Annotation_Sheet!#REF!</definedName>
    <definedName name="A_PERIOD_2019">[1]ARZZ3.SA_Annotation_Sheet!#REF!</definedName>
    <definedName name="aa" localSheetId="0">{"DCF1",#N/A,FALSE,"SIERRA DCF";"MATRIX1",#N/A,FALSE,"SIERRA DCF"}</definedName>
    <definedName name="aa">{"DCF1",#N/A,FALSE,"SIERRA DCF";"MATRIX1",#N/A,FALSE,"SIERRA DCF"}</definedName>
    <definedName name="aaa" localSheetId="0">{"adj95mult",#N/A,FALSE,"COMPCO";"adj95est",#N/A,FALSE,"COMPCO"}</definedName>
    <definedName name="aaa">{"adj95mult",#N/A,FALSE,"COMPCO";"adj95est",#N/A,FALSE,"COMPCO"}</definedName>
    <definedName name="ANO_ATUAL">[2]APOIO!$AN$2</definedName>
    <definedName name="ANO_BASE" localSheetId="0">#REF!</definedName>
    <definedName name="ANO_BASE" localSheetId="7">#REF!</definedName>
    <definedName name="ANO_BASE" localSheetId="9">#REF!</definedName>
    <definedName name="ANO_BASE">#REF!</definedName>
    <definedName name="AnoAnterior">[3]TABELA!$B$256:$Q$277</definedName>
    <definedName name="AnoAnterior_Empresa">[3]TABELA!$AB$256:$AQ$278</definedName>
    <definedName name="AnoAtual">[3]TABELA!$B$222:$Q$245</definedName>
    <definedName name="AnoAtual_Empresa">[3]TABELA!$AB$222:$AQ$244</definedName>
    <definedName name="casds" localSheetId="0">{"DCF1",#N/A,FALSE,"SIERRA DCF";"MATRIX1",#N/A,FALSE,"SIERRA DCF"}</definedName>
    <definedName name="casds">{"DCF1",#N/A,FALSE,"SIERRA DCF";"MATRIX1",#N/A,FALSE,"SIERRA DCF"}</definedName>
    <definedName name="CÓD." localSheetId="0">#REF!</definedName>
    <definedName name="CÓD." localSheetId="7">#REF!</definedName>
    <definedName name="CÓD." localSheetId="9">#REF!</definedName>
    <definedName name="CÓD.">#REF!</definedName>
    <definedName name="cu102.ShareScalingFactor" hidden="1">1000000</definedName>
    <definedName name="cu103.EmployeeScalingFactor" hidden="1">1000</definedName>
    <definedName name="cu107.DPSSymbol" hidden="1">"P"</definedName>
    <definedName name="cu107.EPSSymbol" hidden="1">"R$"</definedName>
    <definedName name="cu71.ScalingFactor" hidden="1">1000000</definedName>
    <definedName name="dafdsf" localSheetId="0">{"qchm_dcf",#N/A,FALSE,"QCHMDCF2";"qchm_terminal",#N/A,FALSE,"QCHMDCF2"}</definedName>
    <definedName name="dafdsf">{"qchm_dcf",#N/A,FALSE,"QCHMDCF2";"qchm_terminal",#N/A,FALSE,"QCHMDCF2"}</definedName>
    <definedName name="dcf" localSheetId="0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dcf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dd">#REF!</definedName>
    <definedName name="ddd" localSheetId="0">{"adj95mult",#N/A,FALSE,"COMPCO";"adj95est",#N/A,FALSE,"COMPCO"}</definedName>
    <definedName name="ddd">{"adj95mult",#N/A,FALSE,"COMPCO";"adj95est",#N/A,FALSE,"COMPCO"}</definedName>
    <definedName name="dfa" localSheetId="0">{"Acq_matrix",#N/A,FALSE,"Acquisition Matrix"}</definedName>
    <definedName name="dfa">{"Acq_matrix",#N/A,FALSE,"Acquisition Matrix"}</definedName>
    <definedName name="dfhgfgdjgd" localSheetId="0">{"Matrix",#N/A,FALSE,"ACQMTRX";"Fees",#N/A,FALSE,"ACQMTRX"}</definedName>
    <definedName name="dfhgfgdjgd">{"Matrix",#N/A,FALSE,"ACQMTRX";"Fees",#N/A,FALSE,"ACQMTRX"}</definedName>
    <definedName name="dil00s1q03" localSheetId="0">[4]QORFA!$AE$134</definedName>
    <definedName name="dil00s1q03">[4]QORFA!$AE$134</definedName>
    <definedName name="Div_Industrial" localSheetId="0">{"adj95mult",#N/A,FALSE,"COMPCO";"adj95est",#N/A,FALSE,"COMPCO"}</definedName>
    <definedName name="Div_Industrial">{"adj95mult",#N/A,FALSE,"COMPCO";"adj95est",#N/A,FALSE,"COMPCO"}</definedName>
    <definedName name="e" localSheetId="0">{"adj95mult",#N/A,FALSE,"COMPCO";"adj95est",#N/A,FALSE,"COMPCO"}</definedName>
    <definedName name="e">{"adj95mult",#N/A,FALSE,"COMPCO";"adj95est",#N/A,FALSE,"COMPCO"}</definedName>
    <definedName name="E_ALL_ARZZ3.SA" localSheetId="0">[1]ARZZ3.SA_Exchange_Sheet!$A$1:$BE$347</definedName>
    <definedName name="E_ALL_ARZZ3.SA">[1]ARZZ3.SA_Exchange_Sheet!$A$1:$BE$347</definedName>
    <definedName name="E_ALL_KEYWORDS_TYPE_ScalarContributed_EQTY_200013273" localSheetId="0">[1]ARZZ3.SA_Exchange_Sheet!$289:$295,[1]ARZZ3.SA_Exchange_Sheet!$334:$334,[1]ARZZ3.SA_Exchange_Sheet!$338:$340,[1]ARZZ3.SA_Exchange_Sheet!$345:$347</definedName>
    <definedName name="E_ALL_KEYWORDS_TYPE_ScalarContributed_EQTY_200013273">[1]ARZZ3.SA_Exchange_Sheet!$289:$295,[1]ARZZ3.SA_Exchange_Sheet!$334:$334,[1]ARZZ3.SA_Exchange_Sheet!$338:$340,[1]ARZZ3.SA_Exchange_Sheet!$345:$347</definedName>
    <definedName name="E_ALL_KEYWORDS_TYPE_Vector_EQTY_200013273" localSheetId="0">[1]ARZZ3.SA_Exchange_Sheet!$311:$326,[1]ARZZ3.SA_Exchange_Sheet!$328:$328,[1]ARZZ3.SA_Exchange_Sheet!$330:$333,[1]ARZZ3.SA_Exchange_Sheet!$336:$336,[1]ARZZ3.SA_Exchange_Sheet!$341:$341,[1]ARZZ3.SA_Exchange_Sheet!$343:$343,[1]ARZZ3.SA_Exchange_Sheet!$297:$309</definedName>
    <definedName name="E_ALL_KEYWORDS_TYPE_Vector_EQTY_200013273">[1]ARZZ3.SA_Exchange_Sheet!$311:$326,[1]ARZZ3.SA_Exchange_Sheet!$328:$328,[1]ARZZ3.SA_Exchange_Sheet!$330:$333,[1]ARZZ3.SA_Exchange_Sheet!$336:$336,[1]ARZZ3.SA_Exchange_Sheet!$341:$341,[1]ARZZ3.SA_Exchange_Sheet!$343:$343,[1]ARZZ3.SA_Exchange_Sheet!$297:$309</definedName>
    <definedName name="E_ALL_KEYWORDS_TYPE_Vector_ISSR_208010202" localSheetId="0">[1]ARZZ3.SA_Exchange_Sheet!$2:$3,[1]ARZZ3.SA_Exchange_Sheet!$11:$30,[1]ARZZ3.SA_Exchange_Sheet!$32:$38,[1]ARZZ3.SA_Exchange_Sheet!$40:$67,[1]ARZZ3.SA_Exchange_Sheet!$86:$101,[1]ARZZ3.SA_Exchange_Sheet!$117:$119,[1]ARZZ3.SA_Exchange_Sheet!$121:$125,[1]ARZZ3.SA_Exchange_Sheet!$69:$84,[1]ARZZ3.SA_Exchange_Sheet!$103:$115,[1]ARZZ3.SA_Exchange_Sheet!$127:$279</definedName>
    <definedName name="E_ALL_KEYWORDS_TYPE_Vector_ISSR_208010202">[1]ARZZ3.SA_Exchange_Sheet!$2:$3,[1]ARZZ3.SA_Exchange_Sheet!$11:$30,[1]ARZZ3.SA_Exchange_Sheet!$32:$38,[1]ARZZ3.SA_Exchange_Sheet!$40:$67,[1]ARZZ3.SA_Exchange_Sheet!$86:$101,[1]ARZZ3.SA_Exchange_Sheet!$117:$119,[1]ARZZ3.SA_Exchange_Sheet!$121:$125,[1]ARZZ3.SA_Exchange_Sheet!$69:$84,[1]ARZZ3.SA_Exchange_Sheet!$103:$115,[1]ARZZ3.SA_Exchange_Sheet!$127:$279</definedName>
    <definedName name="E_ALL_SECTION_KEYWORDS_ISSR_208010202_136E" localSheetId="0">[1]ARZZ3.SA_Exchange_Sheet!$C$270,[1]ARZZ3.SA_Exchange_Sheet!$C$279</definedName>
    <definedName name="E_ALL_SECTION_KEYWORDS_ISSR_208010202_136E">[1]ARZZ3.SA_Exchange_Sheet!$C$270,[1]ARZZ3.SA_Exchange_Sheet!$C$279</definedName>
    <definedName name="E_ALL_SECTIONS_EQTY_200013273" localSheetId="0">[1]ARZZ3.SA_Exchange_Sheet!$281:$281,[1]ARZZ3.SA_Exchange_Sheet!$288:$288,[1]ARZZ3.SA_Exchange_Sheet!$296:$296,[1]ARZZ3.SA_Exchange_Sheet!$310:$310,[1]ARZZ3.SA_Exchange_Sheet!$327:$327,[1]ARZZ3.SA_Exchange_Sheet!$329:$329,[1]ARZZ3.SA_Exchange_Sheet!$335:$335,[1]ARZZ3.SA_Exchange_Sheet!$337:$337,[1]ARZZ3.SA_Exchange_Sheet!$342:$342,[1]ARZZ3.SA_Exchange_Sheet!$344:$344</definedName>
    <definedName name="E_ALL_SECTIONS_EQTY_200013273">[1]ARZZ3.SA_Exchange_Sheet!$281:$281,[1]ARZZ3.SA_Exchange_Sheet!$288:$288,[1]ARZZ3.SA_Exchange_Sheet!$296:$296,[1]ARZZ3.SA_Exchange_Sheet!$310:$310,[1]ARZZ3.SA_Exchange_Sheet!$327:$327,[1]ARZZ3.SA_Exchange_Sheet!$329:$329,[1]ARZZ3.SA_Exchange_Sheet!$335:$335,[1]ARZZ3.SA_Exchange_Sheet!$337:$337,[1]ARZZ3.SA_Exchange_Sheet!$342:$342,[1]ARZZ3.SA_Exchange_Sheet!$344:$344</definedName>
    <definedName name="E_ALL_VVAR11.SA" localSheetId="0">[5]VVAR11.SA_Exchange_Sheet!$A$1:$AO$275</definedName>
    <definedName name="E_ALL_VVAR11.SA">[5]VVAR11.SA_Exchange_Sheet!$A$1:$AO$275</definedName>
    <definedName name="E_CURRENCY_EQTY_200013273_PRI" localSheetId="0">[1]ARZZ3.SA_Exchange_Sheet!$E$286</definedName>
    <definedName name="E_CURRENCY_EQTY_200013273_PRI">[1]ARZZ3.SA_Exchange_Sheet!$E$286</definedName>
    <definedName name="E_CURRENCY_EQTY_200013273_PUB" localSheetId="0">[1]ARZZ3.SA_Exchange_Sheet!$E$285</definedName>
    <definedName name="E_CURRENCY_EQTY_200013273_PUB">[1]ARZZ3.SA_Exchange_Sheet!$E$285</definedName>
    <definedName name="E_CURRENCY_EQTY_200013273_REP" localSheetId="0">[1]ARZZ3.SA_Exchange_Sheet!$E$287</definedName>
    <definedName name="E_CURRENCY_EQTY_200013273_REP">[1]ARZZ3.SA_Exchange_Sheet!$E$287</definedName>
    <definedName name="E_CURRENCY_ISSR_208010202_REP" localSheetId="0">[1]ARZZ3.SA_Exchange_Sheet!$E$7</definedName>
    <definedName name="E_CURRENCY_ISSR_208010202_REP">[1]ARZZ3.SA_Exchange_Sheet!$E$7</definedName>
    <definedName name="E_PERIOD_2019" localSheetId="0">[1]ARZZ3.SA_Exchange_Sheet!#REF!</definedName>
    <definedName name="E_PERIOD_2019" localSheetId="7">[1]ARZZ3.SA_Exchange_Sheet!#REF!</definedName>
    <definedName name="E_PERIOD_2019" localSheetId="9">[1]ARZZ3.SA_Exchange_Sheet!#REF!</definedName>
    <definedName name="E_PERIOD_2019">[1]ARZZ3.SA_Exchange_Sheet!#REF!</definedName>
    <definedName name="fgefgef" localSheetId="0">{"qchm_dcf",#N/A,FALSE,"QCHMDCF2";"qchm_terminal",#N/A,FALSE,"QCHMDCF2"}</definedName>
    <definedName name="fgefgef">{"qchm_dcf",#N/A,FALSE,"QCHMDCF2";"qchm_terminal",#N/A,FALSE,"QCHMDCF2"}</definedName>
    <definedName name="fhrghgrd" localSheetId="0">{"DCF1",#N/A,FALSE,"SIERRA DCF";"MATRIX1",#N/A,FALSE,"SIERRA DCF"}</definedName>
    <definedName name="fhrghgrd">{"DCF1",#N/A,FALSE,"SIERRA DCF";"MATRIX1",#N/A,FALSE,"SIERRA DCF"}</definedName>
    <definedName name="fsdfdfa" localSheetId="0">{"page1",#N/A,FALSE,"BHCOMPC5";"page2",#N/A,FALSE,"BHCOMPC5";"page3",#N/A,FALSE,"BHCOMPC5";"page4",#N/A,FALSE,"BHCOMPC5"}</definedName>
    <definedName name="fsdfdfa">{"page1",#N/A,FALSE,"BHCOMPC5";"page2",#N/A,FALSE,"BHCOMPC5";"page3",#N/A,FALSE,"BHCOMPC5";"page4",#N/A,FALSE,"BHCOMPC5"}</definedName>
    <definedName name="g" localSheetId="0">{"page1",#N/A,FALSE,"BHCOMPC5";"page2",#N/A,FALSE,"BHCOMPC5";"page3",#N/A,FALSE,"BHCOMPC5";"page4",#N/A,FALSE,"BHCOMPC5"}</definedName>
    <definedName name="g">{"page1",#N/A,FALSE,"BHCOMPC5";"page2",#N/A,FALSE,"BHCOMPC5";"page3",#N/A,FALSE,"BHCOMPC5";"page4",#N/A,FALSE,"BHCOMPC5"}</definedName>
    <definedName name="hhgjghj" localSheetId="0">{"DCF1",#N/A,FALSE,"SIERRA DCF";"MATRIX1",#N/A,FALSE,"SIERRA DCF"}</definedName>
    <definedName name="hhgjghj">{"DCF1",#N/A,FALSE,"SIERRA DCF";"MATRIX1",#N/A,FALSE,"SIERRA DCF"}</definedName>
    <definedName name="htgrer" localSheetId="0">{"page1",#N/A,FALSE,"BHCOMPC5";"page2",#N/A,FALSE,"BHCOMPC5";"page3",#N/A,FALSE,"BHCOMPC5";"page4",#N/A,FALSE,"BHCOMPC5"}</definedName>
    <definedName name="htgrer">{"page1",#N/A,FALSE,"BHCOMPC5";"page2",#N/A,FALSE,"BHCOMPC5";"page3",#N/A,FALSE,"BHCOMPC5";"page4",#N/A,FALSE,"BHCOMPC5"}</definedName>
    <definedName name="i" localSheetId="0">{"DCF1",#N/A,FALSE,"SIERRA DCF";"MATRIX1",#N/A,FALSE,"SIERRA DCF"}</definedName>
    <definedName name="i">{"DCF1",#N/A,FALSE,"SIERRA DCF";"MATRIX1",#N/A,FALSE,"SIERRA DCF"}</definedName>
    <definedName name="Img_ML_2v6s9i5c" hidden="1">"IMG_12"</definedName>
    <definedName name="Img_ML_3y1j4m2m" hidden="1">"IMG_12"</definedName>
    <definedName name="Img_ML_6k9c9p4d" hidden="1">"IMG_12"</definedName>
    <definedName name="Img_ML_6u1b6h4m" hidden="1">"IMG_12"</definedName>
    <definedName name="Img_ML_7m5m4k3b" hidden="1">"IMG_12"</definedName>
    <definedName name="Img_ML_8a8m2p9x" hidden="1">"IMG_12"</definedName>
    <definedName name="Img_ML_8b9j5t1p" hidden="1">"IMG_12"</definedName>
    <definedName name="Img_ML_8h3m3i1m" hidden="1">"IMG_12"</definedName>
    <definedName name="Img_ML_8h5e9i3c" hidden="1">"IMG_12"</definedName>
    <definedName name="Img_ML_8h7g3c9i" hidden="1">"IMG_6"</definedName>
    <definedName name="Img_ML_8j3w6p4c" hidden="1">"IMG_12"</definedName>
    <definedName name="Img_ML_8s3q3c1i" hidden="1">"IMG_12"</definedName>
    <definedName name="Inv_Cap" localSheetId="0">[6]Results!$E$182:$AD$182</definedName>
    <definedName name="Inv_Cap">[6]Results!$E$182:$AD$182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QShowHideColumns" hidden="1">"iQShowQuarterlyAnnual"</definedName>
    <definedName name="j" localSheetId="0">{"EVA",#N/A,FALSE,"EVA";"WACC",#N/A,FALSE,"WACC"}</definedName>
    <definedName name="j">{"EVA",#N/A,FALSE,"EVA";"WACC",#N/A,FALSE,"WACC"}</definedName>
    <definedName name="JUROS" localSheetId="0">#REF!</definedName>
    <definedName name="JUROS" localSheetId="7">#REF!</definedName>
    <definedName name="JUROS" localSheetId="9">#REF!</definedName>
    <definedName name="JUROS">#REF!</definedName>
    <definedName name="k" localSheetId="0">{"DCF","UPSIDE CASE",FALSE,"Sheet1";"DCF","BASE CASE",FALSE,"Sheet1";"DCF","DOWNSIDE CASE",FALSE,"Sheet1"}</definedName>
    <definedName name="k">{"DCF","UPSIDE CASE",FALSE,"Sheet1";"DCF","BASE CASE",FALSE,"Sheet1";"DCF","DOWNSIDE CASE",FALSE,"Sheet1"}</definedName>
    <definedName name="L_ALL_ARZZ3.SA" localSheetId="0">[1]ARZZ3.SA_Live_Sheet!$A$1:$BE$347</definedName>
    <definedName name="L_ALL_ARZZ3.SA">[1]ARZZ3.SA_Live_Sheet!$A$1:$BE$347</definedName>
    <definedName name="L_ALL_KEYWORDS_TYPE_ScalarContributed_EQTY_200013273" localSheetId="0">[1]ARZZ3.SA_Live_Sheet!$289:$295,[1]ARZZ3.SA_Live_Sheet!$334:$334,[1]ARZZ3.SA_Live_Sheet!$338:$340,[1]ARZZ3.SA_Live_Sheet!$345:$347</definedName>
    <definedName name="L_ALL_KEYWORDS_TYPE_ScalarContributed_EQTY_200013273">[1]ARZZ3.SA_Live_Sheet!$289:$295,[1]ARZZ3.SA_Live_Sheet!$334:$334,[1]ARZZ3.SA_Live_Sheet!$338:$340,[1]ARZZ3.SA_Live_Sheet!$345:$347</definedName>
    <definedName name="L_ALL_KEYWORDS_TYPE_Vector_EQTY_200013273" localSheetId="0">[1]ARZZ3.SA_Live_Sheet!$311:$326,[1]ARZZ3.SA_Live_Sheet!$328:$328,[1]ARZZ3.SA_Live_Sheet!$330:$333,[1]ARZZ3.SA_Live_Sheet!$336:$336,[1]ARZZ3.SA_Live_Sheet!$341:$341,[1]ARZZ3.SA_Live_Sheet!$343:$343,[1]ARZZ3.SA_Live_Sheet!$297:$309</definedName>
    <definedName name="L_ALL_KEYWORDS_TYPE_Vector_EQTY_200013273">[1]ARZZ3.SA_Live_Sheet!$311:$326,[1]ARZZ3.SA_Live_Sheet!$328:$328,[1]ARZZ3.SA_Live_Sheet!$330:$333,[1]ARZZ3.SA_Live_Sheet!$336:$336,[1]ARZZ3.SA_Live_Sheet!$341:$341,[1]ARZZ3.SA_Live_Sheet!$343:$343,[1]ARZZ3.SA_Live_Sheet!$297:$309</definedName>
    <definedName name="L_ALL_KEYWORDS_TYPE_Vector_ISSR_208010202" localSheetId="0">[1]ARZZ3.SA_Live_Sheet!$2:$3,[1]ARZZ3.SA_Live_Sheet!$11:$30,[1]ARZZ3.SA_Live_Sheet!$32:$38,[1]ARZZ3.SA_Live_Sheet!$40:$67,[1]ARZZ3.SA_Live_Sheet!$86:$101,[1]ARZZ3.SA_Live_Sheet!$117:$119,[1]ARZZ3.SA_Live_Sheet!$121:$125,[1]ARZZ3.SA_Live_Sheet!$69:$84,[1]ARZZ3.SA_Live_Sheet!$103:$115,[1]ARZZ3.SA_Live_Sheet!$127:$279</definedName>
    <definedName name="L_ALL_KEYWORDS_TYPE_Vector_ISSR_208010202">[1]ARZZ3.SA_Live_Sheet!$2:$3,[1]ARZZ3.SA_Live_Sheet!$11:$30,[1]ARZZ3.SA_Live_Sheet!$32:$38,[1]ARZZ3.SA_Live_Sheet!$40:$67,[1]ARZZ3.SA_Live_Sheet!$86:$101,[1]ARZZ3.SA_Live_Sheet!$117:$119,[1]ARZZ3.SA_Live_Sheet!$121:$125,[1]ARZZ3.SA_Live_Sheet!$69:$84,[1]ARZZ3.SA_Live_Sheet!$103:$115,[1]ARZZ3.SA_Live_Sheet!$127:$279</definedName>
    <definedName name="L_ALL_SECTION_KEYWORDS_ISSR_208010202_136E" localSheetId="0">[1]ARZZ3.SA_Live_Sheet!$C$270,[1]ARZZ3.SA_Live_Sheet!$C$279</definedName>
    <definedName name="L_ALL_SECTION_KEYWORDS_ISSR_208010202_136E">[1]ARZZ3.SA_Live_Sheet!$C$270,[1]ARZZ3.SA_Live_Sheet!$C$279</definedName>
    <definedName name="L_ALL_SECTIONS_EQTY_200013273" localSheetId="0">[1]ARZZ3.SA_Live_Sheet!$281:$281,[1]ARZZ3.SA_Live_Sheet!$288:$288,[1]ARZZ3.SA_Live_Sheet!$296:$296,[1]ARZZ3.SA_Live_Sheet!$310:$310,[1]ARZZ3.SA_Live_Sheet!$327:$327,[1]ARZZ3.SA_Live_Sheet!$329:$329,[1]ARZZ3.SA_Live_Sheet!$335:$335,[1]ARZZ3.SA_Live_Sheet!$337:$337,[1]ARZZ3.SA_Live_Sheet!$342:$342,[1]ARZZ3.SA_Live_Sheet!$344:$344</definedName>
    <definedName name="L_ALL_SECTIONS_EQTY_200013273">[1]ARZZ3.SA_Live_Sheet!$281:$281,[1]ARZZ3.SA_Live_Sheet!$288:$288,[1]ARZZ3.SA_Live_Sheet!$296:$296,[1]ARZZ3.SA_Live_Sheet!$310:$310,[1]ARZZ3.SA_Live_Sheet!$327:$327,[1]ARZZ3.SA_Live_Sheet!$329:$329,[1]ARZZ3.SA_Live_Sheet!$335:$335,[1]ARZZ3.SA_Live_Sheet!$337:$337,[1]ARZZ3.SA_Live_Sheet!$342:$342,[1]ARZZ3.SA_Live_Sheet!$344:$344</definedName>
    <definedName name="L_ALL_VVAR11.SA" localSheetId="0">[5]VVAR11.SA_Live_Sheet!$A$1:$AO$275</definedName>
    <definedName name="L_ALL_VVAR11.SA">[5]VVAR11.SA_Live_Sheet!$A$1:$AO$275</definedName>
    <definedName name="L_CURRENCY_EQTY_200013273_PRI" localSheetId="0">[1]ARZZ3.SA_Live_Sheet!$E$286</definedName>
    <definedName name="L_CURRENCY_EQTY_200013273_PRI">[1]ARZZ3.SA_Live_Sheet!$E$286</definedName>
    <definedName name="L_CURRENCY_EQTY_200013273_PUB" localSheetId="0">[1]ARZZ3.SA_Live_Sheet!$E$285</definedName>
    <definedName name="L_CURRENCY_EQTY_200013273_PUB">[1]ARZZ3.SA_Live_Sheet!$E$285</definedName>
    <definedName name="L_CURRENCY_EQTY_200013273_REP" localSheetId="0">[1]ARZZ3.SA_Live_Sheet!$E$287</definedName>
    <definedName name="L_CURRENCY_EQTY_200013273_REP">[1]ARZZ3.SA_Live_Sheet!$E$287</definedName>
    <definedName name="L_CURRENCY_ISSR_208010202_REP" localSheetId="0">[1]ARZZ3.SA_Live_Sheet!$E$7</definedName>
    <definedName name="L_CURRENCY_ISSR_208010202_REP">[1]ARZZ3.SA_Live_Sheet!$E$7</definedName>
    <definedName name="L_PERIOD_2019" localSheetId="0">[1]ARZZ3.SA_Live_Sheet!#REF!</definedName>
    <definedName name="L_PERIOD_2019" localSheetId="7">[1]ARZZ3.SA_Live_Sheet!#REF!</definedName>
    <definedName name="L_PERIOD_2019" localSheetId="9">[1]ARZZ3.SA_Live_Sheet!#REF!</definedName>
    <definedName name="L_PERIOD_2019">[1]ARZZ3.SA_Live_Sheet!#REF!</definedName>
    <definedName name="lalala" localSheetId="0">[7]DADOS!$E$7</definedName>
    <definedName name="lalala">[7]DADOS!$E$7</definedName>
    <definedName name="MLNK7f2711632ccb4adcbf39d53ce37e1f34" hidden="1">#REF!</definedName>
    <definedName name="MULTA" localSheetId="0">#REF!</definedName>
    <definedName name="MULTA" localSheetId="7">#REF!</definedName>
    <definedName name="MULTA" localSheetId="9">#REF!</definedName>
    <definedName name="MULTA">#REF!</definedName>
    <definedName name="nhjythh" localSheetId="0">{"DCF","UPSIDE CASE",FALSE,"Sheet1";"DCF","BASE CASE",FALSE,"Sheet1";"DCF","DOWNSIDE CASE",FALSE,"Sheet1"}</definedName>
    <definedName name="nhjythh">{"DCF","UPSIDE CASE",FALSE,"Sheet1";"DCF","BASE CASE",FALSE,"Sheet1";"DCF","DOWNSIDE CASE",FALSE,"Sheet1"}</definedName>
    <definedName name="NOPLAT" localSheetId="0">[6]Results!$E$145:$AD$145</definedName>
    <definedName name="NOPLAT">[6]Results!$E$145:$AD$145</definedName>
    <definedName name="One" localSheetId="0">'[6]Forecast Drivers'!$D$330</definedName>
    <definedName name="One">'[6]Forecast Drivers'!$D$330</definedName>
    <definedName name="Orcamento">[3]TABELA!$B$287:$Q$300</definedName>
    <definedName name="Orcamento_Empresa">[3]TABELA!$AB$287:$AQ$299</definedName>
    <definedName name="_xlnm.Print_Area" localSheetId="6">DFC!$A$1:$CO$49</definedName>
    <definedName name="Products" localSheetId="0">[8]Array0!$B$5:$C$7</definedName>
    <definedName name="Products">[8]Array0!$B$5:$C$7</definedName>
    <definedName name="Ranking">[3]Tabela_Ponte_Dados_Pre_Diretori!$J$11:$J$25</definedName>
    <definedName name="Rev" localSheetId="0">'[6]Forecast Drivers'!$E$25:$S$25</definedName>
    <definedName name="Rev">'[6]Forecast Drivers'!$E$25:$S$25</definedName>
    <definedName name="rngGaveta1" localSheetId="0">[9]Apoio!$F$19</definedName>
    <definedName name="rngGaveta1" localSheetId="6">[10]Apoio!$F$19</definedName>
    <definedName name="rngGaveta1">[9]Apoio!$F$19</definedName>
    <definedName name="rngGaveta2" localSheetId="6">[11]Apoio!$F$22</definedName>
    <definedName name="rngGaveta2">[3]Apoio!$F$22</definedName>
    <definedName name="sadd" localSheetId="0">{"DCF","UPSIDE CASE",FALSE,"Sheet1";"DCF","BASE CASE",FALSE,"Sheet1";"DCF","DOWNSIDE CASE",FALSE,"Sheet1"}</definedName>
    <definedName name="sadd">{"DCF","UPSIDE CASE",FALSE,"Sheet1";"DCF","BASE CASE",FALSE,"Sheet1";"DCF","DOWNSIDE CASE",FALSE,"Sheet1"}</definedName>
    <definedName name="sasasa" localSheetId="0">[12]Resultado!$A$1:$K$56</definedName>
    <definedName name="sasasa">[12]Resultado!$A$1:$K$56</definedName>
    <definedName name="sdasd" localSheetId="0">{"EVA",#N/A,FALSE,"EVA";"WACC",#N/A,FALSE,"WACC"}</definedName>
    <definedName name="sdasd">{"EVA",#N/A,FALSE,"EVA";"WACC",#N/A,FALSE,"WACC"}</definedName>
    <definedName name="segfsdvgfsd" localSheetId="0">{"page1",#N/A,FALSE,"BHCOMPC5";"page2",#N/A,FALSE,"BHCOMPC5";"page3",#N/A,FALSE,"BHCOMPC5";"page4",#N/A,FALSE,"BHCOMPC5"}</definedName>
    <definedName name="segfsdvgfsd">{"page1",#N/A,FALSE,"BHCOMPC5";"page2",#N/A,FALSE,"BHCOMPC5";"page3",#N/A,FALSE,"BHCOMPC5";"page4",#N/A,FALSE,"BHCOMPC5"}</definedName>
    <definedName name="sfads" localSheetId="0">{"EVA",#N/A,FALSE,"EVA";"WACC",#N/A,FALSE,"WACC"}</definedName>
    <definedName name="sfads">{"EVA",#N/A,FALSE,"EVA";"WACC",#N/A,FALSE,"WACC"}</definedName>
    <definedName name="sgag" localSheetId="0">{"page1",#N/A,FALSE,"BHCOMPC5";"page2",#N/A,FALSE,"BHCOMPC5";"page3",#N/A,FALSE,"BHCOMPC5";"page4",#N/A,FALSE,"BHCOMPC5"}</definedName>
    <definedName name="sgag">{"page1",#N/A,FALSE,"BHCOMPC5";"page2",#N/A,FALSE,"BHCOMPC5";"page3",#N/A,FALSE,"BHCOMPC5";"page4",#N/A,FALSE,"BHCOMPC5"}</definedName>
    <definedName name="ss" localSheetId="0">{"DCF1",#N/A,FALSE,"SIERRA DCF";"MATRIX1",#N/A,FALSE,"SIERRA DCF"}</definedName>
    <definedName name="ss">{"DCF1",#N/A,FALSE,"SIERRA DCF";"MATRIX1",#N/A,FALSE,"SIERRA DCF"}</definedName>
    <definedName name="Summary" localSheetId="0" hidden="1">{"Income (All hidden)",#N/A,FALSE,"Income";"EPS (All Hidden)",#N/A,FALSE,"EPS";"EPS (All Hidden)",#N/A,FALSE,"CashFlow";"Quarterly (Last, Current and Next)",#N/A,FALSE,"Quarterly"}</definedName>
    <definedName name="Summary" hidden="1">{"Income (All hidden)",#N/A,FALSE,"Income";"EPS (All Hidden)",#N/A,FALSE,"EPS";"EPS (All Hidden)",#N/A,FALSE,"CashFlow";"Quarterly (Last, Current and Next)",#N/A,FALSE,"Quarterly"}</definedName>
    <definedName name="V_ALL_ARZZ3.SA" localSheetId="0">[1]ARZZ3.SA_Validation_Sheet!$A$1:$BE$347</definedName>
    <definedName name="V_ALL_ARZZ3.SA">[1]ARZZ3.SA_Validation_Sheet!$A$1:$BE$347</definedName>
    <definedName name="V_ALL_KEYWORDS_TYPE_ScalarContributed_EQTY_200013273" localSheetId="0">[1]ARZZ3.SA_Validation_Sheet!$289:$295,[1]ARZZ3.SA_Validation_Sheet!$334:$334,[1]ARZZ3.SA_Validation_Sheet!$338:$340,[1]ARZZ3.SA_Validation_Sheet!$345:$347</definedName>
    <definedName name="V_ALL_KEYWORDS_TYPE_ScalarContributed_EQTY_200013273">[1]ARZZ3.SA_Validation_Sheet!$289:$295,[1]ARZZ3.SA_Validation_Sheet!$334:$334,[1]ARZZ3.SA_Validation_Sheet!$338:$340,[1]ARZZ3.SA_Validation_Sheet!$345:$347</definedName>
    <definedName name="V_ALL_KEYWORDS_TYPE_Vector_EQTY_200013273" localSheetId="0">[1]ARZZ3.SA_Validation_Sheet!$311:$326,[1]ARZZ3.SA_Validation_Sheet!$328:$328,[1]ARZZ3.SA_Validation_Sheet!$330:$333,[1]ARZZ3.SA_Validation_Sheet!$336:$336,[1]ARZZ3.SA_Validation_Sheet!$341:$341,[1]ARZZ3.SA_Validation_Sheet!$343:$343,[1]ARZZ3.SA_Validation_Sheet!$297:$309</definedName>
    <definedName name="V_ALL_KEYWORDS_TYPE_Vector_EQTY_200013273">[1]ARZZ3.SA_Validation_Sheet!$311:$326,[1]ARZZ3.SA_Validation_Sheet!$328:$328,[1]ARZZ3.SA_Validation_Sheet!$330:$333,[1]ARZZ3.SA_Validation_Sheet!$336:$336,[1]ARZZ3.SA_Validation_Sheet!$341:$341,[1]ARZZ3.SA_Validation_Sheet!$343:$343,[1]ARZZ3.SA_Validation_Sheet!$297:$309</definedName>
    <definedName name="V_ALL_KEYWORDS_TYPE_Vector_ISSR_208010202" localSheetId="0">[1]ARZZ3.SA_Validation_Sheet!$2:$3,[1]ARZZ3.SA_Validation_Sheet!$11:$30,[1]ARZZ3.SA_Validation_Sheet!$32:$38,[1]ARZZ3.SA_Validation_Sheet!$40:$67,[1]ARZZ3.SA_Validation_Sheet!$86:$101,[1]ARZZ3.SA_Validation_Sheet!$117:$119,[1]ARZZ3.SA_Validation_Sheet!$121:$125,[1]ARZZ3.SA_Validation_Sheet!$69:$84,[1]ARZZ3.SA_Validation_Sheet!$103:$115,[1]ARZZ3.SA_Validation_Sheet!$127:$279</definedName>
    <definedName name="V_ALL_KEYWORDS_TYPE_Vector_ISSR_208010202">[1]ARZZ3.SA_Validation_Sheet!$2:$3,[1]ARZZ3.SA_Validation_Sheet!$11:$30,[1]ARZZ3.SA_Validation_Sheet!$32:$38,[1]ARZZ3.SA_Validation_Sheet!$40:$67,[1]ARZZ3.SA_Validation_Sheet!$86:$101,[1]ARZZ3.SA_Validation_Sheet!$117:$119,[1]ARZZ3.SA_Validation_Sheet!$121:$125,[1]ARZZ3.SA_Validation_Sheet!$69:$84,[1]ARZZ3.SA_Validation_Sheet!$103:$115,[1]ARZZ3.SA_Validation_Sheet!$127:$279</definedName>
    <definedName name="V_ALL_SECTION_KEYWORDS_ISSR_208010202_136E" localSheetId="0">[1]ARZZ3.SA_Validation_Sheet!$C$270,[1]ARZZ3.SA_Validation_Sheet!$C$279</definedName>
    <definedName name="V_ALL_SECTION_KEYWORDS_ISSR_208010202_136E">[1]ARZZ3.SA_Validation_Sheet!$C$270,[1]ARZZ3.SA_Validation_Sheet!$C$279</definedName>
    <definedName name="V_ALL_SECTIONS_EQTY_200013273" localSheetId="0">[1]ARZZ3.SA_Validation_Sheet!$281:$281,[1]ARZZ3.SA_Validation_Sheet!$288:$288,[1]ARZZ3.SA_Validation_Sheet!$296:$296,[1]ARZZ3.SA_Validation_Sheet!$310:$310,[1]ARZZ3.SA_Validation_Sheet!$327:$327,[1]ARZZ3.SA_Validation_Sheet!$329:$329,[1]ARZZ3.SA_Validation_Sheet!$335:$335,[1]ARZZ3.SA_Validation_Sheet!$337:$337,[1]ARZZ3.SA_Validation_Sheet!$342:$342,[1]ARZZ3.SA_Validation_Sheet!$344:$344</definedName>
    <definedName name="V_ALL_SECTIONS_EQTY_200013273">[1]ARZZ3.SA_Validation_Sheet!$281:$281,[1]ARZZ3.SA_Validation_Sheet!$288:$288,[1]ARZZ3.SA_Validation_Sheet!$296:$296,[1]ARZZ3.SA_Validation_Sheet!$310:$310,[1]ARZZ3.SA_Validation_Sheet!$327:$327,[1]ARZZ3.SA_Validation_Sheet!$329:$329,[1]ARZZ3.SA_Validation_Sheet!$335:$335,[1]ARZZ3.SA_Validation_Sheet!$337:$337,[1]ARZZ3.SA_Validation_Sheet!$342:$342,[1]ARZZ3.SA_Validation_Sheet!$344:$344</definedName>
    <definedName name="V_ALL_VVAR11.SA" localSheetId="0">[5]VVAR11.SA_Validation_Sheet!$A$1:$AO$275</definedName>
    <definedName name="V_ALL_VVAR11.SA">[5]VVAR11.SA_Validation_Sheet!$A$1:$AO$275</definedName>
    <definedName name="V_PERIOD_2019" localSheetId="0">[1]ARZZ3.SA_Validation_Sheet!#REF!</definedName>
    <definedName name="V_PERIOD_2019" localSheetId="7">[1]ARZZ3.SA_Validation_Sheet!#REF!</definedName>
    <definedName name="V_PERIOD_2019" localSheetId="9">[1]ARZZ3.SA_Validation_Sheet!#REF!</definedName>
    <definedName name="V_PERIOD_2019">[1]ARZZ3.SA_Validation_Sheet!#REF!</definedName>
    <definedName name="Vendas2000" localSheetId="0">[13]VENDAS!#REF!</definedName>
    <definedName name="Vendas2000" localSheetId="7">[13]VENDAS!#REF!</definedName>
    <definedName name="Vendas2000" localSheetId="9">[13]VENDAS!#REF!</definedName>
    <definedName name="Vendas2000">[13]VENDAS!#REF!</definedName>
    <definedName name="vendas2002" localSheetId="0">[13]VENDAS!#REF!</definedName>
    <definedName name="vendas2002" localSheetId="7">[13]VENDAS!#REF!</definedName>
    <definedName name="vendas2002" localSheetId="9">[13]VENDAS!#REF!</definedName>
    <definedName name="vendas2002">[13]VENDAS!#REF!</definedName>
    <definedName name="w" localSheetId="0">{"DCF1",#N/A,FALSE,"SIERRA DCF";"MATRIX1",#N/A,FALSE,"SIERRA DCF"}</definedName>
    <definedName name="w">{"DCF1",#N/A,FALSE,"SIERRA DCF";"MATRIX1",#N/A,FALSE,"SIERRA DCF"}</definedName>
    <definedName name="WACC3" localSheetId="0">{"adj95mult",#N/A,FALSE,"COMPCO";"adj95est",#N/A,FALSE,"COMPCO"}</definedName>
    <definedName name="WACC3">{"adj95mult",#N/A,FALSE,"COMPCO";"adj95est",#N/A,FALSE,"COMPCO"}</definedName>
    <definedName name="wrn.Acquisition_matrix." localSheetId="0">{"Acq_matrix",#N/A,FALSE,"Acquisition Matrix"}</definedName>
    <definedName name="wrn.Acquisition_matrix.">{"Acq_matrix",#N/A,FALSE,"Acquisition Matrix"}</definedName>
    <definedName name="wrn.adj95." localSheetId="0">{"adj95mult",#N/A,FALSE,"COMPCO";"adj95est",#N/A,FALSE,"COMPCO"}</definedName>
    <definedName name="wrn.adj95.">{"adj95mult",#N/A,FALSE,"COMPCO";"adj95est",#N/A,FALSE,"COMPCO"}</definedName>
    <definedName name="wrn.All." localSheetId="0">{"Matrix",#N/A,FALSE,"ACQMTRX";"Fees",#N/A,FALSE,"ACQMTRX"}</definedName>
    <definedName name="wrn.All.">{"Matrix",#N/A,FALSE,"ACQMTRX";"Fees",#N/A,FALSE,"ACQMTRX"}</definedName>
    <definedName name="wrn.AQUIROR._.DCF." localSheetId="0">{"AQUIRORDCF",#N/A,FALSE,"Merger consequences";"Acquirorassns",#N/A,FALSE,"Merger consequences"}</definedName>
    <definedName name="wrn.AQUIROR._.DCF.">{"AQUIRORDCF",#N/A,FALSE,"Merger consequences";"Acquirorassns",#N/A,FALSE,"Merger consequences"}</definedName>
    <definedName name="wrn.ba." localSheetId="0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wrn.ba.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wrn.backup." localSheetId="0">{"background",#N/A,FALSE,"CS First Boston Merger Model";"inputs",#N/A,FALSE,"CS First Boston Merger Model"}</definedName>
    <definedName name="wrn.backup.">{"background",#N/A,FALSE,"CS First Boston Merger Model";"inputs",#N/A,FALSE,"CS First Boston Merger Model"}</definedName>
    <definedName name="wrn.compco." localSheetId="0">{"mult96",#N/A,FALSE,"PETCOMP";"est96",#N/A,FALSE,"PETCOMP";"mult95",#N/A,FALSE,"PETCOMP";"est95",#N/A,FALSE,"PETCOMP";"multltm",#N/A,FALSE,"PETCOMP";"resultltm",#N/A,FALSE,"PETCOMP"}</definedName>
    <definedName name="wrn.compco.">{"mult96",#N/A,FALSE,"PETCOMP";"est96",#N/A,FALSE,"PETCOMP";"mult95",#N/A,FALSE,"PETCOMP";"est95",#N/A,FALSE,"PETCOMP";"multltm",#N/A,FALSE,"PETCOMP";"resultltm",#N/A,FALSE,"PETCOMP"}</definedName>
    <definedName name="wrn.compco2" localSheetId="0">{"page1",#N/A,FALSE,"BHCOMPC5";"page2",#N/A,FALSE,"BHCOMPC5";"page3",#N/A,FALSE,"BHCOMPC5";"page4",#N/A,FALSE,"BHCOMPC5"}</definedName>
    <definedName name="wrn.compco2">{"page1",#N/A,FALSE,"BHCOMPC5";"page2",#N/A,FALSE,"BHCOMPC5";"page3",#N/A,FALSE,"BHCOMPC5";"page4",#N/A,FALSE,"BHCOMPC5"}</definedName>
    <definedName name="wrn.DCF." localSheetId="0">{"DCF1",#N/A,FALSE,"SIERRA DCF";"MATRIX1",#N/A,FALSE,"SIERRA DCF"}</definedName>
    <definedName name="wrn.DCF.">{"DCF1",#N/A,FALSE,"SIERRA DCF";"MATRIX1",#N/A,FALSE,"SIERRA DCF"}</definedName>
    <definedName name="wrn.DCF_Terminal_Value_qchm." localSheetId="0">{"qchm_dcf",#N/A,FALSE,"QCHMDCF2";"qchm_terminal",#N/A,FALSE,"QCHMDCF2"}</definedName>
    <definedName name="wrn.DCF_Terminal_Value_qchm.">{"qchm_dcf",#N/A,FALSE,"QCHMDCF2";"qchm_terminal",#N/A,FALSE,"QCHMDCF2"}</definedName>
    <definedName name="wrn.dcf2" localSheetId="0">{"DCF1",#N/A,FALSE,"SIERRA DCF";"MATRIX1",#N/A,FALSE,"SIERRA DCF"}</definedName>
    <definedName name="wrn.dcf2">{"DCF1",#N/A,FALSE,"SIERRA DCF";"MATRIX1",#N/A,FALSE,"SIERRA DCF"}</definedName>
    <definedName name="wrn.Economic._.Value._.Added._.Analysis." localSheetId="0">{"EVA",#N/A,FALSE,"EVA";"WACC",#N/A,FALSE,"WACC"}</definedName>
    <definedName name="wrn.Economic._.Value._.Added._.Analysis.">{"EVA",#N/A,FALSE,"EVA";"WACC",#N/A,FALSE,"WACC"}</definedName>
    <definedName name="wrn.Entire._.Model." localSheetId="0" hidden="1">{"Income Page",#N/A,FALSE,"Income";"Quarterly Page",#N/A,FALSE,"Quarterly";"EPS Page",#N/A,FALSE,"EPS";"Cashflow Page",#N/A,FALSE,"CashFlow"}</definedName>
    <definedName name="wrn.Entire._.Model." hidden="1">{"Income Page",#N/A,FALSE,"Income";"Quarterly Page",#N/A,FALSE,"Quarterly";"EPS Page",#N/A,FALSE,"EPS";"Cashflow Page",#N/A,FALSE,"CashFlow"}</definedName>
    <definedName name="wrn.Ferro." localSheetId="0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erro.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OUR._.CASES." localSheetId="0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OUR._.CASES.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ull." localSheetId="0">{"Comp1",#N/A,FALSE,"COMP";"Comp2",#N/A,FALSE,"COMP";"Comp3",#N/A,FALSE,"COMP";"Comp4",#N/A,FALSE,"COMP"}</definedName>
    <definedName name="wrn.Full.">{"Comp1",#N/A,FALSE,"COMP";"Comp2",#N/A,FALSE,"COMP";"Comp3",#N/A,FALSE,"COMP";"Comp4",#N/A,FALSE,"COMP"}</definedName>
    <definedName name="wrn.full._.report." localSheetId="0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d." localSheetId="0" hidden="1">{#N/A,#N/A,FALSE,"Summary";#N/A,#N/A,FALSE,"Annual";#N/A,#N/A,FALSE,"Quarterly";#N/A,#N/A,FALSE,"Land Systems";#N/A,#N/A,FALSE,"LandSystemsQtr";#N/A,#N/A,FALSE,"E.B.";#N/A,#N/A,FALSE,"EBqtr";#N/A,#N/A,FALSE,"Other";#N/A,#N/A,FALSE,"Other, Qtr.";#N/A,#N/A,FALSE,"Balance Sht.";#N/A,#N/A,FALSE,"BalShtQtr";#N/A,#N/A,FALSE,"Cashflow";#N/A,#N/A,FALSE,"CashflowQtr"}</definedName>
    <definedName name="wrn.gd." hidden="1">{#N/A,#N/A,FALSE,"Summary";#N/A,#N/A,FALSE,"Annual";#N/A,#N/A,FALSE,"Quarterly";#N/A,#N/A,FALSE,"Land Systems";#N/A,#N/A,FALSE,"LandSystemsQtr";#N/A,#N/A,FALSE,"E.B.";#N/A,#N/A,FALSE,"EBqtr";#N/A,#N/A,FALSE,"Other";#N/A,#N/A,FALSE,"Other, Qtr.";#N/A,#N/A,FALSE,"Balance Sht.";#N/A,#N/A,FALSE,"BalShtQtr";#N/A,#N/A,FALSE,"Cashflow";#N/A,#N/A,FALSE,"CashflowQtr"}</definedName>
    <definedName name="wrn.Level._.4." localSheetId="0" hidden="1">{#N/A,#N/A,FALSE,"Income";#N/A,#N/A,FALSE,"EPS";#N/A,#N/A,FALSE,"CashFlow";#N/A,#N/A,FALSE,"Quarterly";#N/A,#N/A,FALSE,"Dividend";#N/A,#N/A,FALSE,"DetailedRegional";#N/A,#N/A,FALSE,"Return On Equity";#N/A,#N/A,FALSE,"Financials &amp; Ratios";#N/A,#N/A,FALSE,"Other";#N/A,#N/A,FALSE,"Inventory"}</definedName>
    <definedName name="wrn.Level._.4." hidden="1">{#N/A,#N/A,FALSE,"Income";#N/A,#N/A,FALSE,"EPS";#N/A,#N/A,FALSE,"CashFlow";#N/A,#N/A,FALSE,"Quarterly";#N/A,#N/A,FALSE,"Dividend";#N/A,#N/A,FALSE,"DetailedRegional";#N/A,#N/A,FALSE,"Return On Equity";#N/A,#N/A,FALSE,"Financials &amp; Ratios";#N/A,#N/A,FALSE,"Other";#N/A,#N/A,FALSE,"Inventory"}</definedName>
    <definedName name="wrn.Model._.Level._.3." localSheetId="0" hidden="1">{"Income (All hidden)",#N/A,FALSE,"Income";"EPS (All Hidden)",#N/A,FALSE,"EPS";"EPS (All Hidden)",#N/A,FALSE,"CashFlow";"Quarterly (Last, Current and Next)",#N/A,FALSE,"Quarterly"}</definedName>
    <definedName name="wrn.Model._.Level._.3." hidden="1">{"Income (All hidden)",#N/A,FALSE,"Income";"EPS (All Hidden)",#N/A,FALSE,"EPS";"EPS (All Hidden)",#N/A,FALSE,"CashFlow";"Quarterly (Last, Current and Next)",#N/A,FALSE,"Quarterly"}</definedName>
    <definedName name="wrn.newoutput" localSheetId="0">{"DCF","UPSIDE CASE",FALSE,"Sheet1";"DCF","BASE CASE",FALSE,"Sheet1";"DCF","DOWNSIDE CASE",FALSE,"Sheet1"}</definedName>
    <definedName name="wrn.newoutput">{"DCF","UPSIDE CASE",FALSE,"Sheet1";"DCF","BASE CASE",FALSE,"Sheet1";"DCF","DOWNSIDE CASE",FALSE,"Sheet1"}</definedName>
    <definedName name="wrn.noc." localSheetId="0" hidden="1">{#N/A,#N/A,FALSE,"Summary";#N/A,#N/A,FALSE,"Annual I.S.";#N/A,#N/A,FALSE,"Qtr. I.S.";#N/A,#N/A,FALSE,"Aircraft";#N/A,#N/A,FALSE,"AircraftQtr";#N/A,#N/A,FALSE,"Electronics";#N/A,#N/A,FALSE,"ElectronicsQtr";#N/A,#N/A,FALSE,"OpMargin";#N/A,#N/A,FALSE,"OpMargin";#N/A,#N/A,FALSE,"Backlog &amp; Del.";#N/A,#N/A,FALSE,"B&amp;DQtr";#N/A,#N/A,FALSE,"Balance Sht";#N/A,#N/A,FALSE,"BalanceShtQtr";#N/A,#N/A,FALSE,"Cashflow"}</definedName>
    <definedName name="wrn.noc." hidden="1">{#N/A,#N/A,FALSE,"Summary";#N/A,#N/A,FALSE,"Annual I.S.";#N/A,#N/A,FALSE,"Qtr. I.S.";#N/A,#N/A,FALSE,"Aircraft";#N/A,#N/A,FALSE,"AircraftQtr";#N/A,#N/A,FALSE,"Electronics";#N/A,#N/A,FALSE,"ElectronicsQtr";#N/A,#N/A,FALSE,"OpMargin";#N/A,#N/A,FALSE,"OpMargin";#N/A,#N/A,FALSE,"Backlog &amp; Del.";#N/A,#N/A,FALSE,"B&amp;DQtr";#N/A,#N/A,FALSE,"Balance Sht";#N/A,#N/A,FALSE,"BalanceShtQtr";#N/A,#N/A,FALSE,"Cashflow"}</definedName>
    <definedName name="wrn.OUTPUT." localSheetId="0">{"DCF","UPSIDE CASE",FALSE,"Sheet1";"DCF","BASE CASE",FALSE,"Sheet1";"DCF","DOWNSIDE CASE",FALSE,"Sheet1"}</definedName>
    <definedName name="wrn.OUTPUT.">{"DCF","UPSIDE CASE",FALSE,"Sheet1";"DCF","BASE CASE",FALSE,"Sheet1";"DCF","DOWNSIDE CASE",FALSE,"Sheet1"}</definedName>
    <definedName name="wrn.sales." localSheetId="0">{"sales",#N/A,FALSE,"Sales";"sales existing",#N/A,FALSE,"Sales";"sales rd1",#N/A,FALSE,"Sales";"sales rd2",#N/A,FALSE,"Sales"}</definedName>
    <definedName name="wrn.sales.">{"sales",#N/A,FALSE,"Sales";"sales existing",#N/A,FALSE,"Sales";"sales rd1",#N/A,FALSE,"Sales";"sales rd2",#N/A,FALSE,"Sales"}</definedName>
    <definedName name="wrn.TARGET._.DCF." localSheetId="0">{"targetdcf",#N/A,FALSE,"Merger consequences";"TARGETASSU",#N/A,FALSE,"Merger consequences";"TERMINAL VALUE",#N/A,FALSE,"Merger consequences"}</definedName>
    <definedName name="wrn.TARGET._.DCF.">{"targetdcf",#N/A,FALSE,"Merger consequences";"TARGETASSU",#N/A,FALSE,"Merger consequences";"TERMINAL VALUE",#N/A,FALSE,"Merger consequences"}</definedName>
    <definedName name="wrn.Textron." localSheetId="0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extron.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hree" localSheetId="0">{"EVA",#N/A,FALSE,"EVA";"WACC",#N/A,FALSE,"WACC"}</definedName>
    <definedName name="wrn.three">{"EVA",#N/A,FALSE,"EVA";"WACC",#N/A,FALSE,"WACC"}</definedName>
    <definedName name="Yes" localSheetId="0">{"adj95mult",#N/A,FALSE,"COMPCO";"adj95est",#N/A,FALSE,"COMPCO"}</definedName>
    <definedName name="Yes">{"adj95mult",#N/A,FALSE,"COMPCO";"adj95est",#N/A,FALSE,"COMPCO"}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38" i="4" l="1"/>
  <c r="BE39" i="4" l="1"/>
  <c r="BE37" i="4"/>
  <c r="BE36" i="4"/>
  <c r="BE35" i="4"/>
  <c r="BE34" i="4"/>
  <c r="BE33" i="4"/>
  <c r="BE32" i="4"/>
  <c r="BE31" i="4"/>
  <c r="BE38" i="4"/>
  <c r="E2" i="10"/>
  <c r="D2" i="10"/>
  <c r="BW31" i="1" l="1"/>
  <c r="E24" i="10"/>
  <c r="BV31" i="1" l="1"/>
  <c r="E6" i="10"/>
  <c r="D6" i="10"/>
  <c r="D10" i="10"/>
  <c r="D18" i="10"/>
  <c r="D14" i="10"/>
  <c r="E18" i="10"/>
  <c r="E14" i="10"/>
  <c r="E10" i="10"/>
  <c r="BJ32" i="15"/>
  <c r="CH49" i="15"/>
  <c r="CH43" i="15"/>
  <c r="CH32" i="15"/>
  <c r="CH23" i="15"/>
  <c r="CH4" i="15"/>
  <c r="CH44" i="15" l="1"/>
  <c r="D37" i="15" l="1"/>
  <c r="D43" i="15" s="1"/>
  <c r="C34" i="15"/>
  <c r="C37" i="15"/>
  <c r="J4" i="15"/>
  <c r="C4" i="15"/>
  <c r="L43" i="15"/>
  <c r="E43" i="15"/>
  <c r="E32" i="15"/>
  <c r="F32" i="15"/>
  <c r="F49" i="15"/>
  <c r="L32" i="15"/>
  <c r="M49" i="15"/>
  <c r="M32" i="15"/>
  <c r="D4" i="15"/>
  <c r="B4" i="15"/>
  <c r="D23" i="15"/>
  <c r="C23" i="15"/>
  <c r="B23" i="15"/>
  <c r="D32" i="15"/>
  <c r="C32" i="15"/>
  <c r="B32" i="15"/>
  <c r="B43" i="15"/>
  <c r="E49" i="15"/>
  <c r="D49" i="15"/>
  <c r="C49" i="15"/>
  <c r="B49" i="15"/>
  <c r="U32" i="15"/>
  <c r="U4" i="15"/>
  <c r="O49" i="15"/>
  <c r="N49" i="15"/>
  <c r="L49" i="15"/>
  <c r="K49" i="15"/>
  <c r="J49" i="15"/>
  <c r="I49" i="15"/>
  <c r="O43" i="15"/>
  <c r="N43" i="15"/>
  <c r="K43" i="15"/>
  <c r="J43" i="15"/>
  <c r="I43" i="15"/>
  <c r="O32" i="15"/>
  <c r="N32" i="15"/>
  <c r="K32" i="15"/>
  <c r="J32" i="15"/>
  <c r="I32" i="15"/>
  <c r="O23" i="15"/>
  <c r="N23" i="15"/>
  <c r="K23" i="15"/>
  <c r="J23" i="15"/>
  <c r="I23" i="15"/>
  <c r="O4" i="15"/>
  <c r="N4" i="15"/>
  <c r="I4" i="15"/>
  <c r="U49" i="15"/>
  <c r="T49" i="15"/>
  <c r="S49" i="15"/>
  <c r="R49" i="15"/>
  <c r="Q49" i="15"/>
  <c r="P49" i="15"/>
  <c r="H49" i="15"/>
  <c r="G49" i="15"/>
  <c r="T43" i="15"/>
  <c r="S43" i="15"/>
  <c r="R43" i="15"/>
  <c r="Q43" i="15"/>
  <c r="P43" i="15"/>
  <c r="H43" i="15"/>
  <c r="G43" i="15"/>
  <c r="T32" i="15"/>
  <c r="S32" i="15"/>
  <c r="R32" i="15"/>
  <c r="Q32" i="15"/>
  <c r="P32" i="15"/>
  <c r="H32" i="15"/>
  <c r="G32" i="15"/>
  <c r="T23" i="15"/>
  <c r="S23" i="15"/>
  <c r="R23" i="15"/>
  <c r="Q23" i="15"/>
  <c r="P23" i="15"/>
  <c r="H23" i="15"/>
  <c r="G23" i="15"/>
  <c r="T4" i="15"/>
  <c r="S4" i="15"/>
  <c r="R4" i="15"/>
  <c r="Q4" i="15"/>
  <c r="P4" i="15"/>
  <c r="H4" i="15"/>
  <c r="G4" i="15"/>
  <c r="C43" i="15" l="1"/>
  <c r="C44" i="15" s="1"/>
  <c r="K4" i="15"/>
  <c r="M43" i="15"/>
  <c r="F43" i="15"/>
  <c r="E23" i="15"/>
  <c r="E4" i="15"/>
  <c r="F23" i="15"/>
  <c r="F4" i="15"/>
  <c r="L4" i="15"/>
  <c r="L23" i="15"/>
  <c r="L44" i="15" s="1"/>
  <c r="M4" i="15"/>
  <c r="M23" i="15"/>
  <c r="D44" i="15"/>
  <c r="B44" i="15"/>
  <c r="G44" i="15"/>
  <c r="O44" i="15"/>
  <c r="U43" i="15"/>
  <c r="U23" i="15"/>
  <c r="I44" i="15"/>
  <c r="J44" i="15"/>
  <c r="K44" i="15"/>
  <c r="N44" i="15"/>
  <c r="P44" i="15"/>
  <c r="R44" i="15"/>
  <c r="S44" i="15"/>
  <c r="T44" i="15"/>
  <c r="H44" i="15"/>
  <c r="Q44" i="15"/>
  <c r="E44" i="15" l="1"/>
  <c r="F44" i="15"/>
  <c r="M44" i="15"/>
  <c r="U44" i="15"/>
  <c r="AF23" i="15" l="1"/>
  <c r="X49" i="15" l="1"/>
  <c r="AD49" i="15"/>
  <c r="AC49" i="15"/>
  <c r="AB49" i="15"/>
  <c r="AA49" i="15"/>
  <c r="Z49" i="15"/>
  <c r="Y49" i="15"/>
  <c r="W49" i="15"/>
  <c r="V49" i="15"/>
  <c r="AD43" i="15"/>
  <c r="AC43" i="15"/>
  <c r="AB43" i="15"/>
  <c r="AA43" i="15"/>
  <c r="Z43" i="15"/>
  <c r="Y43" i="15"/>
  <c r="X43" i="15"/>
  <c r="W43" i="15"/>
  <c r="V43" i="15"/>
  <c r="AD32" i="15"/>
  <c r="AC32" i="15"/>
  <c r="AB32" i="15"/>
  <c r="AA32" i="15"/>
  <c r="Z32" i="15"/>
  <c r="Y32" i="15"/>
  <c r="X32" i="15"/>
  <c r="W32" i="15"/>
  <c r="V32" i="15"/>
  <c r="AD23" i="15"/>
  <c r="AC23" i="15"/>
  <c r="AB23" i="15"/>
  <c r="AA23" i="15"/>
  <c r="Z23" i="15"/>
  <c r="Y23" i="15"/>
  <c r="W23" i="15"/>
  <c r="V23" i="15"/>
  <c r="AD4" i="15"/>
  <c r="AC4" i="15"/>
  <c r="AB4" i="15"/>
  <c r="AA4" i="15"/>
  <c r="Z4" i="15"/>
  <c r="Y4" i="15"/>
  <c r="X4" i="15"/>
  <c r="W4" i="15"/>
  <c r="V4" i="15"/>
  <c r="V44" i="15" l="1"/>
  <c r="AD44" i="15"/>
  <c r="AC44" i="15"/>
  <c r="W44" i="15"/>
  <c r="Z44" i="15"/>
  <c r="X23" i="15"/>
  <c r="Y44" i="15"/>
  <c r="AB44" i="15"/>
  <c r="AA44" i="15"/>
  <c r="X44" i="15" l="1"/>
  <c r="AQ49" i="15" l="1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Q23" i="15"/>
  <c r="AP23" i="15"/>
  <c r="AO23" i="15"/>
  <c r="AN23" i="15"/>
  <c r="AM23" i="15"/>
  <c r="AL23" i="15"/>
  <c r="AK23" i="15"/>
  <c r="AJ23" i="15"/>
  <c r="AI23" i="15"/>
  <c r="AH23" i="15"/>
  <c r="AG23" i="15"/>
  <c r="AE23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I44" i="15" l="1"/>
  <c r="AJ44" i="15"/>
  <c r="AH44" i="15"/>
  <c r="AL44" i="15"/>
  <c r="AE44" i="15"/>
  <c r="AM44" i="15"/>
  <c r="AF44" i="15"/>
  <c r="AG44" i="15"/>
  <c r="AK44" i="15"/>
  <c r="AN44" i="15"/>
  <c r="AO44" i="15"/>
  <c r="AP44" i="15"/>
  <c r="AQ44" i="15"/>
  <c r="BE23" i="15" l="1"/>
  <c r="AY23" i="15"/>
  <c r="AY4" i="15" l="1"/>
  <c r="AX4" i="15"/>
  <c r="AW4" i="15"/>
  <c r="AV4" i="15"/>
  <c r="AU4" i="15"/>
  <c r="AT4" i="15"/>
  <c r="AS4" i="15"/>
  <c r="AR4" i="15"/>
  <c r="BG32" i="15"/>
  <c r="BJ49" i="15"/>
  <c r="BI49" i="15"/>
  <c r="BJ43" i="15"/>
  <c r="BI43" i="15"/>
  <c r="BJ4" i="15"/>
  <c r="BI4" i="15"/>
  <c r="BJ23" i="15"/>
  <c r="BI23" i="15"/>
  <c r="BF4" i="15"/>
  <c r="BE4" i="15"/>
  <c r="BD4" i="15"/>
  <c r="BF49" i="15"/>
  <c r="BE49" i="15"/>
  <c r="BD49" i="15"/>
  <c r="BF43" i="15"/>
  <c r="BE43" i="15"/>
  <c r="BD43" i="15"/>
  <c r="BI32" i="15"/>
  <c r="BF32" i="15"/>
  <c r="BE32" i="15"/>
  <c r="BD32" i="15"/>
  <c r="BF23" i="15"/>
  <c r="BD23" i="15"/>
  <c r="BJ44" i="15" l="1"/>
  <c r="BI44" i="15"/>
  <c r="BD44" i="15"/>
  <c r="BH32" i="15"/>
  <c r="BG43" i="15"/>
  <c r="BF44" i="15"/>
  <c r="BE44" i="15"/>
  <c r="BH43" i="15"/>
  <c r="BG49" i="15"/>
  <c r="BH49" i="15"/>
  <c r="BA4" i="15" l="1"/>
  <c r="AZ4" i="15" l="1"/>
  <c r="BG4" i="15" l="1"/>
  <c r="BG23" i="15"/>
  <c r="BG44" i="15" s="1"/>
  <c r="BH4" i="15" l="1"/>
  <c r="BH23" i="15" l="1"/>
  <c r="BH44" i="15" s="1"/>
  <c r="AU43" i="15" l="1"/>
  <c r="AV43" i="15"/>
  <c r="AU32" i="15"/>
  <c r="AV32" i="15"/>
  <c r="BB49" i="15"/>
  <c r="BA49" i="15"/>
  <c r="AZ49" i="15"/>
  <c r="AY49" i="15"/>
  <c r="AX49" i="15"/>
  <c r="AW49" i="15"/>
  <c r="AT49" i="15"/>
  <c r="AS49" i="15"/>
  <c r="AR49" i="15"/>
  <c r="BB43" i="15"/>
  <c r="BA43" i="15"/>
  <c r="AZ43" i="15"/>
  <c r="AY43" i="15"/>
  <c r="AX43" i="15"/>
  <c r="AW43" i="15"/>
  <c r="AT43" i="15"/>
  <c r="AS43" i="15"/>
  <c r="AR43" i="15"/>
  <c r="BB32" i="15"/>
  <c r="BA32" i="15"/>
  <c r="AZ32" i="15"/>
  <c r="AY32" i="15"/>
  <c r="AX32" i="15"/>
  <c r="AW32" i="15"/>
  <c r="AT32" i="15"/>
  <c r="AS32" i="15"/>
  <c r="AR32" i="15"/>
  <c r="BB23" i="15"/>
  <c r="BA23" i="15"/>
  <c r="AZ23" i="15"/>
  <c r="AX23" i="15"/>
  <c r="AW23" i="15"/>
  <c r="AT23" i="15"/>
  <c r="AS23" i="15"/>
  <c r="AR23" i="15"/>
  <c r="BC4" i="15"/>
  <c r="BB4" i="15"/>
  <c r="AT44" i="15" l="1"/>
  <c r="AX44" i="15"/>
  <c r="AY44" i="15"/>
  <c r="BB44" i="15"/>
  <c r="AZ44" i="15"/>
  <c r="BA44" i="15"/>
  <c r="AR44" i="15"/>
  <c r="AS44" i="15"/>
  <c r="AW44" i="15"/>
  <c r="AU23" i="15" l="1"/>
  <c r="AU44" i="15" l="1"/>
  <c r="AU49" i="15"/>
  <c r="AV49" i="15"/>
  <c r="AV23" i="15" l="1"/>
  <c r="AV44" i="15" l="1"/>
  <c r="BC49" i="15" l="1"/>
  <c r="BC43" i="15" l="1"/>
  <c r="BC23" i="15"/>
  <c r="BC32" i="15"/>
  <c r="BC44" i="15" l="1"/>
  <c r="BP23" i="15" l="1"/>
  <c r="CC32" i="15" l="1"/>
  <c r="CB32" i="15"/>
  <c r="CN4" i="15" l="1"/>
  <c r="CM4" i="15"/>
  <c r="CG4" i="15"/>
  <c r="CF4" i="15"/>
  <c r="BU38" i="1" l="1"/>
  <c r="BU37" i="1"/>
  <c r="BU36" i="1"/>
  <c r="BU31" i="1" l="1"/>
  <c r="BL23" i="1" l="1"/>
  <c r="BL22" i="1" s="1"/>
  <c r="BK23" i="1" l="1"/>
  <c r="BK22" i="1" s="1"/>
  <c r="BJ23" i="1" l="1"/>
  <c r="BJ22" i="1" s="1"/>
  <c r="BI23" i="1"/>
  <c r="BI18" i="1"/>
  <c r="BI7" i="1"/>
  <c r="BI5" i="1"/>
  <c r="BI15" i="1" s="1"/>
  <c r="BH23" i="1" l="1"/>
  <c r="BG23" i="1"/>
  <c r="BH18" i="1"/>
  <c r="BH7" i="1"/>
  <c r="BH5" i="1"/>
  <c r="BH15" i="1" l="1"/>
  <c r="BG22" i="1" l="1"/>
  <c r="BF23" i="1" l="1"/>
  <c r="BF22" i="1" s="1"/>
  <c r="BG18" i="1"/>
  <c r="BF18" i="1"/>
  <c r="BG7" i="1"/>
  <c r="BG8" i="1" s="1"/>
  <c r="BF7" i="1"/>
  <c r="BF8" i="1" s="1"/>
  <c r="BG5" i="1"/>
  <c r="BF5" i="1"/>
  <c r="BG15" i="1" l="1"/>
  <c r="BF15" i="1"/>
  <c r="BE23" i="1"/>
  <c r="BE22" i="1" s="1"/>
  <c r="BE18" i="1"/>
  <c r="BE7" i="1"/>
  <c r="BE8" i="1" s="1"/>
  <c r="BE5" i="1"/>
  <c r="BE15" i="1" l="1"/>
  <c r="D24" i="10"/>
  <c r="AS2" i="11" l="1"/>
  <c r="AT2" i="11"/>
  <c r="AW2" i="11"/>
  <c r="AX2" i="11"/>
  <c r="AY2" i="11"/>
  <c r="BD23" i="1" l="1"/>
  <c r="BD22" i="1" s="1"/>
  <c r="BC23" i="1"/>
  <c r="BC22" i="1" s="1"/>
  <c r="BB23" i="1"/>
  <c r="BB22" i="1" s="1"/>
  <c r="BA23" i="1"/>
  <c r="BA22" i="1" s="1"/>
  <c r="BD18" i="1"/>
  <c r="BC18" i="1"/>
  <c r="BB18" i="1"/>
  <c r="BA18" i="1"/>
  <c r="BC16" i="1"/>
  <c r="BA16" i="1"/>
  <c r="BD7" i="1"/>
  <c r="BD8" i="1" s="1"/>
  <c r="BC7" i="1"/>
  <c r="BC8" i="1" s="1"/>
  <c r="BB7" i="1"/>
  <c r="BB8" i="1" s="1"/>
  <c r="BA7" i="1"/>
  <c r="BA8" i="1" s="1"/>
  <c r="BD5" i="1"/>
  <c r="BD6" i="1" s="1"/>
  <c r="BC5" i="1"/>
  <c r="BC6" i="1" s="1"/>
  <c r="BB5" i="1"/>
  <c r="BB6" i="1" s="1"/>
  <c r="BA5" i="1"/>
  <c r="BA6" i="1" s="1"/>
  <c r="BD15" i="1" l="1"/>
  <c r="BD16" i="1" s="1"/>
  <c r="BB15" i="1"/>
  <c r="BB16" i="1" s="1"/>
  <c r="AZ23" i="1" l="1"/>
  <c r="AZ22" i="1" s="1"/>
  <c r="AY23" i="1"/>
  <c r="AY22" i="1" s="1"/>
  <c r="AZ18" i="1"/>
  <c r="AY18" i="1"/>
  <c r="AZ7" i="1"/>
  <c r="AZ8" i="1" s="1"/>
  <c r="AY7" i="1"/>
  <c r="AY8" i="1" s="1"/>
  <c r="AZ5" i="1"/>
  <c r="AY5" i="1"/>
  <c r="AY15" i="1" s="1"/>
  <c r="AY16" i="1" s="1"/>
  <c r="AZ15" i="1" l="1"/>
  <c r="AZ16" i="1" s="1"/>
  <c r="AY6" i="1"/>
  <c r="AZ6" i="1"/>
  <c r="AX23" i="1"/>
  <c r="AX22" i="1" s="1"/>
  <c r="AW23" i="1"/>
  <c r="AW22" i="1" s="1"/>
  <c r="AX18" i="1"/>
  <c r="AW18" i="1"/>
  <c r="AX7" i="1"/>
  <c r="AX8" i="1" s="1"/>
  <c r="AW7" i="1"/>
  <c r="AW8" i="1" s="1"/>
  <c r="AX5" i="1"/>
  <c r="AX6" i="1" s="1"/>
  <c r="AW5" i="1"/>
  <c r="AW6" i="1" s="1"/>
  <c r="AX15" i="1" l="1"/>
  <c r="AX16" i="1" s="1"/>
  <c r="AW15" i="1"/>
  <c r="AW16" i="1" s="1"/>
  <c r="AU23" i="1"/>
  <c r="AU22" i="1" s="1"/>
  <c r="AT23" i="1"/>
  <c r="AT22" i="1" s="1"/>
  <c r="AS23" i="1"/>
  <c r="AS22" i="1" s="1"/>
  <c r="AR23" i="1"/>
  <c r="AR22" i="1" s="1"/>
  <c r="AQ23" i="1"/>
  <c r="AQ22" i="1" s="1"/>
  <c r="AP23" i="1"/>
  <c r="AP22" i="1" s="1"/>
  <c r="AO23" i="1"/>
  <c r="AO22" i="1" s="1"/>
  <c r="AN23" i="1"/>
  <c r="AN22" i="1" s="1"/>
  <c r="AM23" i="1"/>
  <c r="AM22" i="1" s="1"/>
  <c r="AL23" i="1"/>
  <c r="AL22" i="1" s="1"/>
  <c r="AK23" i="1"/>
  <c r="AK22" i="1" s="1"/>
  <c r="AJ23" i="1"/>
  <c r="AJ22" i="1" s="1"/>
  <c r="AI23" i="1"/>
  <c r="AI22" i="1" s="1"/>
  <c r="AH23" i="1"/>
  <c r="AH22" i="1" s="1"/>
  <c r="AG23" i="1"/>
  <c r="AG22" i="1" s="1"/>
  <c r="AF23" i="1"/>
  <c r="AF22" i="1" s="1"/>
  <c r="AE23" i="1"/>
  <c r="AE22" i="1" s="1"/>
  <c r="AD23" i="1"/>
  <c r="AD22" i="1" s="1"/>
  <c r="AC23" i="1"/>
  <c r="AC22" i="1" s="1"/>
  <c r="AB23" i="1"/>
  <c r="AB22" i="1" s="1"/>
  <c r="AA23" i="1"/>
  <c r="AA22" i="1" s="1"/>
  <c r="Z23" i="1"/>
  <c r="Z22" i="1" s="1"/>
  <c r="Y23" i="1"/>
  <c r="Y22" i="1" s="1"/>
  <c r="X23" i="1"/>
  <c r="X22" i="1" s="1"/>
  <c r="W23" i="1"/>
  <c r="W22" i="1" s="1"/>
  <c r="V23" i="1"/>
  <c r="V22" i="1" s="1"/>
  <c r="U23" i="1"/>
  <c r="U22" i="1" s="1"/>
  <c r="T23" i="1"/>
  <c r="T22" i="1" s="1"/>
  <c r="S23" i="1"/>
  <c r="S22" i="1" s="1"/>
  <c r="R23" i="1"/>
  <c r="R22" i="1" s="1"/>
  <c r="Q23" i="1"/>
  <c r="Q22" i="1" s="1"/>
  <c r="P23" i="1"/>
  <c r="P22" i="1" s="1"/>
  <c r="O23" i="1"/>
  <c r="O22" i="1" s="1"/>
  <c r="N23" i="1"/>
  <c r="N22" i="1" s="1"/>
  <c r="M23" i="1"/>
  <c r="M22" i="1" s="1"/>
  <c r="L23" i="1"/>
  <c r="L22" i="1" s="1"/>
  <c r="K23" i="1"/>
  <c r="K22" i="1" s="1"/>
  <c r="J23" i="1"/>
  <c r="J22" i="1" s="1"/>
  <c r="I23" i="1"/>
  <c r="I22" i="1" s="1"/>
  <c r="H23" i="1"/>
  <c r="H22" i="1" s="1"/>
  <c r="G23" i="1"/>
  <c r="G22" i="1" s="1"/>
  <c r="F23" i="1"/>
  <c r="F22" i="1" s="1"/>
  <c r="E23" i="1"/>
  <c r="E22" i="1" s="1"/>
  <c r="D23" i="1"/>
  <c r="D22" i="1" s="1"/>
  <c r="C23" i="1"/>
  <c r="C22" i="1" s="1"/>
  <c r="B23" i="1"/>
  <c r="B22" i="1" s="1"/>
  <c r="AV23" i="1"/>
  <c r="AV22" i="1" s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V5" i="1"/>
  <c r="F8" i="1"/>
  <c r="E8" i="1"/>
  <c r="B8" i="1"/>
  <c r="AV7" i="1"/>
  <c r="AV8" i="1" s="1"/>
  <c r="AU7" i="1"/>
  <c r="AU8" i="1" s="1"/>
  <c r="AT7" i="1"/>
  <c r="AT8" i="1" s="1"/>
  <c r="AS7" i="1"/>
  <c r="AS8" i="1" s="1"/>
  <c r="AR7" i="1"/>
  <c r="AR8" i="1" s="1"/>
  <c r="D8" i="1"/>
  <c r="C8" i="1"/>
  <c r="AU6" i="1" l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V6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V18" i="1"/>
  <c r="AV15" i="1" l="1"/>
  <c r="AV16" i="1" s="1"/>
  <c r="AU15" i="1"/>
  <c r="AU16" i="1" s="1"/>
  <c r="AT15" i="1"/>
  <c r="AT16" i="1" s="1"/>
  <c r="AS15" i="1"/>
  <c r="AS16" i="1" s="1"/>
  <c r="AR15" i="1"/>
  <c r="AR16" i="1" s="1"/>
  <c r="D48" i="10" l="1"/>
  <c r="D41" i="10"/>
  <c r="AF25" i="6" l="1"/>
  <c r="AF15" i="6"/>
  <c r="AQ9" i="1" l="1"/>
  <c r="AQ7" i="1" s="1"/>
  <c r="AQ8" i="1" s="1"/>
  <c r="B15" i="1"/>
  <c r="B16" i="1" s="1"/>
  <c r="C15" i="1"/>
  <c r="C16" i="1" s="1"/>
  <c r="D15" i="1"/>
  <c r="D16" i="1" s="1"/>
  <c r="E15" i="1"/>
  <c r="E16" i="1" s="1"/>
  <c r="F15" i="1"/>
  <c r="F16" i="1" s="1"/>
  <c r="G9" i="1"/>
  <c r="G7" i="1" s="1"/>
  <c r="G8" i="1" s="1"/>
  <c r="H9" i="1"/>
  <c r="H7" i="1" s="1"/>
  <c r="H8" i="1" s="1"/>
  <c r="I9" i="1"/>
  <c r="I7" i="1" s="1"/>
  <c r="I8" i="1" s="1"/>
  <c r="J9" i="1"/>
  <c r="J7" i="1" s="1"/>
  <c r="J8" i="1" s="1"/>
  <c r="K9" i="1"/>
  <c r="K7" i="1" s="1"/>
  <c r="K8" i="1" s="1"/>
  <c r="L9" i="1"/>
  <c r="L7" i="1" s="1"/>
  <c r="L8" i="1" s="1"/>
  <c r="M9" i="1"/>
  <c r="M7" i="1" s="1"/>
  <c r="M8" i="1" s="1"/>
  <c r="N9" i="1"/>
  <c r="N7" i="1" s="1"/>
  <c r="N8" i="1" s="1"/>
  <c r="O9" i="1"/>
  <c r="O7" i="1" s="1"/>
  <c r="O8" i="1" s="1"/>
  <c r="P9" i="1"/>
  <c r="P7" i="1" s="1"/>
  <c r="P8" i="1" s="1"/>
  <c r="Q9" i="1"/>
  <c r="Q7" i="1" s="1"/>
  <c r="Q8" i="1" s="1"/>
  <c r="R9" i="1"/>
  <c r="R7" i="1" s="1"/>
  <c r="R8" i="1" s="1"/>
  <c r="S9" i="1"/>
  <c r="S7" i="1" s="1"/>
  <c r="S8" i="1" s="1"/>
  <c r="T9" i="1"/>
  <c r="T7" i="1" s="1"/>
  <c r="T8" i="1" s="1"/>
  <c r="U9" i="1"/>
  <c r="U7" i="1" s="1"/>
  <c r="U8" i="1" s="1"/>
  <c r="V9" i="1"/>
  <c r="V7" i="1" s="1"/>
  <c r="V8" i="1" s="1"/>
  <c r="W9" i="1"/>
  <c r="W7" i="1" s="1"/>
  <c r="W8" i="1" s="1"/>
  <c r="X9" i="1"/>
  <c r="X7" i="1" s="1"/>
  <c r="X8" i="1" s="1"/>
  <c r="Y9" i="1"/>
  <c r="Y7" i="1" s="1"/>
  <c r="Y8" i="1" s="1"/>
  <c r="Z9" i="1"/>
  <c r="Z7" i="1" s="1"/>
  <c r="Z8" i="1" s="1"/>
  <c r="AA9" i="1"/>
  <c r="AA7" i="1" s="1"/>
  <c r="AA8" i="1" s="1"/>
  <c r="AB9" i="1"/>
  <c r="AB7" i="1" s="1"/>
  <c r="AB8" i="1" s="1"/>
  <c r="AC9" i="1"/>
  <c r="AC7" i="1" s="1"/>
  <c r="AC8" i="1" s="1"/>
  <c r="AD9" i="1"/>
  <c r="AD7" i="1" s="1"/>
  <c r="AD8" i="1" s="1"/>
  <c r="AE9" i="1"/>
  <c r="AE7" i="1" s="1"/>
  <c r="AE8" i="1" s="1"/>
  <c r="AF9" i="1"/>
  <c r="AF7" i="1" s="1"/>
  <c r="AF8" i="1" s="1"/>
  <c r="AG9" i="1"/>
  <c r="AG7" i="1" s="1"/>
  <c r="AG8" i="1" s="1"/>
  <c r="AH9" i="1"/>
  <c r="AH7" i="1" s="1"/>
  <c r="AH8" i="1" s="1"/>
  <c r="AI9" i="1"/>
  <c r="AI7" i="1" s="1"/>
  <c r="AI8" i="1" s="1"/>
  <c r="AJ9" i="1"/>
  <c r="AJ7" i="1" s="1"/>
  <c r="AJ8" i="1" s="1"/>
  <c r="AK9" i="1"/>
  <c r="AK7" i="1" s="1"/>
  <c r="AK8" i="1" s="1"/>
  <c r="AL9" i="1"/>
  <c r="AL7" i="1" s="1"/>
  <c r="AL8" i="1" s="1"/>
  <c r="AM9" i="1"/>
  <c r="AM7" i="1" s="1"/>
  <c r="AM8" i="1" s="1"/>
  <c r="AN9" i="1"/>
  <c r="AN7" i="1" s="1"/>
  <c r="AN8" i="1" s="1"/>
  <c r="AO9" i="1"/>
  <c r="AO7" i="1" s="1"/>
  <c r="AO8" i="1" s="1"/>
  <c r="AP9" i="1"/>
  <c r="AP7" i="1" s="1"/>
  <c r="AP8" i="1" s="1"/>
  <c r="M15" i="1" l="1"/>
  <c r="M16" i="1" s="1"/>
  <c r="AO15" i="1"/>
  <c r="AO16" i="1" s="1"/>
  <c r="I15" i="1"/>
  <c r="I16" i="1" s="1"/>
  <c r="AC15" i="1"/>
  <c r="AC16" i="1" s="1"/>
  <c r="Y15" i="1"/>
  <c r="Y16" i="1" s="1"/>
  <c r="AK15" i="1"/>
  <c r="AK16" i="1" s="1"/>
  <c r="U15" i="1"/>
  <c r="U16" i="1" s="1"/>
  <c r="AG15" i="1"/>
  <c r="AG16" i="1" s="1"/>
  <c r="Q15" i="1"/>
  <c r="Q16" i="1" s="1"/>
  <c r="AN15" i="1"/>
  <c r="AN16" i="1" s="1"/>
  <c r="AJ15" i="1"/>
  <c r="AJ16" i="1" s="1"/>
  <c r="AF15" i="1"/>
  <c r="AF16" i="1" s="1"/>
  <c r="AB15" i="1"/>
  <c r="AB16" i="1" s="1"/>
  <c r="X15" i="1"/>
  <c r="X16" i="1" s="1"/>
  <c r="T15" i="1"/>
  <c r="T16" i="1" s="1"/>
  <c r="P15" i="1"/>
  <c r="P16" i="1" s="1"/>
  <c r="L15" i="1"/>
  <c r="L16" i="1" s="1"/>
  <c r="H15" i="1"/>
  <c r="H16" i="1" s="1"/>
  <c r="AQ15" i="1"/>
  <c r="AQ16" i="1" s="1"/>
  <c r="AM15" i="1"/>
  <c r="AM16" i="1" s="1"/>
  <c r="AI15" i="1"/>
  <c r="AI16" i="1" s="1"/>
  <c r="AE15" i="1"/>
  <c r="AE16" i="1" s="1"/>
  <c r="AA15" i="1"/>
  <c r="AA16" i="1" s="1"/>
  <c r="W15" i="1"/>
  <c r="W16" i="1" s="1"/>
  <c r="S15" i="1"/>
  <c r="S16" i="1" s="1"/>
  <c r="O15" i="1"/>
  <c r="O16" i="1" s="1"/>
  <c r="K15" i="1"/>
  <c r="K16" i="1" s="1"/>
  <c r="G15" i="1"/>
  <c r="G16" i="1" s="1"/>
  <c r="AP15" i="1"/>
  <c r="AP16" i="1" s="1"/>
  <c r="AL15" i="1"/>
  <c r="AL16" i="1" s="1"/>
  <c r="AH15" i="1"/>
  <c r="AH16" i="1" s="1"/>
  <c r="AD15" i="1"/>
  <c r="AD16" i="1" s="1"/>
  <c r="Z15" i="1"/>
  <c r="Z16" i="1" s="1"/>
  <c r="V15" i="1"/>
  <c r="V16" i="1" s="1"/>
  <c r="R15" i="1"/>
  <c r="R16" i="1" s="1"/>
  <c r="N15" i="1"/>
  <c r="N16" i="1" s="1"/>
  <c r="J15" i="1"/>
  <c r="J16" i="1" s="1"/>
  <c r="D74" i="10" l="1"/>
  <c r="BH22" i="1"/>
  <c r="BI22" i="1"/>
</calcChain>
</file>

<file path=xl/sharedStrings.xml><?xml version="1.0" encoding="utf-8"?>
<sst xmlns="http://schemas.openxmlformats.org/spreadsheetml/2006/main" count="1239" uniqueCount="318">
  <si>
    <t>Receita Líquida</t>
  </si>
  <si>
    <t>Margem bruta</t>
  </si>
  <si>
    <t>Lucro líquido</t>
  </si>
  <si>
    <t>Margem líquida</t>
  </si>
  <si>
    <t>4T15</t>
  </si>
  <si>
    <t>4T16</t>
  </si>
  <si>
    <t>Indicadores Operacionais</t>
  </si>
  <si>
    <t>Número de pares vendidos ('000)</t>
  </si>
  <si>
    <t>Número de bolsas vendidas ('000)</t>
  </si>
  <si>
    <t>Número de funcionários</t>
  </si>
  <si>
    <t>Número de lojas*</t>
  </si>
  <si>
    <t>Próprias</t>
  </si>
  <si>
    <t>Franquias</t>
  </si>
  <si>
    <t>1T10</t>
  </si>
  <si>
    <t>2T10</t>
  </si>
  <si>
    <t>3T10</t>
  </si>
  <si>
    <t>4T10</t>
  </si>
  <si>
    <t>1T11</t>
  </si>
  <si>
    <t>2T11</t>
  </si>
  <si>
    <t>3T11</t>
  </si>
  <si>
    <t>4T11</t>
  </si>
  <si>
    <t>1T12</t>
  </si>
  <si>
    <t>2T12</t>
  </si>
  <si>
    <t>3T12</t>
  </si>
  <si>
    <t>4T12</t>
  </si>
  <si>
    <t>1T13</t>
  </si>
  <si>
    <t>2T13</t>
  </si>
  <si>
    <t>3T13</t>
  </si>
  <si>
    <t>4T13</t>
  </si>
  <si>
    <t>1T14</t>
  </si>
  <si>
    <t>2T14</t>
  </si>
  <si>
    <t>3T14</t>
  </si>
  <si>
    <t>4T14</t>
  </si>
  <si>
    <t>1T15</t>
  </si>
  <si>
    <t>2T15</t>
  </si>
  <si>
    <t>3T15</t>
  </si>
  <si>
    <t>1T16</t>
  </si>
  <si>
    <t>2T16</t>
  </si>
  <si>
    <t>3T16</t>
  </si>
  <si>
    <t>Mercado externo</t>
  </si>
  <si>
    <t>Mercado interno</t>
  </si>
  <si>
    <t>Por marca</t>
  </si>
  <si>
    <t>Arezzo</t>
  </si>
  <si>
    <t>Multimarcas</t>
  </si>
  <si>
    <t>Lojas próprias</t>
  </si>
  <si>
    <t>Web Commerce</t>
  </si>
  <si>
    <t>Schutz</t>
  </si>
  <si>
    <t>Anacapri</t>
  </si>
  <si>
    <t>Outros¹</t>
  </si>
  <si>
    <t>Por canal</t>
  </si>
  <si>
    <t>Fiever</t>
  </si>
  <si>
    <t>Outros²</t>
  </si>
  <si>
    <t>-</t>
  </si>
  <si>
    <t>CMV</t>
  </si>
  <si>
    <t>Lucro bruto</t>
  </si>
  <si>
    <t>SG&amp;A</t>
  </si>
  <si>
    <t>%Receita</t>
  </si>
  <si>
    <t>Lojas próprias e Web Commerce</t>
  </si>
  <si>
    <t>Venda, logística e suprimentos</t>
  </si>
  <si>
    <t>Despesas gerais e administrativas</t>
  </si>
  <si>
    <t>Outras (despesas) e receitas</t>
  </si>
  <si>
    <t>EBITDA</t>
  </si>
  <si>
    <t>Margem EBITDA</t>
  </si>
  <si>
    <r>
      <t>Capital de giro</t>
    </r>
    <r>
      <rPr>
        <b/>
        <vertAlign val="superscript"/>
        <sz val="9"/>
        <color theme="1"/>
        <rFont val="Arial"/>
        <family val="2"/>
      </rPr>
      <t>¹</t>
    </r>
    <r>
      <rPr>
        <b/>
        <sz val="8"/>
        <color theme="1"/>
        <rFont val="Arial"/>
        <family val="2"/>
      </rPr>
      <t xml:space="preserve"> - % da receita</t>
    </r>
  </si>
  <si>
    <t>Dívida total</t>
  </si>
  <si>
    <r>
      <t>Área de venda</t>
    </r>
    <r>
      <rPr>
        <b/>
        <vertAlign val="superscript"/>
        <sz val="8"/>
        <color theme="1"/>
        <rFont val="Arial"/>
        <family val="2"/>
      </rPr>
      <t>1, 3</t>
    </r>
    <r>
      <rPr>
        <b/>
        <sz val="8"/>
        <color theme="1"/>
        <rFont val="Arial"/>
        <family val="2"/>
      </rPr>
      <t xml:space="preserve">  - Total (m²)</t>
    </r>
  </si>
  <si>
    <t>Área de venda  - franquias (m²)</t>
  </si>
  <si>
    <r>
      <t>Área de venda  - lojas próprias</t>
    </r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(m²)</t>
    </r>
  </si>
  <si>
    <t xml:space="preserve">Total de lojas no Brasil </t>
  </si>
  <si>
    <t>Número de franquias</t>
  </si>
  <si>
    <t>Número de lojas próprias</t>
  </si>
  <si>
    <t>Alexandre Birman</t>
  </si>
  <si>
    <t>Total de lojas no Exterior</t>
  </si>
  <si>
    <t>Ativo circulante</t>
  </si>
  <si>
    <t>Aplicações financeiras</t>
  </si>
  <si>
    <t>Contas a receber de clientes</t>
  </si>
  <si>
    <t>Estoques</t>
  </si>
  <si>
    <t>Impostos a recuperar</t>
  </si>
  <si>
    <t>Outros créditos</t>
  </si>
  <si>
    <t>Ativo não circulante</t>
  </si>
  <si>
    <t>Realizável a longo Prazo</t>
  </si>
  <si>
    <t>Imposto de renda e contribuição social diferidos</t>
  </si>
  <si>
    <t>Imobilizado</t>
  </si>
  <si>
    <t>Intangível</t>
  </si>
  <si>
    <t>Total do ativo</t>
  </si>
  <si>
    <t>Passivo circulante</t>
  </si>
  <si>
    <t>Fornecedores</t>
  </si>
  <si>
    <t>Outras obrigações</t>
  </si>
  <si>
    <t>Passivo não circulante</t>
  </si>
  <si>
    <t>Partes relacionadas</t>
  </si>
  <si>
    <t>Patrimônio líquido</t>
  </si>
  <si>
    <t>Capital social</t>
  </si>
  <si>
    <t>Reserva de capital</t>
  </si>
  <si>
    <t>Reservas de lucros</t>
  </si>
  <si>
    <t>Total do passivo e patrimônio líquido</t>
  </si>
  <si>
    <t>CAPEX total</t>
  </si>
  <si>
    <t>Lojas - expansão e reforma</t>
  </si>
  <si>
    <t>Corporativo</t>
  </si>
  <si>
    <t>Outros</t>
  </si>
  <si>
    <t>Indicadores Financeiros</t>
  </si>
  <si>
    <t xml:space="preserve">Dados Financeiros e Operacionais </t>
  </si>
  <si>
    <t>Multimarca MI (sem overlap)</t>
  </si>
  <si>
    <t>Curto Prazo</t>
  </si>
  <si>
    <t>Longo Prazo</t>
  </si>
  <si>
    <t>1T17</t>
  </si>
  <si>
    <t xml:space="preserve">Fiever </t>
  </si>
  <si>
    <t>Histórico de lojas*</t>
  </si>
  <si>
    <t>*Final do período.</t>
  </si>
  <si>
    <t>Forma de Pagamento</t>
  </si>
  <si>
    <t>Data de Aprovação</t>
  </si>
  <si>
    <t>Data de Pagamento</t>
  </si>
  <si>
    <t>Dividendo por ação</t>
  </si>
  <si>
    <t>Total (R$)</t>
  </si>
  <si>
    <t>Total 2016</t>
  </si>
  <si>
    <t>Total 2015</t>
  </si>
  <si>
    <t>Total 2014</t>
  </si>
  <si>
    <t>Total 2013</t>
  </si>
  <si>
    <t>Total 2012</t>
  </si>
  <si>
    <t>Total 2011</t>
  </si>
  <si>
    <t>2T17</t>
  </si>
  <si>
    <t>Sumário de Investimentos</t>
  </si>
  <si>
    <t>Total 2017</t>
  </si>
  <si>
    <t xml:space="preserve">JSCP </t>
  </si>
  <si>
    <t>Dividendos</t>
  </si>
  <si>
    <t>3T17</t>
  </si>
  <si>
    <t>Total 2010</t>
  </si>
  <si>
    <t>4T17</t>
  </si>
  <si>
    <t>1T18</t>
  </si>
  <si>
    <t>Depreciação e amortização - Custo</t>
  </si>
  <si>
    <t xml:space="preserve">Dividendos </t>
  </si>
  <si>
    <t>Total 2018</t>
  </si>
  <si>
    <t>2T18</t>
  </si>
  <si>
    <t>EBIT (LTM)</t>
  </si>
  <si>
    <t>+ IR e CS (LTM)</t>
  </si>
  <si>
    <t>NOPAT</t>
  </si>
  <si>
    <t>Capital empregado</t>
  </si>
  <si>
    <r>
      <t>ROIC</t>
    </r>
    <r>
      <rPr>
        <vertAlign val="superscript"/>
        <sz val="8"/>
        <color theme="1"/>
        <rFont val="Arial"/>
        <family val="2"/>
      </rPr>
      <t>4</t>
    </r>
  </si>
  <si>
    <t>3T18</t>
  </si>
  <si>
    <t>4T18</t>
  </si>
  <si>
    <t>Total 2019</t>
  </si>
  <si>
    <t>DRE - IFRS</t>
  </si>
  <si>
    <t>Receita operacional líquida</t>
  </si>
  <si>
    <t>Custo dos produtos vendidos</t>
  </si>
  <si>
    <t>Receitas (despesas) operacionais:</t>
  </si>
  <si>
    <t>Comerciais</t>
  </si>
  <si>
    <t>Administrativas e gerais</t>
  </si>
  <si>
    <t>Outras receitas operacionais, líquidas</t>
  </si>
  <si>
    <t>Lucro antes do resultado financeiro</t>
  </si>
  <si>
    <t>Resultado Financeiro</t>
  </si>
  <si>
    <t>Lucro antes do IR e CS</t>
  </si>
  <si>
    <t>Imposto de renda e contribuição social</t>
  </si>
  <si>
    <t>Corrente</t>
  </si>
  <si>
    <t>Diferido</t>
  </si>
  <si>
    <t>1T19</t>
  </si>
  <si>
    <t>Arrendamento</t>
  </si>
  <si>
    <r>
      <t xml:space="preserve">1T19
</t>
    </r>
    <r>
      <rPr>
        <b/>
        <sz val="8"/>
        <color theme="0"/>
        <rFont val="Arial"/>
        <family val="2"/>
      </rPr>
      <t>Pro-forma</t>
    </r>
  </si>
  <si>
    <t>2T19</t>
  </si>
  <si>
    <r>
      <t xml:space="preserve">2T19
</t>
    </r>
    <r>
      <rPr>
        <b/>
        <sz val="8"/>
        <color theme="0"/>
        <rFont val="Arial"/>
        <family val="2"/>
      </rPr>
      <t>Pro-forma</t>
    </r>
  </si>
  <si>
    <t>Caixa líquido/EBITDA</t>
  </si>
  <si>
    <t>Caixa Bruto</t>
  </si>
  <si>
    <r>
      <t>Caixa líquido</t>
    </r>
    <r>
      <rPr>
        <b/>
        <vertAlign val="superscript"/>
        <sz val="9"/>
        <color theme="1"/>
        <rFont val="Arial"/>
        <family val="2"/>
      </rPr>
      <t>³</t>
    </r>
  </si>
  <si>
    <t>3T19</t>
  </si>
  <si>
    <r>
      <t xml:space="preserve">3T19
</t>
    </r>
    <r>
      <rPr>
        <b/>
        <sz val="8"/>
        <color theme="0"/>
        <rFont val="Arial"/>
        <family val="2"/>
      </rPr>
      <t>Pro-forma</t>
    </r>
  </si>
  <si>
    <t>Alme</t>
  </si>
  <si>
    <t>4T19</t>
  </si>
  <si>
    <r>
      <t xml:space="preserve">4T19
</t>
    </r>
    <r>
      <rPr>
        <b/>
        <sz val="8"/>
        <color theme="0"/>
        <rFont val="Arial"/>
        <family val="2"/>
      </rPr>
      <t>Pro-forma</t>
    </r>
  </si>
  <si>
    <r>
      <t xml:space="preserve">2019
</t>
    </r>
    <r>
      <rPr>
        <b/>
        <sz val="8"/>
        <color theme="0"/>
        <rFont val="Arial"/>
        <family val="2"/>
      </rPr>
      <t>Pro-forma</t>
    </r>
  </si>
  <si>
    <t>1T20</t>
  </si>
  <si>
    <t>Despesas comerciais</t>
  </si>
  <si>
    <t>Depreciação e amortização - Despesa</t>
  </si>
  <si>
    <t>Vans</t>
  </si>
  <si>
    <t>Dividendos adicionais propostos</t>
  </si>
  <si>
    <t>Propriedades para Investimento</t>
  </si>
  <si>
    <t>2T20</t>
  </si>
  <si>
    <r>
      <t xml:space="preserve">2T20
</t>
    </r>
    <r>
      <rPr>
        <b/>
        <sz val="8"/>
        <color theme="0"/>
        <rFont val="Arial"/>
        <family val="2"/>
      </rPr>
      <t>Ajustado</t>
    </r>
  </si>
  <si>
    <t>3T20</t>
  </si>
  <si>
    <t>(1) SSS (vendas nas mesmas lojas): as lojas são incluídas nas vendas de lojas comparáveis a partir do 13º mês de operação. 
*Inclui lojas no exterior</t>
  </si>
  <si>
    <t>SSS¹ sell-out (lojas próprias + web + franquias)</t>
  </si>
  <si>
    <t>SSS¹ sell-in (franquias)</t>
  </si>
  <si>
    <t>(1) Inclui as marcas A. Birman, Fiever e Alme apenas no mercado interno e outras receitas não específicas das marcas.
(2) Inclui receitas do mercado interno que não são específicas dos canais de distribuição.</t>
  </si>
  <si>
    <t>(1) Capital de Giro: Ativo Circulante menos Caixa, Equivalentes de Caixa e Aplicações Financeiras subtraído do Passivo Circulante menos Empréstimos e Financiamentos e Dividendos a pagar.
(2) Capital Investido: Capital de Giro somado Ativo Permanente e Outros Ativos de Longo Prazo descontando Imposto de renda e contribuição social diferido.
(3) Caixo líquido é equivalente à posição total de endividamento oneroso ao final de um período subtraída da posição de caixa e equivalentes de caixa e aplicações financeiras de curto prazo.</t>
  </si>
  <si>
    <r>
      <t>Capital investido</t>
    </r>
    <r>
      <rPr>
        <b/>
        <vertAlign val="superscript"/>
        <sz val="9"/>
        <color theme="1"/>
        <rFont val="Arial"/>
        <family val="2"/>
      </rPr>
      <t>²</t>
    </r>
    <r>
      <rPr>
        <b/>
        <sz val="8"/>
        <color theme="1"/>
        <rFont val="Arial"/>
        <family val="2"/>
      </rPr>
      <t xml:space="preserve"> - % da receita</t>
    </r>
  </si>
  <si>
    <t>Total 2020</t>
  </si>
  <si>
    <t>4T20</t>
  </si>
  <si>
    <r>
      <t xml:space="preserve">4T20
</t>
    </r>
    <r>
      <rPr>
        <b/>
        <sz val="8"/>
        <color theme="0"/>
        <rFont val="Arial"/>
        <family val="2"/>
      </rPr>
      <t>Ajustado</t>
    </r>
  </si>
  <si>
    <r>
      <t xml:space="preserve">2020 </t>
    </r>
    <r>
      <rPr>
        <b/>
        <sz val="8"/>
        <color theme="0"/>
        <rFont val="Arial"/>
        <family val="2"/>
      </rPr>
      <t>Ajustado</t>
    </r>
  </si>
  <si>
    <t>Número de peças de roupas vendidas ('000)²</t>
  </si>
  <si>
    <t>1T21</t>
  </si>
  <si>
    <r>
      <t xml:space="preserve">1T21
</t>
    </r>
    <r>
      <rPr>
        <b/>
        <sz val="8"/>
        <color theme="0"/>
        <rFont val="Arial"/>
        <family val="2"/>
      </rPr>
      <t>Ajustado</t>
    </r>
  </si>
  <si>
    <t>AR&amp;CO</t>
  </si>
  <si>
    <r>
      <t xml:space="preserve">1T21 </t>
    </r>
    <r>
      <rPr>
        <b/>
        <sz val="8"/>
        <color theme="0"/>
        <rFont val="Arial"/>
        <family val="2"/>
      </rPr>
      <t>Ajustado</t>
    </r>
  </si>
  <si>
    <t>2T21</t>
  </si>
  <si>
    <r>
      <t xml:space="preserve">2T21
</t>
    </r>
    <r>
      <rPr>
        <b/>
        <sz val="8"/>
        <color theme="0"/>
        <rFont val="Arial"/>
        <family val="2"/>
      </rPr>
      <t>Ajustado</t>
    </r>
  </si>
  <si>
    <r>
      <t xml:space="preserve">2T21 </t>
    </r>
    <r>
      <rPr>
        <b/>
        <sz val="8"/>
        <color theme="0"/>
        <rFont val="Arial"/>
        <family val="2"/>
      </rPr>
      <t>Ajustado</t>
    </r>
  </si>
  <si>
    <t>Participação de não controladores</t>
  </si>
  <si>
    <t>Perdas com Investimentos</t>
  </si>
  <si>
    <t>Impostos Diferidos</t>
  </si>
  <si>
    <t>3T21</t>
  </si>
  <si>
    <r>
      <t xml:space="preserve">3T21
</t>
    </r>
    <r>
      <rPr>
        <b/>
        <sz val="8"/>
        <color theme="0"/>
        <rFont val="Arial"/>
        <family val="2"/>
      </rPr>
      <t>Ajustado</t>
    </r>
  </si>
  <si>
    <t>Instrumentos financeiros - derivativos</t>
  </si>
  <si>
    <t>Resultados abrangentes</t>
  </si>
  <si>
    <t>Ajuste de avaliação patrimonial</t>
  </si>
  <si>
    <r>
      <t xml:space="preserve">3T21 </t>
    </r>
    <r>
      <rPr>
        <b/>
        <sz val="8"/>
        <color theme="0"/>
        <rFont val="Arial"/>
        <family val="2"/>
      </rPr>
      <t>Ajustado</t>
    </r>
  </si>
  <si>
    <t>4T21</t>
  </si>
  <si>
    <r>
      <t xml:space="preserve">4T21 </t>
    </r>
    <r>
      <rPr>
        <b/>
        <sz val="8"/>
        <color theme="0"/>
        <rFont val="Arial"/>
        <family val="2"/>
      </rPr>
      <t>Ajustado</t>
    </r>
  </si>
  <si>
    <t>JSCP</t>
  </si>
  <si>
    <r>
      <t xml:space="preserve">2021 </t>
    </r>
    <r>
      <rPr>
        <b/>
        <sz val="8"/>
        <color theme="0"/>
        <rFont val="Arial"/>
        <family val="2"/>
      </rPr>
      <t>Ajustado</t>
    </r>
  </si>
  <si>
    <t>MyShoes</t>
  </si>
  <si>
    <t>Total 2021</t>
  </si>
  <si>
    <t>1T22</t>
  </si>
  <si>
    <r>
      <t xml:space="preserve">1T22 </t>
    </r>
    <r>
      <rPr>
        <b/>
        <sz val="8"/>
        <color theme="0"/>
        <rFont val="Arial"/>
        <family val="2"/>
      </rPr>
      <t>Ajustado</t>
    </r>
  </si>
  <si>
    <t>Lucro líquido do período</t>
  </si>
  <si>
    <t>Carol Bassi</t>
  </si>
  <si>
    <t xml:space="preserve">Resultado do Período </t>
  </si>
  <si>
    <t>Caixa e equivalentes de caixa</t>
  </si>
  <si>
    <t>2T22</t>
  </si>
  <si>
    <r>
      <t xml:space="preserve">2T22 </t>
    </r>
    <r>
      <rPr>
        <b/>
        <sz val="8"/>
        <color theme="0"/>
        <rFont val="Arial"/>
        <family val="2"/>
      </rPr>
      <t>Ajustado</t>
    </r>
  </si>
  <si>
    <t>Total 2022</t>
  </si>
  <si>
    <t>3T22</t>
  </si>
  <si>
    <r>
      <t xml:space="preserve">3T22 </t>
    </r>
    <r>
      <rPr>
        <b/>
        <sz val="8"/>
        <color theme="0"/>
        <rFont val="Arial"/>
        <family val="2"/>
      </rPr>
      <t>Ajustado</t>
    </r>
  </si>
  <si>
    <t>Outsourcing Calçados e Bolsas (% da produção total)</t>
  </si>
  <si>
    <t>0,2x</t>
  </si>
  <si>
    <t>4T22</t>
  </si>
  <si>
    <r>
      <t xml:space="preserve">4T22 </t>
    </r>
    <r>
      <rPr>
        <b/>
        <sz val="8"/>
        <color theme="0"/>
        <rFont val="Arial"/>
        <family val="2"/>
      </rPr>
      <t>Ajustado</t>
    </r>
  </si>
  <si>
    <r>
      <t xml:space="preserve">2022 </t>
    </r>
    <r>
      <rPr>
        <b/>
        <sz val="8"/>
        <color theme="0"/>
        <rFont val="Arial"/>
        <family val="2"/>
      </rPr>
      <t>Ajustado</t>
    </r>
  </si>
  <si>
    <t>My Shoes</t>
  </si>
  <si>
    <t>1T23</t>
  </si>
  <si>
    <r>
      <t xml:space="preserve">1T23 </t>
    </r>
    <r>
      <rPr>
        <b/>
        <sz val="8"/>
        <color theme="0"/>
        <rFont val="Arial"/>
        <family val="2"/>
      </rPr>
      <t>Ajustado</t>
    </r>
  </si>
  <si>
    <t>(1) Inclui metragens das lojas no exterior</t>
  </si>
  <si>
    <t xml:space="preserve">(2) Inclui vinte lojas do tipo Outlets cuja área total é de 3.635 m² </t>
  </si>
  <si>
    <t>(3) Inclui metragens de lojas ampliadas</t>
  </si>
  <si>
    <t>Vicenza</t>
  </si>
  <si>
    <t>DFC</t>
  </si>
  <si>
    <t>Das atividades operacionais</t>
  </si>
  <si>
    <t>Ajustes para conciliar o resultado às dispon. geradas pelas atividades operacionais:</t>
  </si>
  <si>
    <t>Depreciações e amortizações</t>
  </si>
  <si>
    <t>Rendimento de aplicação financeira</t>
  </si>
  <si>
    <t>Encargos financeiros e variação cambial sobre financiamentos</t>
  </si>
  <si>
    <t>Decréscimo (acréscimo) em ativos</t>
  </si>
  <si>
    <t>Variação de outros ativos</t>
  </si>
  <si>
    <t>Depósitos judiciais</t>
  </si>
  <si>
    <t xml:space="preserve">(Decréscimo) acréscimo em passivos </t>
  </si>
  <si>
    <t>Obrigações trabalhistas</t>
  </si>
  <si>
    <t>Obrigações fiscais e sociais</t>
  </si>
  <si>
    <t>Variação de outros passivos</t>
  </si>
  <si>
    <t>Pagamento de imposto de renda e contribuição social</t>
  </si>
  <si>
    <t>Pagamento de juros sobre emprestimos</t>
  </si>
  <si>
    <t>Disponibilidades líquidas geradas pelas atividades operacionais</t>
  </si>
  <si>
    <t>Das atividades de investimento</t>
  </si>
  <si>
    <t>Resultado da venda de imobilizado e intangivel</t>
  </si>
  <si>
    <t>Aquisições de imobilizado e intangível</t>
  </si>
  <si>
    <t>Resgate de aplicações financeiras</t>
  </si>
  <si>
    <t>Aquisição de controlada, líquido do caixa obtido na aquisição</t>
  </si>
  <si>
    <t>Aquisição de combinação de negócio</t>
  </si>
  <si>
    <t>Caixa líquido utilizado pelas atividades de investimento</t>
  </si>
  <si>
    <t xml:space="preserve">Das atividades de financiamento </t>
  </si>
  <si>
    <t>Captações de empréstimos e financiamentos</t>
  </si>
  <si>
    <t>Pagamentos de empréstimos</t>
  </si>
  <si>
    <t>Contraprestação de arrendamento</t>
  </si>
  <si>
    <t>Pagamento de dividendos e JCP</t>
  </si>
  <si>
    <t>Créditos (débitos) com sócios</t>
  </si>
  <si>
    <t>Recursos Provenientes de emissão de ações</t>
  </si>
  <si>
    <t>Gastos na emissão de ações</t>
  </si>
  <si>
    <t>Recompra de ações</t>
  </si>
  <si>
    <t>Recursos provenientes do exercício de opções de ações</t>
  </si>
  <si>
    <t>Caixa líquido usado nas atividades de financiamento</t>
  </si>
  <si>
    <t>Aumento (redução) das disponibilidades</t>
  </si>
  <si>
    <t>Disponibilidades</t>
  </si>
  <si>
    <t>Efeito Da Variação Cambial Sobre O Caixa E Equivalentes De Caixa</t>
  </si>
  <si>
    <t>Caixa e equivalentes de caixa - Saldo inicial</t>
  </si>
  <si>
    <t>Caixa e equivalentes de caixa - Saldo final</t>
  </si>
  <si>
    <t>9M22</t>
  </si>
  <si>
    <t>9M21</t>
  </si>
  <si>
    <t>1S21</t>
  </si>
  <si>
    <t>1S22</t>
  </si>
  <si>
    <t>1S20</t>
  </si>
  <si>
    <t>9M20</t>
  </si>
  <si>
    <t>Recebimento de dividendos</t>
  </si>
  <si>
    <t>1S19</t>
  </si>
  <si>
    <t>9M19</t>
  </si>
  <si>
    <t>1S18</t>
  </si>
  <si>
    <t>9M18</t>
  </si>
  <si>
    <t>1S17</t>
  </si>
  <si>
    <t>9M17</t>
  </si>
  <si>
    <t>1S16</t>
  </si>
  <si>
    <t>9M16</t>
  </si>
  <si>
    <t>1S15</t>
  </si>
  <si>
    <t>9M15</t>
  </si>
  <si>
    <t>1S14</t>
  </si>
  <si>
    <t>9M14</t>
  </si>
  <si>
    <t>1S13</t>
  </si>
  <si>
    <t>9M13</t>
  </si>
  <si>
    <t>1S12</t>
  </si>
  <si>
    <t>9M12</t>
  </si>
  <si>
    <t>1S11</t>
  </si>
  <si>
    <t>9M11</t>
  </si>
  <si>
    <t>1S10</t>
  </si>
  <si>
    <t>9M10</t>
  </si>
  <si>
    <t>Total 2023</t>
  </si>
  <si>
    <t>2T23</t>
  </si>
  <si>
    <r>
      <t xml:space="preserve">2T23 </t>
    </r>
    <r>
      <rPr>
        <b/>
        <sz val="8"/>
        <color theme="0"/>
        <rFont val="Arial"/>
        <family val="2"/>
      </rPr>
      <t>Ajustado</t>
    </r>
  </si>
  <si>
    <t>(4) Inclui 4 lojas da marca Schutz sendo (i) Nova York na Madison Avenue, (ii) Miami no Shopping Aventura e (iii) Los Angeles na rua Beverly Drive e (iv) Nova York no Soho. Inclui também 2 lojas da marca Alexandre Birman sendo (i) Nova York na Madison Avenue e (ii) Miami no Shopping Bal Harbour.</t>
  </si>
  <si>
    <t>Lojas Próprias</t>
  </si>
  <si>
    <t>ARZZ International</t>
  </si>
  <si>
    <t>3T23</t>
  </si>
  <si>
    <r>
      <t xml:space="preserve">3T23 </t>
    </r>
    <r>
      <rPr>
        <b/>
        <sz val="8"/>
        <color theme="0"/>
        <rFont val="Arial"/>
        <family val="2"/>
      </rPr>
      <t>Ajustado</t>
    </r>
  </si>
  <si>
    <t>Account</t>
  </si>
  <si>
    <t>Média do capital empregado</t>
  </si>
  <si>
    <t>Working Capital</t>
  </si>
  <si>
    <t>Receivables</t>
  </si>
  <si>
    <t>Inventories</t>
  </si>
  <si>
    <t>Payables</t>
  </si>
  <si>
    <t>Others</t>
  </si>
  <si>
    <t>Long-Term Assets</t>
  </si>
  <si>
    <t>Other Long-Term Assets</t>
  </si>
  <si>
    <t>Sales</t>
  </si>
  <si>
    <t>Short-Term Loans</t>
  </si>
  <si>
    <t>Long-Term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</si>
</sst>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2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R$&quot;\ #,##0.00;[Red]\-&quot;R$&quot;\ #,##0.00"/>
    <numFmt numFmtId="165" formatCode="_-* #,##0.00_-;\-* #,##0.00_-;_-* &quot;-&quot;??_-;_-@_-"/>
    <numFmt numFmtId="166" formatCode="#,##0_);\(#,##0\);_(@_)"/>
    <numFmt numFmtId="167" formatCode="_-* #,##0_-;\-* #,##0_-;_-* &quot;-&quot;??_-;_-@_-"/>
    <numFmt numFmtId="168" formatCode="0.0%"/>
    <numFmt numFmtId="169" formatCode="_(#,##0_)_%;\(#,##0\)_%;_(&quot;–&quot;_)_%;_(@_)_%"/>
    <numFmt numFmtId="170" formatCode="_(* #,##0_);_(* \(#,##0\);_(* &quot;-&quot;??_);_(@_)"/>
    <numFmt numFmtId="171" formatCode="_(#,##0.0%_);_(\(#,##0.0%\);_(&quot;-&quot;??_);_(@_)"/>
    <numFmt numFmtId="172" formatCode="_(* #,##0.0_);_(* \-#,##0.0&quot;x&quot;_);_(* &quot;-&quot;??_);_(@_)"/>
    <numFmt numFmtId="173" formatCode="\-"/>
    <numFmt numFmtId="174" formatCode="&quot;$&quot;_(#,##0.00_);&quot;$&quot;\(#,##0.00\);&quot;$&quot;_(0.00_);@_)"/>
    <numFmt numFmtId="175" formatCode="_-[$R$-416]\ * #,##0.00_-;\-[$R$-416]\ * #,##0.00_-;_-[$R$-416]\ * &quot;-&quot;??_-;_-@_-"/>
    <numFmt numFmtId="176" formatCode="_-[$R$-416]\ * #,##0.0000_-;\-[$R$-416]\ * #,##0.0000_-;_-[$R$-416]\ * &quot;-&quot;??_-;_-@_-"/>
    <numFmt numFmtId="177" formatCode="_-[$R$-416]\ * #,##0.0000_-;\-[$R$-416]\ * #,##0.0000_-;_-[$R$-416]\ * &quot;-&quot;????_-;_-@_-"/>
    <numFmt numFmtId="178" formatCode="_(* #,##0_);_(* \(#,##0\);_(* &quot;-&quot;?_);@_)"/>
    <numFmt numFmtId="179" formatCode="&quot;R$ &quot;#,##0_);[Red]\(&quot;R$ &quot;#,##0\)"/>
    <numFmt numFmtId="180" formatCode="&quot;R$ &quot;#,##0.00_);\(&quot;R$ &quot;#,##0.00\)"/>
    <numFmt numFmtId="181" formatCode="&quot;R$ &quot;#,##0.00_);[Red]\(&quot;R$ &quot;#,##0.00\)"/>
    <numFmt numFmtId="182" formatCode="_(&quot;R$ &quot;* #,##0_);_(&quot;R$ &quot;* \(#,##0\);_(&quot;R$ &quot;* &quot;-&quot;_);_(@_)"/>
    <numFmt numFmtId="183" formatCode="_(&quot;R$ &quot;* #,##0.00_);_(&quot;R$ &quot;* \(#,##0.00\);_(&quot;R$ &quot;* &quot;-&quot;??_);_(@_)"/>
    <numFmt numFmtId="184" formatCode="\£\ #,##0_);[Red]\(\£\ #,##0\)"/>
    <numFmt numFmtId="185" formatCode="\¥\ #,##0_);[Red]\(\¥\ #,##0\)"/>
    <numFmt numFmtId="186" formatCode="_ * #,##0.00_)&quot;Cr$&quot;_ ;_ * \(#,##0.00\)&quot;Cr$&quot;_ ;_ * &quot;-&quot;??_)&quot;Cr$&quot;_ ;_ @_ "/>
    <numFmt numFmtId="187" formatCode="#,##0.00000_);\(#,##0.00000\)"/>
    <numFmt numFmtId="188" formatCode="#,##0.0\x_0;[Red]\-#,##0.0\x_0;&quot;...&quot;;@&quot;   &quot;"/>
    <numFmt numFmtId="189" formatCode="_ * #,##0.00_)_C_r_$_ ;_ * \(#,##0.00\)_C_r_$_ ;_ * &quot;-&quot;??_)_C_r_$_ ;_ @_ "/>
    <numFmt numFmtId="190" formatCode="_-* #,##0.00\ _F_-;\-* #,##0.00\ _F_-;_-* &quot;-&quot;??\ _F_-;_-@_-"/>
    <numFmt numFmtId="191" formatCode="#,##0&quot;R$ &quot;_);[Red]\(#,##0&quot;R$ &quot;\)"/>
    <numFmt numFmtId="192" formatCode="#,##0.0_);\(#,##0.0\)"/>
    <numFmt numFmtId="193" formatCode="_(* #,##0.0_);_(* \(#,##0.0\);_(* &quot;-&quot;?_);@_)"/>
    <numFmt numFmtId="194" formatCode="\•\ \ @"/>
    <numFmt numFmtId="195" formatCode="d\ mmm\ yyyy"/>
    <numFmt numFmtId="196" formatCode="0.00000000000"/>
    <numFmt numFmtId="197" formatCode="&quot;R$ &quot;#,##0.00_%_);\(&quot;R$ &quot;#,##0.00\)_%;&quot;R$ &quot;###0.00_%_);@_%_)"/>
    <numFmt numFmtId="198" formatCode="0.0000000000"/>
    <numFmt numFmtId="199" formatCode="#,##0.0_ ;\-#,##0.0\ "/>
    <numFmt numFmtId="200" formatCode="\ \ _•\–\ \ \ \ @"/>
    <numFmt numFmtId="201" formatCode="_(* #,##0.0000_);_(* \(#,##0.0000\);_(* &quot;-&quot;??_);_(@_)"/>
    <numFmt numFmtId="202" formatCode="#,##0.0_);[Red]\(#,##0.0\)"/>
    <numFmt numFmtId="203" formatCode="mmm\-yyyy"/>
    <numFmt numFmtId="204" formatCode="m/d/yy_%_)"/>
    <numFmt numFmtId="205" formatCode="mmmm\-yy"/>
    <numFmt numFmtId="206" formatCode="&quot;R$ &quot;#,##0;\-&quot;R$ &quot;#,##0"/>
    <numFmt numFmtId="207" formatCode="&quot;R$ &quot;#,##0.00"/>
    <numFmt numFmtId="208" formatCode="_([$€]* #,##0.00_);_([$€]* \(#,##0.00\);_([$€]* &quot;-&quot;??_);_(@_)"/>
    <numFmt numFmtId="209" formatCode="###0_);\(###0\)"/>
    <numFmt numFmtId="210" formatCode="#,#00"/>
    <numFmt numFmtId="211" formatCode="0.00%;\(0.00%\)"/>
    <numFmt numFmtId="212" formatCode="General_)"/>
    <numFmt numFmtId="213" formatCode="#,##0.000"/>
    <numFmt numFmtId="214" formatCode="mmm\ yyyy;;&quot;n.a.&quot;;@"/>
    <numFmt numFmtId="215" formatCode="\+\ 0.0%\ ;[Red]\-\ 0.0%\ ;;\ @_)"/>
    <numFmt numFmtId="216" formatCode="#,##0.0\x_)_);\(#,##0.0\x\)_);#,##0.0\x_)_);@_%_)"/>
    <numFmt numFmtId="217" formatCode="0.0"/>
    <numFmt numFmtId="218" formatCode="#,##0.00&quot;Cr$&quot;_);[Red]\(#,##0.00&quot;Cr$&quot;\)"/>
    <numFmt numFmtId="219" formatCode="_ * #,##0.000000_)_C_r_$_ ;_ * \(#,##0.000000\)_C_r_$_ ;_ * &quot;-&quot;??_)_C_r_$_ ;_ @_ "/>
    <numFmt numFmtId="220" formatCode="#,##0.000_);[Red]\(#,##0.000\)"/>
    <numFmt numFmtId="221" formatCode="0.000000"/>
    <numFmt numFmtId="222" formatCode="_(* #,##0.0_);_(* \(#,##0.0\);_(* &quot;-&quot;??_);_(@_)"/>
    <numFmt numFmtId="223" formatCode="_ * #,##0_)&quot;Cr$&quot;_ ;_ * \(#,##0\)&quot;Cr$&quot;_ ;_ * &quot;-&quot;_)&quot;Cr$&quot;_ ;_ @_ "/>
    <numFmt numFmtId="224" formatCode="#,##0.00&quot;R$ &quot;_);\(#,##0.00&quot;R$ &quot;\)"/>
    <numFmt numFmtId="225" formatCode="#,##0&quot;Cr$&quot;_);[Red]\(#,##0&quot;Cr$&quot;\)"/>
    <numFmt numFmtId="226" formatCode="_(* #,##0.0_);_(* \(#,##0.0\);_(* &quot;-&quot;?_);_(@_)"/>
    <numFmt numFmtId="227" formatCode="0%;[Red]\(0%\)"/>
    <numFmt numFmtId="228" formatCode="#,##0.0\%_);\(#,##0.0\%\);#,##0.0\%_);@_%_)"/>
    <numFmt numFmtId="229" formatCode="0.0%&quot;Sales&quot;"/>
    <numFmt numFmtId="230" formatCode="%#,#00"/>
    <numFmt numFmtId="231" formatCode="#.##000"/>
    <numFmt numFmtId="232" formatCode="&quot;R$ &quot;#,##0.0_);\(&quot;R$ &quot;#,##0.0\)"/>
    <numFmt numFmtId="233" formatCode="#,##0.00\x"/>
    <numFmt numFmtId="234" formatCode="&quot;R$ &quot;#,##0.0_);[Red]\(&quot;R$ &quot;#,##0.0\)"/>
    <numFmt numFmtId="235" formatCode="_(&quot;CR$&quot;* #,##0_);_(&quot;CR$&quot;* \(#,##0\);_(&quot;CR$&quot;* &quot;-&quot;_);_(@_)"/>
    <numFmt numFmtId="236" formatCode="#,##0&quot;R$ &quot;_);\(#,##0&quot;R$ &quot;\)"/>
    <numFmt numFmtId="237" formatCode="0.00000%"/>
    <numFmt numFmtId="238" formatCode="#,##0.00_)\ \x;\(#,##0.00\)\ \x"/>
    <numFmt numFmtId="239" formatCode="_(* #,##0.00000000_);_(* \(#,##0.00000000\);_(* &quot;-&quot;??_);_(@_)"/>
    <numFmt numFmtId="240" formatCode="#,"/>
    <numFmt numFmtId="241" formatCode="_(* #,##0.000000_);_(* \(#,##0.000000\);_(* &quot;-&quot;??_);_(@_)"/>
    <numFmt numFmtId="242" formatCode="0_%_);\(0\)_%;0_%_);@_%_)"/>
    <numFmt numFmtId="243" formatCode="&quot;Yes&quot;_%_);&quot;Error&quot;_%_);&quot;No&quot;_%_);&quot;--&quot;_%_)"/>
    <numFmt numFmtId="244" formatCode="&quot;$&quot;#,##0;[Red]\-&quot;$&quot;#,##0"/>
    <numFmt numFmtId="245" formatCode="&quot;$&quot;#,##0.00_%_);\(&quot;$&quot;#,##0.00\)_%;&quot;$&quot;###0.00_%_);@_%_)"/>
    <numFmt numFmtId="246" formatCode="&quot;$&quot;#,##0.00"/>
    <numFmt numFmtId="247" formatCode="[$€]#,##0.00\ ;[$€]\(#,##0.00\);[$€]\-#\ "/>
    <numFmt numFmtId="248" formatCode="#,##0.00\ ;&quot; (&quot;#,##0.00\);&quot; -&quot;#\ ;@\ "/>
    <numFmt numFmtId="249" formatCode="d\.m\.\y\y\ h:mm"/>
    <numFmt numFmtId="250" formatCode="&quot;$&quot;#,##0.0_);\(&quot;$&quot;#,##0.0\)"/>
    <numFmt numFmtId="251" formatCode="#,##0.0&quot;x&quot;"/>
  </numFmts>
  <fonts count="1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</font>
    <font>
      <i/>
      <sz val="8"/>
      <name val="Arial"/>
      <family val="2"/>
    </font>
    <font>
      <sz val="7"/>
      <name val="Arial"/>
      <family val="2"/>
    </font>
    <font>
      <b/>
      <u/>
      <sz val="8"/>
      <name val="Arial"/>
      <family val="2"/>
    </font>
    <font>
      <sz val="7"/>
      <color theme="1"/>
      <name val="Arial"/>
      <family val="2"/>
    </font>
    <font>
      <i/>
      <sz val="8"/>
      <color theme="1"/>
      <name val="Arial"/>
      <family val="2"/>
    </font>
    <font>
      <sz val="8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7"/>
      <color rgb="FF000000"/>
      <name val="Arial"/>
      <family val="2"/>
    </font>
    <font>
      <b/>
      <vertAlign val="super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sz val="8"/>
      <color rgb="FF000000"/>
      <name val="Arial"/>
      <family val="2"/>
    </font>
    <font>
      <sz val="11"/>
      <color theme="1"/>
      <name val="Arial"/>
      <family val="2"/>
    </font>
    <font>
      <sz val="10"/>
      <color indexed="16"/>
      <name val="Credit Suisse Type Roman"/>
      <family val="2"/>
    </font>
    <font>
      <sz val="9"/>
      <color rgb="FF00000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6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name val="MS Sans Serif"/>
      <family val="2"/>
    </font>
    <font>
      <sz val="12"/>
      <name val="Times New Roman"/>
      <family val="1"/>
    </font>
    <font>
      <sz val="11"/>
      <name val="Arial Narrow"/>
      <family val="2"/>
    </font>
    <font>
      <sz val="8"/>
      <name val="Times"/>
      <family val="1"/>
    </font>
    <font>
      <sz val="10"/>
      <name val="Frutiger 45 Light"/>
    </font>
    <font>
      <sz val="10"/>
      <name val="Arial Narrow"/>
      <family val="2"/>
    </font>
    <font>
      <sz val="8"/>
      <name val="Times New Roman"/>
      <family val="1"/>
    </font>
    <font>
      <sz val="12"/>
      <name val="Arial"/>
      <family val="2"/>
    </font>
    <font>
      <sz val="8"/>
      <color indexed="12"/>
      <name val="Helv"/>
    </font>
    <font>
      <sz val="10"/>
      <name val="Geneva"/>
      <family val="2"/>
    </font>
    <font>
      <sz val="9"/>
      <name val="Times New Roman"/>
      <family val="1"/>
    </font>
    <font>
      <b/>
      <sz val="12"/>
      <name val="Times New Roman"/>
      <family val="1"/>
    </font>
    <font>
      <b/>
      <sz val="7"/>
      <name val="Arial"/>
      <family val="2"/>
    </font>
    <font>
      <b/>
      <i/>
      <sz val="12"/>
      <name val="Times New Roman"/>
      <family val="1"/>
    </font>
    <font>
      <sz val="9"/>
      <name val="Arial"/>
      <family val="2"/>
    </font>
    <font>
      <u val="singleAccounting"/>
      <sz val="10"/>
      <name val="Arial"/>
      <family val="2"/>
    </font>
    <font>
      <b/>
      <sz val="10"/>
      <name val="Helv"/>
    </font>
    <font>
      <sz val="11"/>
      <color indexed="12"/>
      <name val="Arial"/>
      <family val="2"/>
    </font>
    <font>
      <sz val="10"/>
      <name val="sabon"/>
    </font>
    <font>
      <b/>
      <u/>
      <sz val="10"/>
      <color indexed="16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sz val="10"/>
      <name val="Frutiger Roman"/>
    </font>
    <font>
      <sz val="10"/>
      <name val="Frutiger 45 Light"/>
      <family val="2"/>
    </font>
    <font>
      <sz val="8"/>
      <color indexed="14"/>
      <name val="Times New Roman"/>
      <family val="1"/>
    </font>
    <font>
      <u val="doubleAccounting"/>
      <sz val="10"/>
      <name val="Arial"/>
      <family val="2"/>
    </font>
    <font>
      <sz val="1"/>
      <color indexed="8"/>
      <name val="Courier"/>
      <family val="3"/>
    </font>
    <font>
      <sz val="11"/>
      <name val="Arial"/>
      <family val="2"/>
    </font>
    <font>
      <sz val="9"/>
      <name val="Futura UBS Bk"/>
      <family val="2"/>
    </font>
    <font>
      <sz val="10"/>
      <name val="Helv"/>
    </font>
    <font>
      <sz val="10.5"/>
      <name val="Times New Roman"/>
      <family val="1"/>
    </font>
    <font>
      <b/>
      <sz val="12"/>
      <name val="Arial"/>
      <family val="2"/>
    </font>
    <font>
      <b/>
      <sz val="9"/>
      <name val="Arial"/>
      <family val="2"/>
    </font>
    <font>
      <b/>
      <i/>
      <sz val="22"/>
      <name val="Times New Roman"/>
      <family val="1"/>
    </font>
    <font>
      <sz val="10"/>
      <color indexed="9"/>
      <name val="Frutiger 45 Light"/>
      <family val="2"/>
    </font>
    <font>
      <sz val="10"/>
      <name val="Courier"/>
      <family val="3"/>
    </font>
    <font>
      <sz val="10"/>
      <color indexed="18"/>
      <name val="Arial"/>
      <family val="2"/>
    </font>
    <font>
      <b/>
      <sz val="9"/>
      <name val="Geneva"/>
      <family val="2"/>
    </font>
    <font>
      <sz val="14"/>
      <name val="Arial"/>
      <family val="2"/>
    </font>
    <font>
      <sz val="9"/>
      <color indexed="12"/>
      <name val="Helvetica"/>
      <family val="2"/>
    </font>
    <font>
      <sz val="8"/>
      <name val="Arial Narrow"/>
      <family val="2"/>
    </font>
    <font>
      <sz val="8"/>
      <color indexed="12"/>
      <name val="Arial Narrow"/>
      <family val="2"/>
    </font>
    <font>
      <b/>
      <sz val="12"/>
      <color indexed="17"/>
      <name val="Wingdings"/>
      <charset val="2"/>
    </font>
    <font>
      <sz val="8"/>
      <color indexed="8"/>
      <name val="Helv"/>
    </font>
    <font>
      <sz val="10"/>
      <color indexed="17"/>
      <name val="Arial"/>
      <family val="2"/>
    </font>
    <font>
      <sz val="10"/>
      <color indexed="20"/>
      <name val="Times New Roman"/>
      <family val="1"/>
    </font>
    <font>
      <sz val="8"/>
      <name val="Palatino"/>
      <family val="1"/>
    </font>
    <font>
      <sz val="8"/>
      <color indexed="23"/>
      <name val="Arial Narrow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14"/>
      <name val="Sabon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sz val="8"/>
      <name val="Helv"/>
    </font>
    <font>
      <b/>
      <u/>
      <sz val="10"/>
      <name val="Helv"/>
    </font>
    <font>
      <b/>
      <sz val="18"/>
      <name val="Frutiger 45 Light"/>
      <family val="2"/>
    </font>
    <font>
      <sz val="22"/>
      <name val="UBSHeadline"/>
      <family val="1"/>
    </font>
    <font>
      <sz val="7"/>
      <color indexed="12"/>
      <name val="Arial"/>
      <family val="2"/>
    </font>
    <font>
      <sz val="10"/>
      <color indexed="10"/>
      <name val="MS Sans Serif"/>
      <family val="2"/>
    </font>
    <font>
      <u val="singleAccounting"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12"/>
      <name val="Times New Roman"/>
      <family val="1"/>
    </font>
    <font>
      <b/>
      <sz val="8.5"/>
      <name val="Arial"/>
      <family val="2"/>
    </font>
    <font>
      <sz val="7"/>
      <name val="Times New Roman"/>
      <family val="1"/>
    </font>
    <font>
      <b/>
      <sz val="10"/>
      <name val="Arial Narrow"/>
      <family val="2"/>
    </font>
    <font>
      <b/>
      <u val="singleAccounting"/>
      <sz val="10"/>
      <name val="Arial Narrow"/>
      <family val="2"/>
    </font>
    <font>
      <b/>
      <sz val="9"/>
      <name val="Arial Narrow"/>
      <family val="2"/>
    </font>
    <font>
      <b/>
      <sz val="11"/>
      <color indexed="9"/>
      <name val="Arial Narrow"/>
      <family val="2"/>
    </font>
    <font>
      <u val="singleAccounting"/>
      <sz val="11"/>
      <name val="Arial Narrow"/>
      <family val="2"/>
    </font>
    <font>
      <sz val="13"/>
      <name val="Arial Narrow"/>
      <family val="2"/>
    </font>
    <font>
      <sz val="12"/>
      <name val="Arial Narrow"/>
      <family val="2"/>
    </font>
    <font>
      <b/>
      <sz val="14"/>
      <name val="Frutiger 45 Light"/>
      <family val="2"/>
    </font>
    <font>
      <b/>
      <sz val="11"/>
      <name val="Arial Narrow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i/>
      <sz val="10"/>
      <name val="Times New Roman"/>
      <family val="1"/>
    </font>
    <font>
      <b/>
      <sz val="7"/>
      <color indexed="12"/>
      <name val="Arial"/>
      <family val="2"/>
    </font>
    <font>
      <sz val="12"/>
      <name val="Frutiger 45 Light"/>
      <family val="2"/>
    </font>
    <font>
      <sz val="10"/>
      <color theme="1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2"/>
      <name val="Tms Rmn"/>
    </font>
    <font>
      <sz val="12"/>
      <name val="±¼¸²Ã¼"/>
      <family val="3"/>
      <charset val="129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u/>
      <sz val="8.25"/>
      <color indexed="36"/>
      <name val="Tahoma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u/>
      <sz val="8"/>
      <color indexed="16"/>
      <name val="Arial"/>
      <family val="2"/>
    </font>
    <font>
      <sz val="11"/>
      <color indexed="60"/>
      <name val="Calibri"/>
      <family val="2"/>
    </font>
    <font>
      <sz val="8.5"/>
      <name val="MS Sans Serif"/>
      <family val="2"/>
    </font>
    <font>
      <sz val="8"/>
      <color indexed="12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sz val="40"/>
      <color theme="1"/>
      <name val="Arial"/>
      <family val="2"/>
    </font>
    <font>
      <sz val="8"/>
      <color rgb="FFFF0000"/>
      <name val="Arial"/>
      <family val="2"/>
    </font>
    <font>
      <sz val="8"/>
      <name val="Gotham Book"/>
      <family val="3"/>
    </font>
  </fonts>
  <fills count="45">
    <fill>
      <patternFill patternType="none"/>
    </fill>
    <fill>
      <patternFill patternType="gray125"/>
    </fill>
    <fill>
      <patternFill patternType="solid">
        <fgColor rgb="FF98D8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lightGray">
        <fgColor indexed="15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gray0625">
        <fgColor indexed="11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4"/>
      </patternFill>
    </fill>
    <fill>
      <patternFill patternType="solid">
        <fgColor indexed="6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8"/>
        <bgColor indexed="12"/>
      </patternFill>
    </fill>
    <fill>
      <patternFill patternType="solid">
        <fgColor indexed="9"/>
      </patternFill>
    </fill>
    <fill>
      <patternFill patternType="solid">
        <fgColor indexed="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</patternFill>
    </fill>
    <fill>
      <patternFill patternType="mediumGray">
        <fgColor indexed="22"/>
      </patternFill>
    </fill>
  </fills>
  <borders count="120">
    <border>
      <left/>
      <right/>
      <top/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49998474074526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1" tint="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/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theme="0"/>
      </bottom>
      <diagonal/>
    </border>
    <border>
      <left/>
      <right/>
      <top style="thin">
        <color theme="1" tint="0.499984740745262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rgb="FFFFFFFF"/>
      </top>
      <bottom style="thin">
        <color theme="0"/>
      </bottom>
      <diagonal/>
    </border>
    <border>
      <left/>
      <right/>
      <top style="thin">
        <color theme="0"/>
      </top>
      <bottom style="thin">
        <color theme="1" tint="0.249977111117893"/>
      </bottom>
      <diagonal/>
    </border>
    <border>
      <left/>
      <right/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0"/>
      </bottom>
      <diagonal/>
    </border>
    <border>
      <left style="thin">
        <color theme="1" tint="0.499984740745262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/>
      <top style="thin">
        <color theme="0"/>
      </top>
      <bottom style="thin">
        <color theme="0" tint="-0.499984740745262"/>
      </bottom>
      <diagonal/>
    </border>
  </borders>
  <cellStyleXfs count="79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4" fontId="2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208" fontId="63" fillId="0" borderId="76">
      <alignment horizontal="left" vertical="center"/>
    </xf>
    <xf numFmtId="208" fontId="1" fillId="0" borderId="0"/>
    <xf numFmtId="208" fontId="29" fillId="0" borderId="0" applyNumberFormat="0" applyFill="0" applyBorder="0" applyAlignment="0" applyProtection="0"/>
    <xf numFmtId="208" fontId="29" fillId="0" borderId="0" applyNumberFormat="0" applyFill="0" applyBorder="0" applyAlignment="0" applyProtection="0"/>
    <xf numFmtId="208" fontId="29" fillId="0" borderId="0" applyNumberFormat="0" applyFill="0" applyBorder="0" applyAlignment="0" applyProtection="0"/>
    <xf numFmtId="208" fontId="29" fillId="0" borderId="0" applyNumberFormat="0" applyFill="0" applyBorder="0" applyAlignment="0" applyProtection="0"/>
    <xf numFmtId="208" fontId="32" fillId="0" borderId="0" applyNumberFormat="0" applyFill="0" applyBorder="0" applyAlignment="0" applyProtection="0"/>
    <xf numFmtId="208" fontId="32" fillId="0" borderId="0" applyNumberFormat="0" applyFill="0" applyBorder="0" applyAlignment="0" applyProtection="0"/>
    <xf numFmtId="208" fontId="29" fillId="0" borderId="0" applyNumberFormat="0" applyFill="0" applyBorder="0" applyAlignment="0" applyProtection="0"/>
    <xf numFmtId="208" fontId="29" fillId="0" borderId="0" applyNumberFormat="0" applyFill="0" applyBorder="0" applyAlignment="0" applyProtection="0"/>
    <xf numFmtId="208" fontId="29" fillId="0" borderId="0" applyNumberFormat="0" applyFill="0" applyBorder="0" applyAlignment="0" applyProtection="0"/>
    <xf numFmtId="208" fontId="29" fillId="0" borderId="0" applyNumberFormat="0" applyFill="0" applyBorder="0" applyAlignment="0" applyProtection="0"/>
    <xf numFmtId="208" fontId="29" fillId="0" borderId="0">
      <alignment vertical="top"/>
    </xf>
    <xf numFmtId="208" fontId="29" fillId="0" borderId="0">
      <alignment vertical="top"/>
    </xf>
    <xf numFmtId="208" fontId="29" fillId="0" borderId="0">
      <alignment vertical="top"/>
    </xf>
    <xf numFmtId="208" fontId="29" fillId="0" borderId="0">
      <alignment vertical="top"/>
    </xf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6" fontId="34" fillId="0" borderId="32">
      <alignment horizontal="right"/>
    </xf>
    <xf numFmtId="187" fontId="35" fillId="0" borderId="0" applyFont="0" applyFill="0" applyBorder="0" applyAlignment="0" applyProtection="0"/>
    <xf numFmtId="188" fontId="36" fillId="0" borderId="0" applyFont="0" applyFill="0" applyBorder="0" applyAlignment="0" applyProtection="0"/>
    <xf numFmtId="189" fontId="34" fillId="0" borderId="32">
      <alignment horizontal="right"/>
    </xf>
    <xf numFmtId="189" fontId="34" fillId="0" borderId="32" applyFill="0">
      <alignment horizontal="right"/>
    </xf>
    <xf numFmtId="3" fontId="29" fillId="0" borderId="32" applyFill="0">
      <alignment horizontal="right"/>
    </xf>
    <xf numFmtId="190" fontId="37" fillId="0" borderId="32" applyFill="0">
      <alignment horizontal="right"/>
    </xf>
    <xf numFmtId="3" fontId="38" fillId="0" borderId="32" applyFill="0">
      <alignment horizontal="right"/>
    </xf>
    <xf numFmtId="208" fontId="29" fillId="0" borderId="0"/>
    <xf numFmtId="191" fontId="34" fillId="0" borderId="32">
      <alignment horizontal="right"/>
      <protection locked="0"/>
    </xf>
    <xf numFmtId="179" fontId="37" fillId="0" borderId="32" applyNumberFormat="0" applyFont="0" applyBorder="0" applyProtection="0">
      <alignment horizontal="right"/>
    </xf>
    <xf numFmtId="208" fontId="29" fillId="0" borderId="0" applyNumberFormat="0" applyFill="0" applyBorder="0" applyAlignment="0" applyProtection="0"/>
    <xf numFmtId="208" fontId="29" fillId="0" borderId="0" applyNumberFormat="0" applyFill="0" applyBorder="0" applyAlignment="0" applyProtection="0"/>
    <xf numFmtId="208" fontId="39" fillId="0" borderId="0" applyNumberFormat="0" applyFill="0" applyBorder="0" applyAlignment="0" applyProtection="0"/>
    <xf numFmtId="208" fontId="39" fillId="0" borderId="0" applyNumberFormat="0" applyFill="0" applyBorder="0" applyAlignment="0" applyProtection="0"/>
    <xf numFmtId="208" fontId="40" fillId="0" borderId="32">
      <protection hidden="1"/>
    </xf>
    <xf numFmtId="208" fontId="40" fillId="0" borderId="32">
      <protection hidden="1"/>
    </xf>
    <xf numFmtId="208" fontId="41" fillId="5" borderId="32" applyNumberFormat="0" applyFont="0" applyBorder="0" applyAlignment="0" applyProtection="0">
      <protection hidden="1"/>
    </xf>
    <xf numFmtId="208" fontId="41" fillId="5" borderId="32" applyNumberFormat="0" applyFont="0" applyBorder="0" applyAlignment="0" applyProtection="0">
      <protection hidden="1"/>
    </xf>
    <xf numFmtId="208" fontId="42" fillId="0" borderId="0"/>
    <xf numFmtId="208" fontId="42" fillId="0" borderId="0"/>
    <xf numFmtId="192" fontId="29" fillId="0" borderId="0" applyNumberFormat="0" applyFont="0" applyAlignment="0" applyProtection="0"/>
    <xf numFmtId="208" fontId="43" fillId="0" borderId="33" applyNumberFormat="0" applyFill="0" applyAlignment="0" applyProtection="0"/>
    <xf numFmtId="208" fontId="43" fillId="0" borderId="33" applyNumberFormat="0" applyFill="0" applyAlignment="0" applyProtection="0"/>
    <xf numFmtId="208" fontId="38" fillId="0" borderId="34" applyNumberFormat="0" applyFont="0" applyFill="0" applyAlignment="0" applyProtection="0"/>
    <xf numFmtId="208" fontId="38" fillId="0" borderId="34" applyNumberFormat="0" applyFont="0" applyFill="0" applyAlignment="0" applyProtection="0"/>
    <xf numFmtId="208" fontId="44" fillId="0" borderId="35" applyNumberFormat="0" applyFont="0" applyFill="0" applyAlignment="0" applyProtection="0">
      <alignment horizontal="centerContinuous"/>
    </xf>
    <xf numFmtId="208" fontId="44" fillId="0" borderId="35" applyNumberFormat="0" applyFont="0" applyFill="0" applyAlignment="0" applyProtection="0">
      <alignment horizontal="centerContinuous"/>
    </xf>
    <xf numFmtId="208" fontId="45" fillId="0" borderId="36" applyFill="0" applyProtection="0">
      <alignment horizontal="right"/>
    </xf>
    <xf numFmtId="208" fontId="45" fillId="0" borderId="36" applyFill="0" applyProtection="0">
      <alignment horizontal="right"/>
    </xf>
    <xf numFmtId="193" fontId="46" fillId="0" borderId="0" applyAlignment="0" applyProtection="0"/>
    <xf numFmtId="208" fontId="47" fillId="0" borderId="0" applyFont="0" applyFill="0" applyBorder="0" applyAlignment="0" applyProtection="0"/>
    <xf numFmtId="208" fontId="47" fillId="0" borderId="0" applyFont="0" applyFill="0" applyBorder="0" applyAlignment="0" applyProtection="0"/>
    <xf numFmtId="194" fontId="33" fillId="0" borderId="0" applyFont="0" applyFill="0" applyBorder="0" applyAlignment="0" applyProtection="0"/>
    <xf numFmtId="195" fontId="36" fillId="0" borderId="0" applyFill="0" applyBorder="0" applyAlignment="0"/>
    <xf numFmtId="192" fontId="38" fillId="6" borderId="0" applyNumberFormat="0" applyFont="0" applyBorder="0" applyAlignment="0">
      <alignment horizontal="left"/>
    </xf>
    <xf numFmtId="181" fontId="29" fillId="0" borderId="37" applyFont="0" applyFill="0" applyBorder="0" applyProtection="0">
      <alignment horizontal="right"/>
    </xf>
    <xf numFmtId="196" fontId="29" fillId="0" borderId="0" applyFont="0" applyFill="0" applyBorder="0" applyProtection="0">
      <alignment horizontal="center" vertical="center"/>
    </xf>
    <xf numFmtId="208" fontId="48" fillId="5" borderId="0"/>
    <xf numFmtId="208" fontId="48" fillId="5" borderId="0"/>
    <xf numFmtId="208" fontId="49" fillId="0" borderId="0">
      <alignment horizontal="right"/>
    </xf>
    <xf numFmtId="208" fontId="49" fillId="0" borderId="0">
      <alignment horizontal="right"/>
    </xf>
    <xf numFmtId="208" fontId="50" fillId="0" borderId="0" applyFont="0" applyFill="0" applyBorder="0" applyProtection="0">
      <alignment horizontal="right"/>
    </xf>
    <xf numFmtId="208" fontId="50" fillId="0" borderId="0" applyFont="0" applyFill="0" applyBorder="0" applyProtection="0">
      <alignment horizontal="right"/>
    </xf>
    <xf numFmtId="208" fontId="50" fillId="0" borderId="0" applyFont="0" applyFill="0" applyBorder="0" applyProtection="0">
      <alignment horizontal="right"/>
    </xf>
    <xf numFmtId="208" fontId="50" fillId="0" borderId="0" applyFont="0" applyFill="0" applyBorder="0" applyProtection="0">
      <alignment horizontal="right"/>
    </xf>
    <xf numFmtId="208" fontId="50" fillId="0" borderId="0" applyFont="0" applyFill="0" applyBorder="0" applyProtection="0">
      <alignment horizontal="right"/>
    </xf>
    <xf numFmtId="208" fontId="50" fillId="0" borderId="0" applyFont="0" applyFill="0" applyBorder="0" applyProtection="0">
      <alignment horizontal="right"/>
    </xf>
    <xf numFmtId="40" fontId="29" fillId="0" borderId="0" applyFont="0" applyFill="0" applyBorder="0" applyProtection="0">
      <alignment horizontal="right"/>
    </xf>
    <xf numFmtId="208" fontId="51" fillId="0" borderId="0"/>
    <xf numFmtId="208" fontId="51" fillId="0" borderId="0"/>
    <xf numFmtId="208" fontId="29" fillId="0" borderId="0" applyFill="0" applyBorder="0">
      <alignment horizontal="right"/>
      <protection locked="0"/>
    </xf>
    <xf numFmtId="208" fontId="29" fillId="0" borderId="0" applyFill="0" applyBorder="0">
      <alignment horizontal="right"/>
      <protection locked="0"/>
    </xf>
    <xf numFmtId="208" fontId="50" fillId="0" borderId="0" applyFont="0" applyFill="0" applyBorder="0" applyProtection="0">
      <alignment horizontal="right"/>
    </xf>
    <xf numFmtId="208" fontId="50" fillId="0" borderId="0" applyFont="0" applyFill="0" applyBorder="0" applyProtection="0">
      <alignment horizontal="right"/>
    </xf>
    <xf numFmtId="208" fontId="50" fillId="0" borderId="0" applyFont="0" applyFill="0" applyBorder="0" applyProtection="0">
      <alignment horizontal="right"/>
    </xf>
    <xf numFmtId="208" fontId="50" fillId="0" borderId="0" applyFont="0" applyFill="0" applyBorder="0" applyProtection="0">
      <alignment horizontal="right"/>
    </xf>
    <xf numFmtId="208" fontId="50" fillId="0" borderId="0" applyFont="0" applyFill="0" applyBorder="0" applyProtection="0">
      <alignment horizontal="right"/>
    </xf>
    <xf numFmtId="208" fontId="50" fillId="0" borderId="0" applyFont="0" applyFill="0" applyBorder="0" applyProtection="0">
      <alignment horizontal="right"/>
    </xf>
    <xf numFmtId="197" fontId="52" fillId="0" borderId="0" applyFont="0" applyFill="0" applyBorder="0" applyProtection="0">
      <alignment horizontal="right"/>
    </xf>
    <xf numFmtId="198" fontId="29" fillId="0" borderId="0" applyFont="0" applyFill="0" applyBorder="0" applyAlignment="0" applyProtection="0">
      <alignment vertical="center"/>
    </xf>
    <xf numFmtId="199" fontId="37" fillId="0" borderId="0"/>
    <xf numFmtId="200" fontId="33" fillId="0" borderId="0" applyFont="0" applyFill="0" applyBorder="0" applyAlignment="0" applyProtection="0"/>
    <xf numFmtId="201" fontId="34" fillId="7" borderId="0" applyFont="0" applyFill="0" applyBorder="0" applyAlignment="0" applyProtection="0">
      <alignment vertical="center"/>
    </xf>
    <xf numFmtId="15" fontId="29" fillId="0" borderId="0" applyFont="0" applyFill="0" applyBorder="0" applyProtection="0">
      <alignment horizontal="right"/>
    </xf>
    <xf numFmtId="15" fontId="29" fillId="0" borderId="0" applyFill="0" applyBorder="0" applyAlignment="0"/>
    <xf numFmtId="202" fontId="29" fillId="8" borderId="0" applyFont="0" applyFill="0" applyBorder="0" applyAlignment="0" applyProtection="0"/>
    <xf numFmtId="183" fontId="34" fillId="8" borderId="38" applyFont="0" applyFill="0" applyBorder="0" applyAlignment="0" applyProtection="0"/>
    <xf numFmtId="202" fontId="4" fillId="8" borderId="0" applyFont="0" applyFill="0" applyBorder="0" applyAlignment="0" applyProtection="0"/>
    <xf numFmtId="17" fontId="29" fillId="0" borderId="0" applyFill="0" applyBorder="0">
      <alignment horizontal="right"/>
    </xf>
    <xf numFmtId="203" fontId="29" fillId="0" borderId="33"/>
    <xf numFmtId="204" fontId="38" fillId="0" borderId="0" applyFont="0" applyFill="0" applyBorder="0" applyProtection="0">
      <alignment horizontal="right"/>
    </xf>
    <xf numFmtId="205" fontId="34" fillId="0" borderId="0" applyFill="0" applyBorder="0">
      <alignment horizontal="right"/>
    </xf>
    <xf numFmtId="206" fontId="34" fillId="0" borderId="39">
      <alignment horizontal="center"/>
    </xf>
    <xf numFmtId="38" fontId="53" fillId="0" borderId="0" applyFont="0" applyFill="0" applyBorder="0" applyAlignment="0" applyProtection="0"/>
    <xf numFmtId="208" fontId="54" fillId="0" borderId="0" applyFont="0" applyFill="0" applyBorder="0" applyAlignment="0" applyProtection="0"/>
    <xf numFmtId="208" fontId="55" fillId="0" borderId="0"/>
    <xf numFmtId="207" fontId="56" fillId="0" borderId="0" applyFont="0" applyFill="0" applyBorder="0" applyAlignment="0" applyProtection="0"/>
    <xf numFmtId="182" fontId="57" fillId="0" borderId="0" applyFill="0" applyBorder="0" applyAlignment="0" applyProtection="0"/>
    <xf numFmtId="208" fontId="29" fillId="0" borderId="0"/>
    <xf numFmtId="208" fontId="29" fillId="0" borderId="0">
      <alignment vertical="top"/>
    </xf>
    <xf numFmtId="208" fontId="29" fillId="0" borderId="0">
      <alignment vertical="top"/>
    </xf>
    <xf numFmtId="208" fontId="29" fillId="0" borderId="0"/>
    <xf numFmtId="208" fontId="29" fillId="0" borderId="0">
      <alignment vertical="top"/>
    </xf>
    <xf numFmtId="208" fontId="52" fillId="0" borderId="0">
      <alignment vertical="top"/>
    </xf>
    <xf numFmtId="208" fontId="52" fillId="0" borderId="0">
      <alignment vertical="top"/>
    </xf>
    <xf numFmtId="208" fontId="52" fillId="0" borderId="0">
      <alignment vertical="top"/>
    </xf>
    <xf numFmtId="208" fontId="52" fillId="0" borderId="0">
      <alignment vertical="top"/>
    </xf>
    <xf numFmtId="208" fontId="39" fillId="0" borderId="0" applyFont="0" applyFill="0" applyBorder="0" applyAlignment="0" applyProtection="0"/>
    <xf numFmtId="3" fontId="30" fillId="0" borderId="40" applyFill="0" applyBorder="0"/>
    <xf numFmtId="209" fontId="29" fillId="8" borderId="0" applyFont="0" applyFill="0" applyBorder="0" applyAlignment="0"/>
    <xf numFmtId="210" fontId="58" fillId="0" borderId="0">
      <protection locked="0"/>
    </xf>
    <xf numFmtId="208" fontId="52" fillId="0" borderId="0" applyNumberFormat="0" applyFill="0" applyBorder="0" applyProtection="0">
      <alignment horizontal="left" vertical="center"/>
    </xf>
    <xf numFmtId="208" fontId="52" fillId="0" borderId="0" applyNumberFormat="0" applyFill="0" applyBorder="0" applyProtection="0">
      <alignment horizontal="left" vertical="center"/>
    </xf>
    <xf numFmtId="208" fontId="59" fillId="0" borderId="0"/>
    <xf numFmtId="208" fontId="59" fillId="0" borderId="0"/>
    <xf numFmtId="38" fontId="4" fillId="9" borderId="0" applyNumberFormat="0" applyFont="0" applyBorder="0" applyAlignment="0">
      <protection hidden="1"/>
    </xf>
    <xf numFmtId="168" fontId="29" fillId="10" borderId="41" applyNumberFormat="0" applyFont="0" applyBorder="0" applyAlignment="0" applyProtection="0"/>
    <xf numFmtId="211" fontId="6" fillId="8" borderId="41" applyNumberFormat="0" applyFont="0" applyAlignment="0"/>
    <xf numFmtId="192" fontId="60" fillId="10" borderId="0" applyNumberFormat="0" applyFont="0" applyAlignment="0"/>
    <xf numFmtId="208" fontId="61" fillId="0" borderId="0" applyFont="0"/>
    <xf numFmtId="208" fontId="61" fillId="0" borderId="0" applyFont="0"/>
    <xf numFmtId="208" fontId="62" fillId="0" borderId="0" applyProtection="0">
      <alignment horizontal="right" vertical="top"/>
    </xf>
    <xf numFmtId="208" fontId="62" fillId="0" borderId="0" applyProtection="0">
      <alignment horizontal="right" vertical="top"/>
    </xf>
    <xf numFmtId="208" fontId="63" fillId="0" borderId="42" applyNumberFormat="0" applyAlignment="0" applyProtection="0">
      <alignment horizontal="left" vertical="center"/>
    </xf>
    <xf numFmtId="208" fontId="63" fillId="0" borderId="42" applyNumberFormat="0" applyAlignment="0" applyProtection="0">
      <alignment horizontal="left" vertical="center"/>
    </xf>
    <xf numFmtId="208" fontId="63" fillId="0" borderId="43">
      <alignment horizontal="left" vertical="center"/>
    </xf>
    <xf numFmtId="208" fontId="63" fillId="0" borderId="43">
      <alignment horizontal="left" vertical="center"/>
    </xf>
    <xf numFmtId="208" fontId="64" fillId="0" borderId="0" applyFill="0" applyBorder="0" applyProtection="0">
      <alignment horizontal="right"/>
    </xf>
    <xf numFmtId="208" fontId="64" fillId="0" borderId="0" applyFill="0" applyBorder="0" applyProtection="0">
      <alignment horizontal="right"/>
    </xf>
    <xf numFmtId="208" fontId="65" fillId="0" borderId="44" applyNumberFormat="0" applyFill="0" applyBorder="0" applyAlignment="0" applyProtection="0">
      <alignment horizontal="left"/>
    </xf>
    <xf numFmtId="208" fontId="65" fillId="0" borderId="44" applyNumberFormat="0" applyFill="0" applyBorder="0" applyAlignment="0" applyProtection="0">
      <alignment horizontal="left"/>
    </xf>
    <xf numFmtId="212" fontId="66" fillId="11" borderId="0" applyProtection="0">
      <alignment vertical="center"/>
    </xf>
    <xf numFmtId="208" fontId="67" fillId="0" borderId="0"/>
    <xf numFmtId="208" fontId="67" fillId="0" borderId="0"/>
    <xf numFmtId="208" fontId="29" fillId="0" borderId="0" applyNumberFormat="0" applyFill="0" applyBorder="0" applyAlignment="0" applyProtection="0"/>
    <xf numFmtId="192" fontId="68" fillId="8" borderId="41" applyNumberFormat="0" applyAlignment="0" applyProtection="0"/>
    <xf numFmtId="208" fontId="29" fillId="0" borderId="0">
      <alignment horizontal="right"/>
    </xf>
    <xf numFmtId="181" fontId="4" fillId="0" borderId="0"/>
    <xf numFmtId="183" fontId="34" fillId="8" borderId="0" applyFont="0" applyBorder="0" applyAlignment="0" applyProtection="0">
      <protection locked="0"/>
    </xf>
    <xf numFmtId="209" fontId="4" fillId="8" borderId="0" applyFont="0" applyBorder="0" applyAlignment="0">
      <protection locked="0"/>
    </xf>
    <xf numFmtId="202" fontId="4" fillId="0" borderId="0"/>
    <xf numFmtId="208" fontId="69" fillId="12" borderId="0" applyNumberFormat="0" applyBorder="0" applyAlignment="0">
      <protection locked="0"/>
    </xf>
    <xf numFmtId="208" fontId="69" fillId="12" borderId="0" applyNumberFormat="0" applyBorder="0" applyAlignment="0">
      <protection locked="0"/>
    </xf>
    <xf numFmtId="202" fontId="4" fillId="0" borderId="0"/>
    <xf numFmtId="10" fontId="4" fillId="8" borderId="0">
      <protection locked="0"/>
    </xf>
    <xf numFmtId="202" fontId="4" fillId="0" borderId="0"/>
    <xf numFmtId="202" fontId="29" fillId="8" borderId="0" applyNumberFormat="0" applyBorder="0" applyAlignment="0">
      <protection locked="0"/>
    </xf>
    <xf numFmtId="208" fontId="70" fillId="13" borderId="0" applyNumberFormat="0" applyFont="0" applyBorder="0" applyAlignment="0"/>
    <xf numFmtId="213" fontId="37" fillId="0" borderId="0"/>
    <xf numFmtId="167" fontId="37" fillId="0" borderId="0"/>
    <xf numFmtId="199" fontId="37" fillId="0" borderId="0"/>
    <xf numFmtId="208" fontId="71" fillId="8" borderId="0" applyNumberFormat="0" applyFont="0" applyBorder="0" applyAlignment="0">
      <alignment horizontal="right"/>
      <protection locked="0"/>
    </xf>
    <xf numFmtId="208" fontId="71" fillId="8" borderId="0" applyNumberFormat="0" applyFont="0" applyBorder="0" applyAlignment="0">
      <alignment horizontal="right"/>
      <protection locked="0"/>
    </xf>
    <xf numFmtId="208" fontId="72" fillId="14" borderId="0" applyNumberFormat="0" applyFont="0" applyBorder="0" applyAlignment="0">
      <alignment horizontal="right" vertical="top"/>
      <protection locked="0"/>
    </xf>
    <xf numFmtId="208" fontId="72" fillId="14" borderId="0" applyNumberFormat="0" applyFont="0" applyBorder="0" applyAlignment="0">
      <alignment horizontal="right" vertical="top"/>
      <protection locked="0"/>
    </xf>
    <xf numFmtId="212" fontId="73" fillId="15" borderId="45" applyNumberFormat="0" applyFont="0" applyBorder="0" applyAlignment="0">
      <alignment horizontal="right" vertical="center"/>
      <protection locked="0"/>
    </xf>
    <xf numFmtId="213" fontId="37" fillId="0" borderId="0"/>
    <xf numFmtId="168" fontId="40" fillId="0" borderId="0"/>
    <xf numFmtId="208" fontId="72" fillId="14" borderId="0" applyNumberFormat="0" applyFont="0" applyBorder="0" applyAlignment="0">
      <alignment horizontal="right" vertical="top"/>
      <protection locked="0"/>
    </xf>
    <xf numFmtId="208" fontId="72" fillId="14" borderId="0" applyNumberFormat="0" applyFont="0" applyBorder="0" applyAlignment="0">
      <alignment horizontal="right" vertical="top"/>
      <protection locked="0"/>
    </xf>
    <xf numFmtId="212" fontId="33" fillId="0" borderId="0"/>
    <xf numFmtId="208" fontId="33" fillId="0" borderId="0" applyNumberFormat="0" applyFill="0" applyBorder="0" applyProtection="0">
      <alignment horizontal="left" vertical="center"/>
    </xf>
    <xf numFmtId="192" fontId="74" fillId="0" borderId="0" applyNumberFormat="0" applyFont="0" applyFill="0" applyBorder="0" applyAlignment="0">
      <protection hidden="1"/>
    </xf>
    <xf numFmtId="208" fontId="75" fillId="0" borderId="32">
      <alignment horizontal="left"/>
      <protection locked="0"/>
    </xf>
    <xf numFmtId="208" fontId="75" fillId="0" borderId="32">
      <alignment horizontal="left"/>
      <protection locked="0"/>
    </xf>
    <xf numFmtId="168" fontId="76" fillId="0" borderId="0"/>
    <xf numFmtId="214" fontId="36" fillId="0" borderId="0" applyFont="0" applyFill="0" applyBorder="0" applyProtection="0">
      <alignment horizontal="right"/>
    </xf>
    <xf numFmtId="215" fontId="36" fillId="0" borderId="0" applyFont="0" applyFill="0" applyBorder="0" applyProtection="0">
      <alignment horizontal="right"/>
    </xf>
    <xf numFmtId="208" fontId="77" fillId="0" borderId="0" applyBorder="0"/>
    <xf numFmtId="208" fontId="77" fillId="0" borderId="0" applyBorder="0"/>
    <xf numFmtId="208" fontId="29" fillId="0" borderId="0" applyFont="0" applyFill="0" applyBorder="0" applyAlignment="0" applyProtection="0"/>
    <xf numFmtId="208" fontId="29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29" fillId="0" borderId="0" applyFont="0" applyFill="0" applyBorder="0" applyAlignment="0" applyProtection="0"/>
    <xf numFmtId="208" fontId="29" fillId="0" borderId="0" applyFont="0" applyFill="0" applyBorder="0" applyAlignment="0" applyProtection="0"/>
    <xf numFmtId="208" fontId="29" fillId="0" borderId="0" applyFont="0" applyFill="0" applyBorder="0" applyAlignment="0" applyProtection="0"/>
    <xf numFmtId="216" fontId="78" fillId="0" borderId="0" applyFont="0" applyFill="0" applyBorder="0" applyProtection="0">
      <alignment horizontal="right"/>
    </xf>
    <xf numFmtId="208" fontId="50" fillId="0" borderId="0" applyFont="0" applyFill="0" applyBorder="0" applyProtection="0">
      <alignment horizontal="right"/>
    </xf>
    <xf numFmtId="208" fontId="50" fillId="0" borderId="0" applyFont="0" applyFill="0" applyBorder="0" applyProtection="0">
      <alignment horizontal="right"/>
    </xf>
    <xf numFmtId="208" fontId="50" fillId="0" borderId="0" applyFont="0" applyFill="0" applyBorder="0" applyProtection="0">
      <alignment horizontal="right"/>
    </xf>
    <xf numFmtId="208" fontId="50" fillId="0" borderId="0" applyFont="0" applyFill="0" applyBorder="0" applyProtection="0">
      <alignment horizontal="right"/>
    </xf>
    <xf numFmtId="208" fontId="50" fillId="0" borderId="0" applyFont="0" applyFill="0" applyBorder="0" applyProtection="0">
      <alignment horizontal="right"/>
    </xf>
    <xf numFmtId="208" fontId="50" fillId="0" borderId="0" applyFont="0" applyFill="0" applyBorder="0" applyProtection="0">
      <alignment horizontal="right"/>
    </xf>
    <xf numFmtId="208" fontId="29" fillId="0" borderId="0" applyFont="0" applyFill="0" applyBorder="0" applyProtection="0">
      <alignment horizontal="right"/>
    </xf>
    <xf numFmtId="208" fontId="29" fillId="0" borderId="0" applyFont="0" applyFill="0" applyBorder="0" applyProtection="0">
      <alignment horizontal="right"/>
    </xf>
    <xf numFmtId="217" fontId="29" fillId="0" borderId="0" applyFont="0" applyFill="0" applyBorder="0" applyProtection="0">
      <alignment horizontal="right"/>
    </xf>
    <xf numFmtId="218" fontId="37" fillId="0" borderId="0"/>
    <xf numFmtId="219" fontId="33" fillId="0" borderId="0"/>
    <xf numFmtId="208" fontId="4" fillId="9" borderId="0" applyFont="0" applyBorder="0" applyAlignment="0" applyProtection="0">
      <alignment horizontal="right"/>
      <protection hidden="1"/>
    </xf>
    <xf numFmtId="208" fontId="4" fillId="9" borderId="0" applyFont="0" applyBorder="0" applyAlignment="0" applyProtection="0">
      <alignment horizontal="right"/>
      <protection hidden="1"/>
    </xf>
    <xf numFmtId="208" fontId="29" fillId="0" borderId="46" applyBorder="0" applyAlignment="0" applyProtection="0">
      <alignment horizontal="center"/>
    </xf>
    <xf numFmtId="212" fontId="37" fillId="0" borderId="0" applyNumberFormat="0" applyFont="0" applyFill="0" applyBorder="0" applyAlignment="0" applyProtection="0">
      <alignment vertical="center"/>
    </xf>
    <xf numFmtId="212" fontId="79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/>
    <xf numFmtId="202" fontId="29" fillId="0" borderId="0" applyFont="0" applyFill="0" applyBorder="0" applyAlignment="0"/>
    <xf numFmtId="40" fontId="4" fillId="0" borderId="0" applyFont="0" applyFill="0" applyBorder="0" applyAlignment="0"/>
    <xf numFmtId="220" fontId="4" fillId="0" borderId="0" applyFont="0" applyFill="0" applyBorder="0" applyAlignment="0"/>
    <xf numFmtId="208" fontId="1" fillId="0" borderId="0"/>
    <xf numFmtId="208" fontId="1" fillId="0" borderId="0"/>
    <xf numFmtId="208" fontId="1" fillId="0" borderId="0"/>
    <xf numFmtId="208" fontId="29" fillId="0" borderId="0"/>
    <xf numFmtId="208" fontId="39" fillId="0" borderId="0"/>
    <xf numFmtId="208" fontId="39" fillId="0" borderId="0"/>
    <xf numFmtId="208" fontId="29" fillId="0" borderId="0"/>
    <xf numFmtId="208" fontId="29" fillId="0" borderId="0"/>
    <xf numFmtId="208" fontId="29" fillId="0" borderId="0"/>
    <xf numFmtId="208" fontId="29" fillId="0" borderId="0"/>
    <xf numFmtId="208" fontId="29" fillId="0" borderId="0"/>
    <xf numFmtId="208" fontId="29" fillId="0" borderId="0" applyNumberFormat="0" applyFill="0" applyBorder="0" applyAlignment="0" applyProtection="0"/>
    <xf numFmtId="208" fontId="8" fillId="0" borderId="0"/>
    <xf numFmtId="208" fontId="28" fillId="0" borderId="0"/>
    <xf numFmtId="208" fontId="29" fillId="0" borderId="0"/>
    <xf numFmtId="208" fontId="29" fillId="0" borderId="0"/>
    <xf numFmtId="208" fontId="29" fillId="0" borderId="0"/>
    <xf numFmtId="208" fontId="28" fillId="0" borderId="0"/>
    <xf numFmtId="208" fontId="29" fillId="0" borderId="0"/>
    <xf numFmtId="208" fontId="29" fillId="0" borderId="0"/>
    <xf numFmtId="208" fontId="1" fillId="0" borderId="0"/>
    <xf numFmtId="208" fontId="1" fillId="0" borderId="0"/>
    <xf numFmtId="208" fontId="29" fillId="0" borderId="0"/>
    <xf numFmtId="208" fontId="1" fillId="0" borderId="0"/>
    <xf numFmtId="208" fontId="1" fillId="0" borderId="0"/>
    <xf numFmtId="208" fontId="29" fillId="0" borderId="0"/>
    <xf numFmtId="208" fontId="1" fillId="0" borderId="0"/>
    <xf numFmtId="208" fontId="1" fillId="0" borderId="0"/>
    <xf numFmtId="208" fontId="29" fillId="0" borderId="0"/>
    <xf numFmtId="208" fontId="29" fillId="0" borderId="0"/>
    <xf numFmtId="208" fontId="29" fillId="0" borderId="0"/>
    <xf numFmtId="208" fontId="8" fillId="0" borderId="0"/>
    <xf numFmtId="208" fontId="8" fillId="0" borderId="0"/>
    <xf numFmtId="208" fontId="29" fillId="0" borderId="0"/>
    <xf numFmtId="208" fontId="29" fillId="0" borderId="0"/>
    <xf numFmtId="208" fontId="111" fillId="0" borderId="0"/>
    <xf numFmtId="208" fontId="111" fillId="0" borderId="0"/>
    <xf numFmtId="202" fontId="29" fillId="0" borderId="0" applyNumberFormat="0" applyFill="0" applyBorder="0" applyAlignment="0" applyProtection="0"/>
    <xf numFmtId="208" fontId="33" fillId="0" borderId="0"/>
    <xf numFmtId="208" fontId="33" fillId="0" borderId="0"/>
    <xf numFmtId="208" fontId="80" fillId="0" borderId="0"/>
    <xf numFmtId="208" fontId="80" fillId="0" borderId="0"/>
    <xf numFmtId="208" fontId="81" fillId="7" borderId="0"/>
    <xf numFmtId="208" fontId="81" fillId="7" borderId="0"/>
    <xf numFmtId="221" fontId="34" fillId="0" borderId="0" applyFont="0" applyFill="0" applyBorder="0" applyAlignment="0" applyProtection="0"/>
    <xf numFmtId="213" fontId="37" fillId="0" borderId="0"/>
    <xf numFmtId="223" fontId="37" fillId="0" borderId="0"/>
    <xf numFmtId="224" fontId="37" fillId="0" borderId="0"/>
    <xf numFmtId="225" fontId="37" fillId="0" borderId="0"/>
    <xf numFmtId="226" fontId="82" fillId="0" borderId="0"/>
    <xf numFmtId="182" fontId="34" fillId="0" borderId="0" applyFont="0" applyFill="0" applyBorder="0" applyAlignment="0" applyProtection="0"/>
    <xf numFmtId="208" fontId="4" fillId="0" borderId="0" applyFont="0" applyFill="0" applyBorder="0" applyAlignment="0" applyProtection="0"/>
    <xf numFmtId="208" fontId="4" fillId="0" borderId="0" applyFont="0" applyFill="0" applyBorder="0" applyAlignment="0" applyProtection="0"/>
    <xf numFmtId="208" fontId="29" fillId="0" borderId="0">
      <alignment horizontal="right"/>
    </xf>
    <xf numFmtId="208" fontId="29" fillId="0" borderId="0">
      <alignment horizontal="right"/>
    </xf>
    <xf numFmtId="208" fontId="83" fillId="0" borderId="0" applyProtection="0">
      <alignment horizontal="left"/>
    </xf>
    <xf numFmtId="208" fontId="83" fillId="0" borderId="0" applyProtection="0">
      <alignment horizontal="left"/>
    </xf>
    <xf numFmtId="208" fontId="83" fillId="0" borderId="0" applyFill="0" applyBorder="0" applyProtection="0">
      <alignment horizontal="left"/>
    </xf>
    <xf numFmtId="208" fontId="83" fillId="0" borderId="0" applyFill="0" applyBorder="0" applyProtection="0">
      <alignment horizontal="left"/>
    </xf>
    <xf numFmtId="208" fontId="84" fillId="0" borderId="0" applyFill="0" applyBorder="0" applyProtection="0">
      <alignment horizontal="left"/>
    </xf>
    <xf numFmtId="208" fontId="84" fillId="0" borderId="0" applyFill="0" applyBorder="0" applyProtection="0">
      <alignment horizontal="left"/>
    </xf>
    <xf numFmtId="208" fontId="85" fillId="0" borderId="0">
      <alignment horizontal="center"/>
    </xf>
    <xf numFmtId="208" fontId="85" fillId="0" borderId="0">
      <alignment horizontal="center"/>
    </xf>
    <xf numFmtId="208" fontId="86" fillId="0" borderId="0">
      <alignment horizontal="center"/>
    </xf>
    <xf numFmtId="208" fontId="86" fillId="0" borderId="0">
      <alignment horizontal="center"/>
    </xf>
    <xf numFmtId="212" fontId="87" fillId="0" borderId="0" applyNumberFormat="0" applyFill="0" applyProtection="0"/>
    <xf numFmtId="49" fontId="88" fillId="0" borderId="33" applyFill="0" applyProtection="0">
      <alignment vertical="center"/>
    </xf>
    <xf numFmtId="2" fontId="76" fillId="0" borderId="0"/>
    <xf numFmtId="227" fontId="29" fillId="0" borderId="0" applyFont="0" applyFill="0" applyBorder="0" applyAlignment="0"/>
    <xf numFmtId="208" fontId="4" fillId="0" borderId="0" applyFont="0" applyFill="0" applyBorder="0" applyAlignment="0"/>
    <xf numFmtId="208" fontId="4" fillId="0" borderId="0" applyFont="0" applyFill="0" applyBorder="0" applyAlignment="0"/>
    <xf numFmtId="208" fontId="29" fillId="0" borderId="0" applyFont="0" applyFill="0" applyBorder="0" applyAlignment="0"/>
    <xf numFmtId="208" fontId="29" fillId="0" borderId="0" applyFont="0" applyFill="0" applyBorder="0" applyAlignment="0"/>
    <xf numFmtId="208" fontId="29" fillId="0" borderId="0" applyFont="0" applyFill="0" applyBorder="0" applyProtection="0">
      <alignment horizontal="right"/>
    </xf>
    <xf numFmtId="208" fontId="29" fillId="0" borderId="0" applyFont="0" applyFill="0" applyBorder="0" applyProtection="0">
      <alignment horizontal="right"/>
    </xf>
    <xf numFmtId="228" fontId="38" fillId="0" borderId="0" applyFont="0" applyFill="0" applyBorder="0" applyProtection="0">
      <alignment horizontal="right"/>
    </xf>
    <xf numFmtId="168" fontId="52" fillId="0" borderId="0"/>
    <xf numFmtId="208" fontId="29" fillId="0" borderId="0" applyFill="0" applyBorder="0">
      <alignment horizontal="right"/>
      <protection locked="0"/>
    </xf>
    <xf numFmtId="229" fontId="4" fillId="0" borderId="0" applyFont="0" applyFill="0" applyBorder="0" applyAlignment="0" applyProtection="0"/>
    <xf numFmtId="230" fontId="58" fillId="0" borderId="0">
      <protection locked="0"/>
    </xf>
    <xf numFmtId="192" fontId="29" fillId="0" borderId="0">
      <protection locked="0"/>
    </xf>
    <xf numFmtId="231" fontId="58" fillId="0" borderId="0">
      <protection locked="0"/>
    </xf>
    <xf numFmtId="9" fontId="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8" fillId="0" borderId="0" applyFont="0" applyFill="0" applyBorder="0" applyAlignment="0" applyProtection="0"/>
    <xf numFmtId="217" fontId="31" fillId="0" borderId="0"/>
    <xf numFmtId="232" fontId="89" fillId="0" borderId="0"/>
    <xf numFmtId="208" fontId="29" fillId="0" borderId="0" applyFont="0" applyFill="0" applyBorder="0" applyProtection="0">
      <alignment horizontal="right"/>
    </xf>
    <xf numFmtId="208" fontId="29" fillId="0" borderId="0" applyFont="0" applyFill="0" applyBorder="0" applyProtection="0">
      <alignment horizontal="right"/>
    </xf>
    <xf numFmtId="208" fontId="29" fillId="0" borderId="0" applyFont="0" applyFill="0" applyBorder="0" applyProtection="0">
      <alignment horizontal="right"/>
    </xf>
    <xf numFmtId="208" fontId="29" fillId="0" borderId="0" applyFont="0" applyFill="0" applyBorder="0" applyProtection="0">
      <alignment horizontal="right"/>
    </xf>
    <xf numFmtId="233" fontId="29" fillId="0" borderId="0" applyFont="0" applyFill="0" applyBorder="0" applyProtection="0">
      <alignment horizontal="right"/>
    </xf>
    <xf numFmtId="208" fontId="29" fillId="0" borderId="0">
      <alignment horizontal="right"/>
      <protection locked="0"/>
    </xf>
    <xf numFmtId="202" fontId="29" fillId="0" borderId="0" applyNumberFormat="0" applyFill="0" applyBorder="0" applyAlignment="0" applyProtection="0">
      <alignment horizontal="left"/>
    </xf>
    <xf numFmtId="208" fontId="90" fillId="0" borderId="32" applyNumberFormat="0" applyFill="0" applyBorder="0" applyAlignment="0" applyProtection="0">
      <protection hidden="1"/>
    </xf>
    <xf numFmtId="208" fontId="90" fillId="0" borderId="32" applyNumberFormat="0" applyFill="0" applyBorder="0" applyAlignment="0" applyProtection="0">
      <protection hidden="1"/>
    </xf>
    <xf numFmtId="180" fontId="91" fillId="7" borderId="0">
      <alignment horizontal="right"/>
    </xf>
    <xf numFmtId="234" fontId="92" fillId="16" borderId="0" applyFont="0" applyFill="0"/>
    <xf numFmtId="222" fontId="93" fillId="7" borderId="0">
      <alignment horizontal="right"/>
    </xf>
    <xf numFmtId="217" fontId="94" fillId="7" borderId="0"/>
    <xf numFmtId="180" fontId="91" fillId="7" borderId="0">
      <alignment horizontal="right"/>
    </xf>
    <xf numFmtId="208" fontId="33" fillId="0" borderId="0" applyNumberFormat="0" applyFill="0" applyBorder="0" applyProtection="0">
      <alignment horizontal="right" vertical="center"/>
    </xf>
    <xf numFmtId="208" fontId="33" fillId="0" borderId="0" applyNumberFormat="0" applyFill="0" applyBorder="0" applyProtection="0">
      <alignment horizontal="right" vertical="center"/>
    </xf>
    <xf numFmtId="208" fontId="29" fillId="0" borderId="0" applyNumberFormat="0" applyFont="0" applyFill="0" applyBorder="0" applyAlignment="0" applyProtection="0"/>
    <xf numFmtId="208" fontId="29" fillId="0" borderId="0" applyNumberFormat="0" applyFont="0" applyFill="0" applyBorder="0" applyAlignment="0" applyProtection="0"/>
    <xf numFmtId="208" fontId="29" fillId="0" borderId="0" applyFill="0" applyBorder="0">
      <alignment horizontal="right"/>
      <protection hidden="1"/>
    </xf>
    <xf numFmtId="208" fontId="63" fillId="0" borderId="0" applyFill="0" applyBorder="0" applyProtection="0">
      <alignment horizontal="left"/>
    </xf>
    <xf numFmtId="208" fontId="63" fillId="0" borderId="0" applyFill="0" applyBorder="0" applyProtection="0">
      <alignment horizontal="left"/>
    </xf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8" fillId="0" borderId="0" applyFont="0" applyFill="0" applyBorder="0" applyAlignment="0" applyProtection="0"/>
    <xf numFmtId="208" fontId="52" fillId="17" borderId="0" applyNumberFormat="0" applyFont="0" applyBorder="0" applyAlignment="0" applyProtection="0"/>
    <xf numFmtId="208" fontId="52" fillId="17" borderId="0" applyNumberFormat="0" applyFont="0" applyBorder="0" applyAlignment="0" applyProtection="0"/>
    <xf numFmtId="208" fontId="53" fillId="0" borderId="0"/>
    <xf numFmtId="12" fontId="29" fillId="0" borderId="0" applyFont="0" applyFill="0" applyBorder="0" applyProtection="0">
      <alignment horizontal="right"/>
    </xf>
    <xf numFmtId="208" fontId="29" fillId="18" borderId="0" applyFont="0" applyFill="0" applyBorder="0" applyProtection="0">
      <alignment horizontal="right"/>
    </xf>
    <xf numFmtId="208" fontId="29" fillId="18" borderId="0" applyFont="0" applyFill="0" applyBorder="0" applyProtection="0">
      <alignment horizontal="right"/>
    </xf>
    <xf numFmtId="208" fontId="43" fillId="0" borderId="0" applyNumberFormat="0" applyFill="0" applyBorder="0" applyProtection="0">
      <alignment horizontal="left" vertical="center"/>
    </xf>
    <xf numFmtId="208" fontId="43" fillId="0" borderId="0" applyNumberFormat="0" applyFill="0" applyBorder="0" applyProtection="0">
      <alignment horizontal="left" vertical="center"/>
    </xf>
    <xf numFmtId="208" fontId="43" fillId="0" borderId="43" applyNumberFormat="0" applyFill="0" applyProtection="0">
      <alignment horizontal="left" vertical="center"/>
    </xf>
    <xf numFmtId="235" fontId="29" fillId="19" borderId="0" applyNumberFormat="0" applyBorder="0">
      <alignment horizontal="center" vertical="center"/>
      <protection locked="0"/>
    </xf>
    <xf numFmtId="208" fontId="44" fillId="0" borderId="0" applyFill="0" applyBorder="0" applyProtection="0">
      <alignment horizontal="center" vertical="center"/>
    </xf>
    <xf numFmtId="208" fontId="44" fillId="0" borderId="0" applyFill="0" applyBorder="0" applyProtection="0">
      <alignment horizontal="center" vertical="center"/>
    </xf>
    <xf numFmtId="208" fontId="44" fillId="0" borderId="0" applyFill="0" applyBorder="0" applyProtection="0"/>
    <xf numFmtId="208" fontId="44" fillId="0" borderId="0" applyFill="0" applyBorder="0" applyProtection="0"/>
    <xf numFmtId="208" fontId="95" fillId="0" borderId="0" applyFill="0" applyBorder="0" applyProtection="0">
      <alignment horizontal="left"/>
    </xf>
    <xf numFmtId="208" fontId="95" fillId="0" borderId="0" applyFill="0" applyBorder="0" applyProtection="0">
      <alignment horizontal="left"/>
    </xf>
    <xf numFmtId="208" fontId="96" fillId="0" borderId="0" applyFill="0" applyBorder="0" applyProtection="0">
      <alignment horizontal="left" vertical="top"/>
    </xf>
    <xf numFmtId="208" fontId="96" fillId="0" borderId="0" applyFill="0" applyBorder="0" applyProtection="0">
      <alignment horizontal="left" vertical="top"/>
    </xf>
    <xf numFmtId="212" fontId="29" fillId="7" borderId="47" applyNumberFormat="0" applyAlignment="0">
      <alignment vertical="center"/>
    </xf>
    <xf numFmtId="212" fontId="97" fillId="20" borderId="48" applyNumberFormat="0" applyBorder="0" applyAlignment="0" applyProtection="0">
      <alignment vertical="center"/>
    </xf>
    <xf numFmtId="212" fontId="34" fillId="0" borderId="0" applyNumberFormat="0" applyBorder="0" applyProtection="0">
      <alignment vertical="center"/>
    </xf>
    <xf numFmtId="212" fontId="37" fillId="0" borderId="0" applyNumberFormat="0" applyBorder="0" applyProtection="0">
      <alignment vertical="center"/>
    </xf>
    <xf numFmtId="236" fontId="29" fillId="0" borderId="0" applyNumberFormat="0" applyBorder="0" applyProtection="0">
      <alignment horizontal="right" vertical="center"/>
    </xf>
    <xf numFmtId="212" fontId="98" fillId="0" borderId="0" applyNumberFormat="0" applyFill="0">
      <alignment horizontal="centerContinuous" vertical="top"/>
    </xf>
    <xf numFmtId="212" fontId="97" fillId="0" borderId="0" applyNumberFormat="0" applyFill="0" applyBorder="0">
      <alignment horizontal="center" vertical="top"/>
    </xf>
    <xf numFmtId="212" fontId="99" fillId="0" borderId="0" applyNumberFormat="0" applyFill="0">
      <alignment horizontal="center" vertical="top"/>
    </xf>
    <xf numFmtId="212" fontId="29" fillId="7" borderId="47" applyNumberFormat="0" applyProtection="0">
      <alignment horizontal="centerContinuous" vertical="center"/>
    </xf>
    <xf numFmtId="212" fontId="97" fillId="0" borderId="0" applyNumberFormat="0" applyBorder="0">
      <alignment horizontal="left" vertical="center"/>
    </xf>
    <xf numFmtId="212" fontId="100" fillId="0" borderId="0" applyNumberFormat="0" applyAlignment="0">
      <alignment vertical="center"/>
    </xf>
    <xf numFmtId="212" fontId="37" fillId="0" borderId="36" applyNumberFormat="0" applyFont="0" applyFill="0" applyAlignment="0">
      <alignment vertical="center"/>
    </xf>
    <xf numFmtId="212" fontId="34" fillId="0" borderId="33" applyNumberFormat="0" applyFont="0" applyFill="0" applyAlignment="0">
      <alignment vertical="center"/>
    </xf>
    <xf numFmtId="212" fontId="29" fillId="20" borderId="0" applyBorder="0" applyAlignment="0" applyProtection="0">
      <alignment vertical="center"/>
    </xf>
    <xf numFmtId="237" fontId="29" fillId="0" borderId="0" applyFill="0" applyBorder="0" applyProtection="0">
      <alignment horizontal="left" vertical="center"/>
    </xf>
    <xf numFmtId="212" fontId="101" fillId="0" borderId="0" applyNumberFormat="0" applyFill="0" applyBorder="0">
      <alignment vertical="center"/>
    </xf>
    <xf numFmtId="212" fontId="102" fillId="0" borderId="0" applyNumberFormat="0" applyFill="0" applyBorder="0" applyAlignment="0">
      <alignment vertical="center"/>
    </xf>
    <xf numFmtId="212" fontId="103" fillId="0" borderId="0" applyNumberFormat="0" applyFill="0" applyBorder="0" applyAlignment="0">
      <alignment vertical="center"/>
    </xf>
    <xf numFmtId="212" fontId="97" fillId="0" borderId="0" applyNumberFormat="0" applyFill="0" applyBorder="0">
      <alignment vertical="center"/>
    </xf>
    <xf numFmtId="212" fontId="97" fillId="0" borderId="0" applyNumberFormat="0" applyFill="0" applyBorder="0">
      <alignment vertical="center"/>
    </xf>
    <xf numFmtId="212" fontId="104" fillId="0" borderId="0" applyNumberFormat="0" applyFill="0" applyBorder="0" applyProtection="0">
      <alignment horizontal="left"/>
    </xf>
    <xf numFmtId="212" fontId="104" fillId="0" borderId="0" applyNumberFormat="0" applyFill="0" applyBorder="0" applyProtection="0">
      <alignment horizontal="left" vertical="top"/>
    </xf>
    <xf numFmtId="212" fontId="105" fillId="0" borderId="0" applyNumberFormat="0" applyFill="0">
      <alignment vertical="center"/>
    </xf>
    <xf numFmtId="212" fontId="105" fillId="0" borderId="0" applyNumberFormat="0" applyFill="0" applyBorder="0">
      <alignment vertical="center"/>
    </xf>
    <xf numFmtId="208" fontId="4" fillId="0" borderId="0"/>
    <xf numFmtId="208" fontId="4" fillId="0" borderId="0"/>
    <xf numFmtId="49" fontId="55" fillId="0" borderId="33">
      <alignment vertical="center"/>
    </xf>
    <xf numFmtId="208" fontId="4" fillId="0" borderId="0"/>
    <xf numFmtId="202" fontId="10" fillId="0" borderId="0" applyFill="0" applyBorder="0" applyAlignment="0" applyProtection="0">
      <alignment horizontal="right"/>
    </xf>
    <xf numFmtId="238" fontId="29" fillId="0" borderId="0"/>
    <xf numFmtId="208" fontId="106" fillId="0" borderId="33" applyFill="0" applyAlignment="0" applyProtection="0">
      <alignment horizontal="left"/>
    </xf>
    <xf numFmtId="208" fontId="106" fillId="0" borderId="33" applyFill="0" applyAlignment="0" applyProtection="0">
      <alignment horizontal="left"/>
    </xf>
    <xf numFmtId="239" fontId="34" fillId="21" borderId="0" applyNumberFormat="0" applyProtection="0">
      <alignment horizontal="left" vertical="center"/>
    </xf>
    <xf numFmtId="208" fontId="29" fillId="0" borderId="0" applyNumberFormat="0" applyProtection="0">
      <alignment horizontal="left" vertical="center"/>
    </xf>
    <xf numFmtId="208" fontId="29" fillId="0" borderId="0" applyNumberFormat="0" applyProtection="0">
      <alignment horizontal="left" vertical="center"/>
    </xf>
    <xf numFmtId="240" fontId="107" fillId="0" borderId="0">
      <protection locked="0"/>
    </xf>
    <xf numFmtId="240" fontId="107" fillId="0" borderId="0">
      <protection locked="0"/>
    </xf>
    <xf numFmtId="241" fontId="34" fillId="0" borderId="0" applyNumberFormat="0" applyFill="0" applyBorder="0" applyProtection="0">
      <alignment vertical="top"/>
    </xf>
    <xf numFmtId="208" fontId="108" fillId="0" borderId="0" applyFill="0" applyBorder="0" applyAlignment="0" applyProtection="0"/>
    <xf numFmtId="208" fontId="108" fillId="0" borderId="0" applyFill="0" applyBorder="0" applyAlignment="0" applyProtection="0"/>
    <xf numFmtId="208" fontId="85" fillId="5" borderId="32"/>
    <xf numFmtId="208" fontId="85" fillId="5" borderId="32"/>
    <xf numFmtId="192" fontId="29" fillId="0" borderId="49" applyNumberFormat="0" applyFont="0" applyFill="0" applyAlignment="0"/>
    <xf numFmtId="208" fontId="109" fillId="0" borderId="0">
      <alignment horizontal="left"/>
      <protection locked="0"/>
    </xf>
    <xf numFmtId="208" fontId="109" fillId="0" borderId="0">
      <alignment horizontal="left"/>
      <protection locked="0"/>
    </xf>
    <xf numFmtId="165" fontId="8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208" fontId="53" fillId="0" borderId="0" applyFont="0" applyFill="0" applyBorder="0" applyAlignment="0" applyProtection="0"/>
    <xf numFmtId="208" fontId="53" fillId="0" borderId="0" applyFont="0" applyFill="0" applyBorder="0" applyAlignment="0" applyProtection="0"/>
    <xf numFmtId="208" fontId="29" fillId="0" borderId="0" applyNumberFormat="0" applyBorder="0" applyProtection="0">
      <alignment horizontal="centerContinuous" vertical="center"/>
    </xf>
    <xf numFmtId="208" fontId="29" fillId="0" borderId="0" applyNumberFormat="0" applyBorder="0" applyProtection="0">
      <alignment horizontal="centerContinuous" vertical="center"/>
    </xf>
    <xf numFmtId="49" fontId="110" fillId="0" borderId="0" applyFill="0" applyBorder="0" applyAlignment="0" applyProtection="0">
      <alignment vertical="center"/>
    </xf>
    <xf numFmtId="242" fontId="38" fillId="0" borderId="0" applyFont="0" applyFill="0" applyBorder="0" applyProtection="0">
      <alignment horizontal="right"/>
    </xf>
    <xf numFmtId="208" fontId="29" fillId="0" borderId="0">
      <alignment horizontal="center"/>
    </xf>
    <xf numFmtId="243" fontId="93" fillId="0" borderId="0" applyFont="0" applyFill="0" applyBorder="0" applyProtection="0">
      <alignment horizontal="right"/>
    </xf>
    <xf numFmtId="183" fontId="8" fillId="0" borderId="0" applyFont="0" applyFill="0" applyBorder="0" applyAlignment="0" applyProtection="0"/>
    <xf numFmtId="208" fontId="8" fillId="0" borderId="0"/>
    <xf numFmtId="208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208" fontId="1" fillId="0" borderId="0"/>
    <xf numFmtId="208" fontId="1" fillId="0" borderId="0"/>
    <xf numFmtId="208" fontId="1" fillId="0" borderId="0"/>
    <xf numFmtId="0" fontId="29" fillId="0" borderId="0"/>
    <xf numFmtId="0" fontId="32" fillId="0" borderId="0" applyNumberFormat="0" applyFill="0" applyBorder="0" applyAlignment="0" applyProtection="0"/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112" fillId="32" borderId="0" applyNumberFormat="0" applyBorder="0" applyAlignment="0" applyProtection="0"/>
    <xf numFmtId="0" fontId="112" fillId="29" borderId="0" applyNumberFormat="0" applyBorder="0" applyAlignment="0" applyProtection="0"/>
    <xf numFmtId="0" fontId="112" fillId="30" borderId="0" applyNumberFormat="0" applyBorder="0" applyAlignment="0" applyProtection="0"/>
    <xf numFmtId="0" fontId="112" fillId="33" borderId="0" applyNumberFormat="0" applyBorder="0" applyAlignment="0" applyProtection="0"/>
    <xf numFmtId="0" fontId="112" fillId="34" borderId="0" applyNumberFormat="0" applyBorder="0" applyAlignment="0" applyProtection="0"/>
    <xf numFmtId="0" fontId="112" fillId="35" borderId="0" applyNumberFormat="0" applyBorder="0" applyAlignment="0" applyProtection="0"/>
    <xf numFmtId="0" fontId="112" fillId="36" borderId="0" applyNumberFormat="0" applyBorder="0" applyAlignment="0" applyProtection="0"/>
    <xf numFmtId="0" fontId="112" fillId="37" borderId="0" applyNumberFormat="0" applyBorder="0" applyAlignment="0" applyProtection="0"/>
    <xf numFmtId="0" fontId="112" fillId="38" borderId="0" applyNumberFormat="0" applyBorder="0" applyAlignment="0" applyProtection="0"/>
    <xf numFmtId="0" fontId="112" fillId="33" borderId="0" applyNumberFormat="0" applyBorder="0" applyAlignment="0" applyProtection="0"/>
    <xf numFmtId="0" fontId="112" fillId="34" borderId="0" applyNumberFormat="0" applyBorder="0" applyAlignment="0" applyProtection="0"/>
    <xf numFmtId="0" fontId="112" fillId="39" borderId="0" applyNumberFormat="0" applyBorder="0" applyAlignment="0" applyProtection="0"/>
    <xf numFmtId="3" fontId="29" fillId="0" borderId="32" applyFill="0">
      <alignment horizontal="right"/>
    </xf>
    <xf numFmtId="0" fontId="2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32">
      <protection hidden="1"/>
    </xf>
    <xf numFmtId="0" fontId="41" fillId="5" borderId="32" applyNumberFormat="0" applyFont="0" applyBorder="0" applyAlignment="0" applyProtection="0">
      <protection hidden="1"/>
    </xf>
    <xf numFmtId="0" fontId="42" fillId="0" borderId="0"/>
    <xf numFmtId="0" fontId="113" fillId="23" borderId="0" applyNumberFormat="0" applyBorder="0" applyAlignment="0" applyProtection="0"/>
    <xf numFmtId="192" fontId="29" fillId="0" borderId="0" applyNumberFormat="0" applyFont="0" applyAlignment="0" applyProtection="0"/>
    <xf numFmtId="0" fontId="114" fillId="0" borderId="0" applyNumberFormat="0" applyFill="0" applyBorder="0" applyAlignment="0" applyProtection="0"/>
    <xf numFmtId="0" fontId="43" fillId="0" borderId="33" applyNumberFormat="0" applyFill="0" applyAlignment="0" applyProtection="0"/>
    <xf numFmtId="244" fontId="32" fillId="0" borderId="49" applyAlignment="0" applyProtection="0"/>
    <xf numFmtId="0" fontId="38" fillId="0" borderId="34" applyNumberFormat="0" applyFont="0" applyFill="0" applyAlignment="0" applyProtection="0"/>
    <xf numFmtId="0" fontId="44" fillId="0" borderId="35" applyNumberFormat="0" applyFont="0" applyFill="0" applyAlignment="0" applyProtection="0">
      <alignment horizontal="centerContinuous"/>
    </xf>
    <xf numFmtId="244" fontId="32" fillId="0" borderId="49" applyAlignment="0" applyProtection="0"/>
    <xf numFmtId="0" fontId="45" fillId="0" borderId="36" applyFill="0" applyProtection="0">
      <alignment horizontal="right"/>
    </xf>
    <xf numFmtId="0" fontId="47" fillId="0" borderId="0" applyFont="0" applyFill="0" applyBorder="0" applyAlignment="0" applyProtection="0"/>
    <xf numFmtId="0" fontId="115" fillId="0" borderId="0"/>
    <xf numFmtId="0" fontId="116" fillId="5" borderId="51" applyNumberFormat="0" applyAlignment="0" applyProtection="0"/>
    <xf numFmtId="8" fontId="29" fillId="0" borderId="37" applyFont="0" applyFill="0" applyBorder="0" applyProtection="0">
      <alignment horizontal="right"/>
    </xf>
    <xf numFmtId="8" fontId="29" fillId="0" borderId="37" applyFont="0" applyFill="0" applyBorder="0" applyProtection="0">
      <alignment horizontal="right"/>
    </xf>
    <xf numFmtId="196" fontId="29" fillId="0" borderId="0" applyFont="0" applyFill="0" applyBorder="0" applyProtection="0">
      <alignment horizontal="center" vertical="center"/>
    </xf>
    <xf numFmtId="0" fontId="117" fillId="40" borderId="52" applyNumberFormat="0" applyAlignment="0" applyProtection="0"/>
    <xf numFmtId="0" fontId="48" fillId="5" borderId="0"/>
    <xf numFmtId="0" fontId="49" fillId="0" borderId="0">
      <alignment horizontal="right"/>
    </xf>
    <xf numFmtId="0" fontId="6" fillId="0" borderId="50">
      <alignment horizontal="center"/>
    </xf>
    <xf numFmtId="0" fontId="50" fillId="0" borderId="0" applyFont="0" applyFill="0" applyBorder="0" applyProtection="0">
      <alignment horizontal="right"/>
    </xf>
    <xf numFmtId="0" fontId="50" fillId="0" borderId="0" applyFont="0" applyFill="0" applyBorder="0" applyProtection="0">
      <alignment horizontal="right"/>
    </xf>
    <xf numFmtId="0" fontId="50" fillId="0" borderId="0" applyFont="0" applyFill="0" applyBorder="0" applyProtection="0">
      <alignment horizontal="right"/>
    </xf>
    <xf numFmtId="40" fontId="29" fillId="0" borderId="0" applyFont="0" applyFill="0" applyBorder="0" applyProtection="0">
      <alignment horizontal="right"/>
    </xf>
    <xf numFmtId="0" fontId="51" fillId="0" borderId="0"/>
    <xf numFmtId="0" fontId="29" fillId="0" borderId="0" applyFill="0" applyBorder="0">
      <alignment horizontal="right"/>
      <protection locked="0"/>
    </xf>
    <xf numFmtId="0" fontId="29" fillId="0" borderId="0" applyFill="0" applyBorder="0">
      <alignment horizontal="right"/>
      <protection locked="0"/>
    </xf>
    <xf numFmtId="0" fontId="50" fillId="0" borderId="0" applyFont="0" applyFill="0" applyBorder="0" applyProtection="0">
      <alignment horizontal="right"/>
    </xf>
    <xf numFmtId="0" fontId="50" fillId="0" borderId="0" applyFont="0" applyFill="0" applyBorder="0" applyProtection="0">
      <alignment horizontal="right"/>
    </xf>
    <xf numFmtId="0" fontId="50" fillId="0" borderId="0" applyFont="0" applyFill="0" applyBorder="0" applyProtection="0">
      <alignment horizontal="right"/>
    </xf>
    <xf numFmtId="245" fontId="52" fillId="0" borderId="0" applyFont="0" applyFill="0" applyBorder="0" applyProtection="0">
      <alignment horizontal="right"/>
    </xf>
    <xf numFmtId="198" fontId="29" fillId="0" borderId="0" applyFont="0" applyFill="0" applyBorder="0" applyAlignment="0" applyProtection="0">
      <alignment vertical="center"/>
    </xf>
    <xf numFmtId="15" fontId="29" fillId="0" borderId="0" applyFill="0" applyBorder="0" applyAlignment="0"/>
    <xf numFmtId="202" fontId="29" fillId="8" borderId="0" applyFont="0" applyFill="0" applyBorder="0" applyAlignment="0" applyProtection="0"/>
    <xf numFmtId="17" fontId="29" fillId="0" borderId="0" applyFill="0" applyBorder="0">
      <alignment horizontal="right"/>
    </xf>
    <xf numFmtId="203" fontId="29" fillId="0" borderId="33"/>
    <xf numFmtId="15" fontId="29" fillId="0" borderId="0" applyFont="0" applyFill="0" applyBorder="0" applyProtection="0">
      <alignment horizontal="right"/>
    </xf>
    <xf numFmtId="246" fontId="56" fillId="0" borderId="0" applyFont="0" applyFill="0" applyBorder="0" applyAlignment="0" applyProtection="0"/>
    <xf numFmtId="42" fontId="57" fillId="0" borderId="0" applyFill="0" applyBorder="0" applyAlignment="0" applyProtection="0"/>
    <xf numFmtId="0" fontId="29" fillId="0" borderId="0"/>
    <xf numFmtId="0" fontId="52" fillId="0" borderId="0">
      <alignment vertical="top"/>
    </xf>
    <xf numFmtId="0" fontId="52" fillId="0" borderId="0">
      <alignment vertical="top"/>
    </xf>
    <xf numFmtId="247" fontId="29" fillId="0" borderId="0" applyFill="0" applyAlignment="0" applyProtection="0"/>
    <xf numFmtId="247" fontId="29" fillId="0" borderId="0" applyFill="0" applyAlignment="0" applyProtection="0"/>
    <xf numFmtId="247" fontId="29" fillId="0" borderId="0" applyFill="0" applyAlignment="0" applyProtection="0"/>
    <xf numFmtId="248" fontId="29" fillId="0" borderId="0" applyFill="0" applyAlignment="0" applyProtection="0"/>
    <xf numFmtId="0" fontId="118" fillId="0" borderId="0" applyNumberFormat="0" applyFill="0" applyBorder="0" applyAlignment="0" applyProtection="0"/>
    <xf numFmtId="209" fontId="29" fillId="8" borderId="0" applyFont="0" applyFill="0" applyBorder="0" applyAlignment="0"/>
    <xf numFmtId="0" fontId="119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Protection="0">
      <alignment horizontal="left" vertical="center"/>
    </xf>
    <xf numFmtId="0" fontId="59" fillId="0" borderId="0"/>
    <xf numFmtId="0" fontId="120" fillId="24" borderId="0" applyNumberFormat="0" applyBorder="0" applyAlignment="0" applyProtection="0"/>
    <xf numFmtId="0" fontId="61" fillId="0" borderId="0" applyFont="0"/>
    <xf numFmtId="0" fontId="62" fillId="0" borderId="0" applyProtection="0">
      <alignment horizontal="right" vertical="top"/>
    </xf>
    <xf numFmtId="0" fontId="63" fillId="0" borderId="42" applyNumberFormat="0" applyAlignment="0" applyProtection="0">
      <alignment horizontal="left" vertical="center"/>
    </xf>
    <xf numFmtId="0" fontId="63" fillId="0" borderId="43">
      <alignment horizontal="left" vertical="center"/>
    </xf>
    <xf numFmtId="0" fontId="64" fillId="0" borderId="0" applyFill="0" applyBorder="0" applyProtection="0">
      <alignment horizontal="right"/>
    </xf>
    <xf numFmtId="0" fontId="121" fillId="0" borderId="53" applyNumberFormat="0" applyFill="0" applyAlignment="0" applyProtection="0"/>
    <xf numFmtId="0" fontId="122" fillId="0" borderId="54" applyNumberFormat="0" applyFill="0" applyAlignment="0" applyProtection="0"/>
    <xf numFmtId="0" fontId="123" fillId="0" borderId="55" applyNumberFormat="0" applyFill="0" applyAlignment="0" applyProtection="0"/>
    <xf numFmtId="0" fontId="123" fillId="0" borderId="0" applyNumberFormat="0" applyFill="0" applyBorder="0" applyAlignment="0" applyProtection="0"/>
    <xf numFmtId="38" fontId="6" fillId="41" borderId="43"/>
    <xf numFmtId="38" fontId="6" fillId="42" borderId="43"/>
    <xf numFmtId="0" fontId="65" fillId="0" borderId="44" applyNumberFormat="0" applyFill="0" applyBorder="0" applyAlignment="0" applyProtection="0">
      <alignment horizontal="left"/>
    </xf>
    <xf numFmtId="0" fontId="67" fillId="0" borderId="0"/>
    <xf numFmtId="10" fontId="4" fillId="8" borderId="41" applyNumberFormat="0" applyBorder="0" applyAlignment="0" applyProtection="0"/>
    <xf numFmtId="0" fontId="69" fillId="12" borderId="0" applyNumberFormat="0" applyBorder="0" applyAlignment="0">
      <protection locked="0"/>
    </xf>
    <xf numFmtId="202" fontId="29" fillId="8" borderId="0" applyNumberFormat="0" applyBorder="0" applyAlignment="0">
      <protection locked="0"/>
    </xf>
    <xf numFmtId="0" fontId="71" fillId="8" borderId="0" applyNumberFormat="0" applyFont="0" applyBorder="0" applyAlignment="0">
      <alignment horizontal="right"/>
      <protection locked="0"/>
    </xf>
    <xf numFmtId="0" fontId="72" fillId="14" borderId="0" applyNumberFormat="0" applyFont="0" applyBorder="0" applyAlignment="0">
      <alignment horizontal="right" vertical="top"/>
      <protection locked="0"/>
    </xf>
    <xf numFmtId="0" fontId="72" fillId="14" borderId="0" applyNumberFormat="0" applyFont="0" applyBorder="0" applyAlignment="0">
      <alignment horizontal="right" vertical="top"/>
      <protection locked="0"/>
    </xf>
    <xf numFmtId="0" fontId="124" fillId="0" borderId="56" applyNumberFormat="0" applyFill="0" applyAlignment="0" applyProtection="0"/>
    <xf numFmtId="37" fontId="125" fillId="0" borderId="33" applyFill="0" applyBorder="0" applyAlignment="0" applyProtection="0"/>
    <xf numFmtId="0" fontId="75" fillId="0" borderId="32">
      <alignment horizontal="left"/>
      <protection locked="0"/>
    </xf>
    <xf numFmtId="168" fontId="76" fillId="0" borderId="0"/>
    <xf numFmtId="0" fontId="77" fillId="0" borderId="0" applyBorder="0"/>
    <xf numFmtId="0" fontId="50" fillId="0" borderId="0" applyFont="0" applyFill="0" applyBorder="0" applyProtection="0">
      <alignment horizontal="right"/>
    </xf>
    <xf numFmtId="0" fontId="50" fillId="0" borderId="0" applyFont="0" applyFill="0" applyBorder="0" applyProtection="0">
      <alignment horizontal="right"/>
    </xf>
    <xf numFmtId="0" fontId="50" fillId="0" borderId="0" applyFont="0" applyFill="0" applyBorder="0" applyProtection="0">
      <alignment horizontal="right"/>
    </xf>
    <xf numFmtId="0" fontId="29" fillId="0" borderId="0" applyFont="0" applyFill="0" applyBorder="0" applyProtection="0">
      <alignment horizontal="right"/>
    </xf>
    <xf numFmtId="0" fontId="29" fillId="0" borderId="0" applyFont="0" applyFill="0" applyBorder="0" applyProtection="0">
      <alignment horizontal="right"/>
    </xf>
    <xf numFmtId="0" fontId="4" fillId="9" borderId="0" applyFont="0" applyBorder="0" applyAlignment="0" applyProtection="0">
      <alignment horizontal="right"/>
      <protection hidden="1"/>
    </xf>
    <xf numFmtId="0" fontId="126" fillId="14" borderId="0" applyNumberFormat="0" applyBorder="0" applyAlignment="0" applyProtection="0"/>
    <xf numFmtId="37" fontId="127" fillId="0" borderId="0"/>
    <xf numFmtId="249" fontId="127" fillId="0" borderId="0"/>
    <xf numFmtId="202" fontId="29" fillId="0" borderId="0" applyFont="0" applyFill="0" applyBorder="0" applyAlignment="0"/>
    <xf numFmtId="0" fontId="29" fillId="0" borderId="0"/>
    <xf numFmtId="0" fontId="29" fillId="0" borderId="0"/>
    <xf numFmtId="202" fontId="29" fillId="0" borderId="0" applyNumberFormat="0" applyFill="0" applyBorder="0" applyAlignment="0" applyProtection="0"/>
    <xf numFmtId="0" fontId="33" fillId="0" borderId="0"/>
    <xf numFmtId="0" fontId="80" fillId="0" borderId="0"/>
    <xf numFmtId="0" fontId="81" fillId="7" borderId="0"/>
    <xf numFmtId="166" fontId="128" fillId="0" borderId="0" applyFill="0" applyBorder="0" applyAlignment="0" applyProtection="0"/>
    <xf numFmtId="0" fontId="29" fillId="43" borderId="57" applyNumberFormat="0" applyFont="0" applyAlignment="0" applyProtection="0"/>
    <xf numFmtId="0" fontId="29" fillId="43" borderId="57" applyNumberFormat="0" applyFont="0" applyAlignment="0" applyProtection="0"/>
    <xf numFmtId="0" fontId="4" fillId="0" borderId="0" applyFont="0" applyFill="0" applyBorder="0" applyAlignment="0" applyProtection="0"/>
    <xf numFmtId="0" fontId="129" fillId="5" borderId="58" applyNumberFormat="0" applyAlignment="0" applyProtection="0"/>
    <xf numFmtId="0" fontId="29" fillId="0" borderId="0" applyNumberFormat="0" applyFill="0" applyBorder="0" applyAlignment="0" applyProtection="0"/>
    <xf numFmtId="0" fontId="83" fillId="0" borderId="0" applyProtection="0">
      <alignment horizontal="left"/>
    </xf>
    <xf numFmtId="0" fontId="83" fillId="0" borderId="0" applyFill="0" applyBorder="0" applyProtection="0">
      <alignment horizontal="left"/>
    </xf>
    <xf numFmtId="0" fontId="84" fillId="0" borderId="0" applyFill="0" applyBorder="0" applyProtection="0">
      <alignment horizontal="left"/>
    </xf>
    <xf numFmtId="0" fontId="85" fillId="0" borderId="0">
      <alignment horizontal="center"/>
    </xf>
    <xf numFmtId="0" fontId="86" fillId="0" borderId="0">
      <alignment horizontal="center"/>
    </xf>
    <xf numFmtId="227" fontId="29" fillId="0" borderId="0" applyFont="0" applyFill="0" applyBorder="0" applyAlignment="0"/>
    <xf numFmtId="0" fontId="4" fillId="0" borderId="0" applyFont="0" applyFill="0" applyBorder="0" applyAlignment="0"/>
    <xf numFmtId="0" fontId="29" fillId="0" borderId="0" applyFont="0" applyFill="0" applyBorder="0" applyAlignment="0"/>
    <xf numFmtId="0" fontId="29" fillId="0" borderId="0" applyFont="0" applyFill="0" applyBorder="0" applyAlignment="0"/>
    <xf numFmtId="0" fontId="29" fillId="0" borderId="0" applyFont="0" applyFill="0" applyBorder="0" applyProtection="0">
      <alignment horizontal="right"/>
    </xf>
    <xf numFmtId="168" fontId="4" fillId="7" borderId="0"/>
    <xf numFmtId="192" fontId="29" fillId="0" borderId="0">
      <protection locked="0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3" fillId="0" borderId="0" applyNumberFormat="0" applyFont="0" applyFill="0" applyBorder="0" applyAlignment="0" applyProtection="0">
      <alignment horizontal="left"/>
    </xf>
    <xf numFmtId="15" fontId="53" fillId="0" borderId="0" applyFont="0" applyFill="0" applyBorder="0" applyAlignment="0" applyProtection="0"/>
    <xf numFmtId="4" fontId="53" fillId="0" borderId="0" applyFont="0" applyFill="0" applyBorder="0" applyAlignment="0" applyProtection="0"/>
    <xf numFmtId="0" fontId="32" fillId="0" borderId="34">
      <alignment horizontal="center"/>
    </xf>
    <xf numFmtId="3" fontId="53" fillId="0" borderId="0" applyFont="0" applyFill="0" applyBorder="0" applyAlignment="0" applyProtection="0"/>
    <xf numFmtId="0" fontId="53" fillId="44" borderId="0" applyNumberFormat="0" applyFont="0" applyBorder="0" applyAlignment="0" applyProtection="0"/>
    <xf numFmtId="250" fontId="89" fillId="0" borderId="0"/>
    <xf numFmtId="0" fontId="29" fillId="0" borderId="0" applyFont="0" applyFill="0" applyBorder="0" applyProtection="0">
      <alignment horizontal="right"/>
    </xf>
    <xf numFmtId="0" fontId="29" fillId="0" borderId="0" applyFont="0" applyFill="0" applyBorder="0" applyProtection="0">
      <alignment horizontal="right"/>
    </xf>
    <xf numFmtId="0" fontId="29" fillId="0" borderId="0" applyFont="0" applyFill="0" applyBorder="0" applyProtection="0">
      <alignment horizontal="right"/>
    </xf>
    <xf numFmtId="202" fontId="29" fillId="0" borderId="0" applyNumberFormat="0" applyFill="0" applyBorder="0" applyAlignment="0" applyProtection="0">
      <alignment horizontal="left"/>
    </xf>
    <xf numFmtId="0" fontId="90" fillId="0" borderId="32" applyNumberFormat="0" applyFill="0" applyBorder="0" applyAlignment="0" applyProtection="0">
      <protection hidden="1"/>
    </xf>
    <xf numFmtId="0" fontId="33" fillId="0" borderId="0" applyNumberFormat="0" applyFill="0" applyBorder="0" applyProtection="0">
      <alignment horizontal="right" vertical="center"/>
    </xf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63" fillId="0" borderId="0" applyFill="0" applyBorder="0" applyProtection="0">
      <alignment horizontal="left"/>
    </xf>
    <xf numFmtId="0" fontId="52" fillId="17" borderId="0" applyNumberFormat="0" applyFont="0" applyBorder="0" applyAlignment="0" applyProtection="0"/>
    <xf numFmtId="0" fontId="29" fillId="18" borderId="0" applyFont="0" applyFill="0" applyBorder="0" applyProtection="0">
      <alignment horizontal="right"/>
    </xf>
    <xf numFmtId="0" fontId="43" fillId="0" borderId="0" applyNumberFormat="0" applyFill="0" applyBorder="0" applyProtection="0">
      <alignment horizontal="left" vertical="center"/>
    </xf>
    <xf numFmtId="235" fontId="29" fillId="19" borderId="0" applyNumberFormat="0" applyBorder="0">
      <alignment horizontal="center" vertical="center"/>
      <protection locked="0"/>
    </xf>
    <xf numFmtId="0" fontId="44" fillId="0" borderId="0" applyFill="0" applyBorder="0" applyProtection="0">
      <alignment horizontal="center" vertical="center"/>
    </xf>
    <xf numFmtId="0" fontId="44" fillId="0" borderId="0" applyFill="0" applyBorder="0" applyProtection="0"/>
    <xf numFmtId="0" fontId="95" fillId="0" borderId="0" applyFill="0" applyBorder="0" applyProtection="0">
      <alignment horizontal="left"/>
    </xf>
    <xf numFmtId="0" fontId="96" fillId="0" borderId="0" applyFill="0" applyBorder="0" applyProtection="0">
      <alignment horizontal="left" vertical="top"/>
    </xf>
    <xf numFmtId="212" fontId="29" fillId="7" borderId="47" applyNumberFormat="0" applyAlignment="0">
      <alignment vertical="center"/>
    </xf>
    <xf numFmtId="236" fontId="29" fillId="0" borderId="0" applyNumberFormat="0" applyBorder="0" applyProtection="0">
      <alignment horizontal="right" vertical="center"/>
    </xf>
    <xf numFmtId="212" fontId="29" fillId="7" borderId="47" applyNumberFormat="0" applyProtection="0">
      <alignment horizontal="centerContinuous" vertical="center"/>
    </xf>
    <xf numFmtId="212" fontId="29" fillId="20" borderId="0" applyBorder="0" applyAlignment="0" applyProtection="0">
      <alignment vertical="center"/>
    </xf>
    <xf numFmtId="237" fontId="29" fillId="0" borderId="0" applyFill="0" applyBorder="0" applyProtection="0">
      <alignment horizontal="left" vertical="center"/>
    </xf>
    <xf numFmtId="0" fontId="4" fillId="0" borderId="0"/>
    <xf numFmtId="238" fontId="29" fillId="0" borderId="0"/>
    <xf numFmtId="0" fontId="106" fillId="0" borderId="33" applyFill="0" applyAlignment="0" applyProtection="0">
      <alignment horizontal="left"/>
    </xf>
    <xf numFmtId="0" fontId="29" fillId="0" borderId="0" applyNumberFormat="0" applyProtection="0">
      <alignment horizontal="left" vertical="center"/>
    </xf>
    <xf numFmtId="0" fontId="29" fillId="0" borderId="0" applyNumberFormat="0" applyProtection="0">
      <alignment horizontal="left" vertical="center"/>
    </xf>
    <xf numFmtId="0" fontId="108" fillId="0" borderId="0" applyFill="0" applyBorder="0" applyAlignment="0" applyProtection="0"/>
    <xf numFmtId="0" fontId="85" fillId="5" borderId="32"/>
    <xf numFmtId="0" fontId="109" fillId="0" borderId="0">
      <alignment horizontal="left"/>
      <protection locked="0"/>
    </xf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NumberFormat="0" applyBorder="0" applyProtection="0">
      <alignment horizontal="centerContinuous" vertical="center"/>
    </xf>
    <xf numFmtId="0" fontId="29" fillId="0" borderId="0" applyNumberFormat="0" applyBorder="0" applyProtection="0">
      <alignment horizontal="centerContinuous" vertical="center"/>
    </xf>
    <xf numFmtId="0" fontId="130" fillId="0" borderId="0" applyNumberFormat="0" applyFill="0" applyBorder="0" applyAlignment="0" applyProtection="0"/>
    <xf numFmtId="0" fontId="29" fillId="0" borderId="0"/>
    <xf numFmtId="0" fontId="29" fillId="0" borderId="0"/>
    <xf numFmtId="208" fontId="43" fillId="0" borderId="33" applyNumberFormat="0" applyFill="0" applyAlignment="0" applyProtection="0"/>
    <xf numFmtId="208" fontId="43" fillId="0" borderId="33" applyNumberFormat="0" applyFill="0" applyAlignment="0" applyProtection="0"/>
    <xf numFmtId="244" fontId="32" fillId="0" borderId="59" applyAlignment="0" applyProtection="0"/>
    <xf numFmtId="0" fontId="45" fillId="0" borderId="36" applyFill="0" applyProtection="0">
      <alignment horizontal="right"/>
    </xf>
    <xf numFmtId="212" fontId="97" fillId="20" borderId="48" applyNumberFormat="0" applyBorder="0" applyAlignment="0" applyProtection="0">
      <alignment vertical="center"/>
    </xf>
    <xf numFmtId="212" fontId="34" fillId="0" borderId="33" applyNumberFormat="0" applyFont="0" applyFill="0" applyAlignment="0">
      <alignment vertical="center"/>
    </xf>
    <xf numFmtId="49" fontId="55" fillId="0" borderId="33">
      <alignment vertical="center"/>
    </xf>
    <xf numFmtId="208" fontId="106" fillId="0" borderId="33" applyFill="0" applyAlignment="0" applyProtection="0">
      <alignment horizontal="left"/>
    </xf>
    <xf numFmtId="208" fontId="106" fillId="0" borderId="33" applyFill="0" applyAlignment="0" applyProtection="0">
      <alignment horizontal="left"/>
    </xf>
    <xf numFmtId="192" fontId="29" fillId="0" borderId="49" applyNumberFormat="0" applyFont="0" applyFill="0" applyAlignment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92" fontId="29" fillId="0" borderId="65" applyNumberFormat="0" applyFont="0" applyFill="0" applyAlignment="0"/>
    <xf numFmtId="208" fontId="45" fillId="0" borderId="84" applyFill="0" applyProtection="0">
      <alignment horizontal="right"/>
    </xf>
    <xf numFmtId="0" fontId="116" fillId="5" borderId="87" applyNumberFormat="0" applyAlignment="0" applyProtection="0"/>
    <xf numFmtId="208" fontId="63" fillId="0" borderId="69">
      <alignment horizontal="left" vertical="center"/>
    </xf>
    <xf numFmtId="38" fontId="6" fillId="41" borderId="90"/>
    <xf numFmtId="212" fontId="97" fillId="20" borderId="78" applyNumberFormat="0" applyBorder="0" applyAlignment="0" applyProtection="0">
      <alignment vertical="center"/>
    </xf>
    <xf numFmtId="0" fontId="29" fillId="43" borderId="88" applyNumberFormat="0" applyFont="0" applyAlignment="0" applyProtection="0"/>
    <xf numFmtId="208" fontId="45" fillId="0" borderId="61" applyFill="0" applyProtection="0">
      <alignment horizontal="right"/>
    </xf>
    <xf numFmtId="208" fontId="45" fillId="0" borderId="61" applyFill="0" applyProtection="0">
      <alignment horizontal="right"/>
    </xf>
    <xf numFmtId="192" fontId="29" fillId="0" borderId="72" applyNumberFormat="0" applyFont="0" applyFill="0" applyAlignment="0"/>
    <xf numFmtId="0" fontId="45" fillId="0" borderId="70" applyFill="0" applyProtection="0">
      <alignment horizontal="right"/>
    </xf>
    <xf numFmtId="0" fontId="63" fillId="0" borderId="76">
      <alignment horizontal="left" vertical="center"/>
    </xf>
    <xf numFmtId="212" fontId="37" fillId="0" borderId="63" applyNumberFormat="0" applyFont="0" applyFill="0" applyAlignment="0">
      <alignment vertical="center"/>
    </xf>
    <xf numFmtId="0" fontId="116" fillId="5" borderId="94" applyNumberFormat="0" applyAlignment="0" applyProtection="0"/>
    <xf numFmtId="0" fontId="29" fillId="43" borderId="95" applyNumberFormat="0" applyFont="0" applyAlignment="0" applyProtection="0"/>
    <xf numFmtId="244" fontId="32" fillId="0" borderId="79" applyAlignment="0" applyProtection="0"/>
    <xf numFmtId="212" fontId="97" fillId="20" borderId="71" applyNumberFormat="0" applyBorder="0" applyAlignment="0" applyProtection="0">
      <alignment vertical="center"/>
    </xf>
    <xf numFmtId="0" fontId="45" fillId="0" borderId="77" applyFill="0" applyProtection="0">
      <alignment horizontal="right"/>
    </xf>
    <xf numFmtId="208" fontId="63" fillId="0" borderId="76">
      <alignment horizontal="left" vertical="center"/>
    </xf>
    <xf numFmtId="0" fontId="129" fillId="5" borderId="75" applyNumberFormat="0" applyAlignment="0" applyProtection="0"/>
    <xf numFmtId="208" fontId="63" fillId="0" borderId="60">
      <alignment horizontal="left" vertical="center"/>
    </xf>
    <xf numFmtId="208" fontId="63" fillId="0" borderId="60">
      <alignment horizontal="left" vertical="center"/>
    </xf>
    <xf numFmtId="0" fontId="45" fillId="0" borderId="63" applyFill="0" applyProtection="0">
      <alignment horizontal="right"/>
    </xf>
    <xf numFmtId="208" fontId="63" fillId="0" borderId="90">
      <alignment horizontal="left" vertical="center"/>
    </xf>
    <xf numFmtId="0" fontId="129" fillId="5" borderId="68" applyNumberFormat="0" applyAlignment="0" applyProtection="0"/>
    <xf numFmtId="0" fontId="29" fillId="43" borderId="67" applyNumberFormat="0" applyFont="0" applyAlignment="0" applyProtection="0"/>
    <xf numFmtId="0" fontId="29" fillId="43" borderId="67" applyNumberFormat="0" applyFont="0" applyAlignment="0" applyProtection="0"/>
    <xf numFmtId="208" fontId="63" fillId="0" borderId="69">
      <alignment horizontal="left" vertical="center"/>
    </xf>
    <xf numFmtId="192" fontId="29" fillId="0" borderId="79" applyNumberFormat="0" applyFont="0" applyFill="0" applyAlignment="0"/>
    <xf numFmtId="0" fontId="129" fillId="5" borderId="89" applyNumberFormat="0" applyAlignment="0" applyProtection="0"/>
    <xf numFmtId="212" fontId="97" fillId="20" borderId="92" applyNumberFormat="0" applyBorder="0" applyAlignment="0" applyProtection="0">
      <alignment vertical="center"/>
    </xf>
    <xf numFmtId="0" fontId="129" fillId="5" borderId="96" applyNumberFormat="0" applyAlignment="0" applyProtection="0"/>
    <xf numFmtId="208" fontId="45" fillId="0" borderId="91" applyFill="0" applyProtection="0">
      <alignment horizontal="right"/>
    </xf>
    <xf numFmtId="0" fontId="116" fillId="5" borderId="66" applyNumberFormat="0" applyAlignment="0" applyProtection="0"/>
    <xf numFmtId="0" fontId="45" fillId="0" borderId="63" applyFill="0" applyProtection="0">
      <alignment horizontal="right"/>
    </xf>
    <xf numFmtId="192" fontId="29" fillId="0" borderId="93" applyNumberFormat="0" applyFont="0" applyFill="0" applyAlignment="0"/>
    <xf numFmtId="0" fontId="129" fillId="5" borderId="82" applyNumberFormat="0" applyAlignment="0" applyProtection="0"/>
    <xf numFmtId="0" fontId="45" fillId="0" borderId="70" applyFill="0" applyProtection="0">
      <alignment horizontal="right"/>
    </xf>
    <xf numFmtId="0" fontId="129" fillId="5" borderId="75" applyNumberFormat="0" applyAlignment="0" applyProtection="0"/>
    <xf numFmtId="0" fontId="45" fillId="0" borderId="77" applyFill="0" applyProtection="0">
      <alignment horizontal="right"/>
    </xf>
    <xf numFmtId="0" fontId="29" fillId="43" borderId="81" applyNumberFormat="0" applyFont="0" applyAlignment="0" applyProtection="0"/>
    <xf numFmtId="212" fontId="37" fillId="0" borderId="70" applyNumberFormat="0" applyFont="0" applyFill="0" applyAlignment="0">
      <alignment vertical="center"/>
    </xf>
    <xf numFmtId="0" fontId="63" fillId="0" borderId="90">
      <alignment horizontal="left" vertical="center"/>
    </xf>
    <xf numFmtId="212" fontId="97" fillId="20" borderId="92" applyNumberFormat="0" applyBorder="0" applyAlignment="0" applyProtection="0">
      <alignment vertical="center"/>
    </xf>
    <xf numFmtId="208" fontId="63" fillId="0" borderId="83">
      <alignment horizontal="left" vertical="center"/>
    </xf>
    <xf numFmtId="38" fontId="6" fillId="42" borderId="90"/>
    <xf numFmtId="38" fontId="6" fillId="42" borderId="83"/>
    <xf numFmtId="208" fontId="45" fillId="0" borderId="70" applyFill="0" applyProtection="0">
      <alignment horizontal="right"/>
    </xf>
    <xf numFmtId="208" fontId="63" fillId="0" borderId="62">
      <alignment horizontal="left" vertical="center"/>
    </xf>
    <xf numFmtId="0" fontId="29" fillId="43" borderId="74" applyNumberFormat="0" applyFont="0" applyAlignment="0" applyProtection="0"/>
    <xf numFmtId="38" fontId="6" fillId="42" borderId="76"/>
    <xf numFmtId="0" fontId="129" fillId="5" borderId="96" applyNumberFormat="0" applyAlignment="0" applyProtection="0"/>
    <xf numFmtId="0" fontId="129" fillId="5" borderId="89" applyNumberFormat="0" applyAlignment="0" applyProtection="0"/>
    <xf numFmtId="192" fontId="29" fillId="0" borderId="93" applyNumberFormat="0" applyFont="0" applyFill="0" applyAlignment="0"/>
    <xf numFmtId="212" fontId="97" fillId="20" borderId="71" applyNumberFormat="0" applyBorder="0" applyAlignment="0" applyProtection="0">
      <alignment vertical="center"/>
    </xf>
    <xf numFmtId="208" fontId="63" fillId="0" borderId="83">
      <alignment horizontal="left" vertical="center"/>
    </xf>
    <xf numFmtId="208" fontId="63" fillId="0" borderId="62">
      <alignment horizontal="left" vertical="center"/>
    </xf>
    <xf numFmtId="0" fontId="129" fillId="5" borderId="82" applyNumberFormat="0" applyAlignment="0" applyProtection="0"/>
    <xf numFmtId="38" fontId="6" fillId="41" borderId="62"/>
    <xf numFmtId="0" fontId="63" fillId="0" borderId="62">
      <alignment horizontal="left" vertical="center"/>
    </xf>
    <xf numFmtId="212" fontId="37" fillId="0" borderId="61" applyNumberFormat="0" applyFont="0" applyFill="0" applyAlignment="0">
      <alignment vertical="center"/>
    </xf>
    <xf numFmtId="38" fontId="6" fillId="42" borderId="69"/>
    <xf numFmtId="0" fontId="129" fillId="5" borderId="68" applyNumberFormat="0" applyAlignment="0" applyProtection="0"/>
    <xf numFmtId="0" fontId="45" fillId="0" borderId="84" applyFill="0" applyProtection="0">
      <alignment horizontal="right"/>
    </xf>
    <xf numFmtId="38" fontId="6" fillId="41" borderId="76"/>
    <xf numFmtId="208" fontId="45" fillId="0" borderId="63" applyFill="0" applyProtection="0">
      <alignment horizontal="right"/>
    </xf>
    <xf numFmtId="208" fontId="63" fillId="0" borderId="90">
      <alignment horizontal="left" vertical="center"/>
    </xf>
    <xf numFmtId="192" fontId="29" fillId="0" borderId="86" applyNumberFormat="0" applyFont="0" applyFill="0" applyAlignment="0"/>
    <xf numFmtId="0" fontId="63" fillId="0" borderId="83">
      <alignment horizontal="left" vertical="center"/>
    </xf>
    <xf numFmtId="0" fontId="116" fillId="5" borderId="73" applyNumberFormat="0" applyAlignment="0" applyProtection="0"/>
    <xf numFmtId="244" fontId="32" fillId="0" borderId="72" applyAlignment="0" applyProtection="0"/>
    <xf numFmtId="0" fontId="45" fillId="0" borderId="61" applyFill="0" applyProtection="0">
      <alignment horizontal="right"/>
    </xf>
    <xf numFmtId="212" fontId="97" fillId="20" borderId="78" applyNumberFormat="0" applyBorder="0" applyAlignment="0" applyProtection="0">
      <alignment vertical="center"/>
    </xf>
    <xf numFmtId="208" fontId="45" fillId="0" borderId="77" applyFill="0" applyProtection="0">
      <alignment horizontal="right"/>
    </xf>
    <xf numFmtId="212" fontId="97" fillId="20" borderId="85" applyNumberFormat="0" applyBorder="0" applyAlignment="0" applyProtection="0">
      <alignment vertical="center"/>
    </xf>
    <xf numFmtId="0" fontId="63" fillId="0" borderId="60">
      <alignment horizontal="left" vertical="center"/>
    </xf>
    <xf numFmtId="212" fontId="97" fillId="20" borderId="64" applyNumberFormat="0" applyBorder="0" applyAlignment="0" applyProtection="0">
      <alignment vertical="center"/>
    </xf>
    <xf numFmtId="38" fontId="6" fillId="41" borderId="69"/>
    <xf numFmtId="38" fontId="6" fillId="41" borderId="60"/>
    <xf numFmtId="38" fontId="6" fillId="42" borderId="60"/>
    <xf numFmtId="192" fontId="29" fillId="0" borderId="86" applyNumberFormat="0" applyFont="0" applyFill="0" applyAlignment="0"/>
    <xf numFmtId="192" fontId="29" fillId="0" borderId="79" applyNumberFormat="0" applyFont="0" applyFill="0" applyAlignment="0"/>
    <xf numFmtId="38" fontId="6" fillId="42" borderId="62"/>
    <xf numFmtId="244" fontId="32" fillId="0" borderId="93" applyAlignment="0" applyProtection="0"/>
    <xf numFmtId="244" fontId="32" fillId="0" borderId="86" applyAlignment="0" applyProtection="0"/>
    <xf numFmtId="0" fontId="29" fillId="43" borderId="95" applyNumberFormat="0" applyFont="0" applyAlignment="0" applyProtection="0"/>
    <xf numFmtId="0" fontId="29" fillId="43" borderId="74" applyNumberFormat="0" applyFont="0" applyAlignment="0" applyProtection="0"/>
    <xf numFmtId="192" fontId="29" fillId="0" borderId="72" applyNumberFormat="0" applyFont="0" applyFill="0" applyAlignment="0"/>
    <xf numFmtId="208" fontId="45" fillId="0" borderId="63" applyFill="0" applyProtection="0">
      <alignment horizontal="right"/>
    </xf>
    <xf numFmtId="38" fontId="6" fillId="41" borderId="83"/>
    <xf numFmtId="192" fontId="29" fillId="0" borderId="65" applyNumberFormat="0" applyFont="0" applyFill="0" applyAlignment="0"/>
    <xf numFmtId="0" fontId="45" fillId="0" borderId="84" applyFill="0" applyProtection="0">
      <alignment horizontal="right"/>
    </xf>
    <xf numFmtId="212" fontId="97" fillId="20" borderId="64" applyNumberFormat="0" applyBorder="0" applyAlignment="0" applyProtection="0">
      <alignment vertical="center"/>
    </xf>
    <xf numFmtId="0" fontId="116" fillId="5" borderId="80" applyNumberFormat="0" applyAlignment="0" applyProtection="0"/>
    <xf numFmtId="0" fontId="45" fillId="0" borderId="91" applyFill="0" applyProtection="0">
      <alignment horizontal="right"/>
    </xf>
    <xf numFmtId="0" fontId="45" fillId="0" borderId="61" applyFill="0" applyProtection="0">
      <alignment horizontal="right"/>
    </xf>
    <xf numFmtId="212" fontId="97" fillId="20" borderId="85" applyNumberFormat="0" applyBorder="0" applyAlignment="0" applyProtection="0">
      <alignment vertical="center"/>
    </xf>
    <xf numFmtId="244" fontId="32" fillId="0" borderId="65" applyAlignment="0" applyProtection="0"/>
    <xf numFmtId="0" fontId="63" fillId="0" borderId="69">
      <alignment horizontal="left" vertical="center"/>
    </xf>
    <xf numFmtId="0" fontId="29" fillId="43" borderId="81" applyNumberFormat="0" applyFont="0" applyAlignment="0" applyProtection="0"/>
    <xf numFmtId="0" fontId="29" fillId="43" borderId="88" applyNumberFormat="0" applyFont="0" applyAlignment="0" applyProtection="0"/>
    <xf numFmtId="212" fontId="37" fillId="0" borderId="77" applyNumberFormat="0" applyFont="0" applyFill="0" applyAlignment="0">
      <alignment vertical="center"/>
    </xf>
    <xf numFmtId="208" fontId="45" fillId="0" borderId="70" applyFill="0" applyProtection="0">
      <alignment horizontal="right"/>
    </xf>
    <xf numFmtId="0" fontId="45" fillId="0" borderId="91" applyFill="0" applyProtection="0">
      <alignment horizontal="right"/>
    </xf>
    <xf numFmtId="212" fontId="37" fillId="0" borderId="84" applyNumberFormat="0" applyFont="0" applyFill="0" applyAlignment="0">
      <alignment vertical="center"/>
    </xf>
    <xf numFmtId="208" fontId="45" fillId="0" borderId="77" applyFill="0" applyProtection="0">
      <alignment horizontal="right"/>
    </xf>
    <xf numFmtId="212" fontId="37" fillId="0" borderId="91" applyNumberFormat="0" applyFont="0" applyFill="0" applyAlignment="0">
      <alignment vertical="center"/>
    </xf>
    <xf numFmtId="208" fontId="45" fillId="0" borderId="84" applyFill="0" applyProtection="0">
      <alignment horizontal="right"/>
    </xf>
    <xf numFmtId="208" fontId="45" fillId="0" borderId="91" applyFill="0" applyProtection="0">
      <alignment horizontal="right"/>
    </xf>
    <xf numFmtId="0" fontId="129" fillId="5" borderId="96" applyNumberFormat="0" applyAlignment="0" applyProtection="0"/>
    <xf numFmtId="165" fontId="1" fillId="0" borderId="0" applyFont="0" applyFill="0" applyBorder="0" applyAlignment="0" applyProtection="0"/>
    <xf numFmtId="0" fontId="45" fillId="0" borderId="99" applyFill="0" applyProtection="0">
      <alignment horizontal="right"/>
    </xf>
    <xf numFmtId="0" fontId="129" fillId="5" borderId="101" applyNumberFormat="0" applyAlignment="0" applyProtection="0"/>
    <xf numFmtId="0" fontId="29" fillId="43" borderId="100" applyNumberFormat="0" applyFont="0" applyAlignment="0" applyProtection="0"/>
    <xf numFmtId="208" fontId="45" fillId="0" borderId="110" applyFill="0" applyProtection="0">
      <alignment horizontal="right"/>
    </xf>
    <xf numFmtId="192" fontId="29" fillId="0" borderId="105" applyNumberFormat="0" applyFont="0" applyFill="0" applyAlignment="0"/>
    <xf numFmtId="0" fontId="45" fillId="0" borderId="99" applyFill="0" applyProtection="0">
      <alignment horizontal="right"/>
    </xf>
    <xf numFmtId="38" fontId="6" fillId="41" borderId="102"/>
    <xf numFmtId="192" fontId="29" fillId="0" borderId="112" applyNumberFormat="0" applyFont="0" applyFill="0" applyAlignment="0"/>
    <xf numFmtId="0" fontId="29" fillId="43" borderId="107" applyNumberFormat="0" applyFont="0" applyAlignment="0" applyProtection="0"/>
    <xf numFmtId="0" fontId="29" fillId="43" borderId="107" applyNumberFormat="0" applyFont="0" applyAlignment="0" applyProtection="0"/>
    <xf numFmtId="38" fontId="6" fillId="42" borderId="109"/>
    <xf numFmtId="38" fontId="6" fillId="41" borderId="109"/>
    <xf numFmtId="0" fontId="63" fillId="0" borderId="109">
      <alignment horizontal="left" vertical="center"/>
    </xf>
    <xf numFmtId="208" fontId="45" fillId="0" borderId="103" applyFill="0" applyProtection="0">
      <alignment horizontal="right"/>
    </xf>
    <xf numFmtId="208" fontId="45" fillId="0" borderId="103" applyFill="0" applyProtection="0">
      <alignment horizontal="right"/>
    </xf>
    <xf numFmtId="0" fontId="116" fillId="5" borderId="113" applyNumberFormat="0" applyAlignment="0" applyProtection="0"/>
    <xf numFmtId="244" fontId="32" fillId="0" borderId="112" applyAlignment="0" applyProtection="0"/>
    <xf numFmtId="208" fontId="63" fillId="0" borderId="102">
      <alignment horizontal="left" vertical="center"/>
    </xf>
    <xf numFmtId="208" fontId="63" fillId="0" borderId="109">
      <alignment horizontal="left" vertical="center"/>
    </xf>
    <xf numFmtId="208" fontId="63" fillId="0" borderId="109">
      <alignment horizontal="left" vertical="center"/>
    </xf>
    <xf numFmtId="212" fontId="37" fillId="0" borderId="103" applyNumberFormat="0" applyFont="0" applyFill="0" applyAlignment="0">
      <alignment vertical="center"/>
    </xf>
    <xf numFmtId="0" fontId="29" fillId="43" borderId="114" applyNumberFormat="0" applyFont="0" applyAlignment="0" applyProtection="0"/>
    <xf numFmtId="244" fontId="32" fillId="0" borderId="105" applyAlignment="0" applyProtection="0"/>
    <xf numFmtId="0" fontId="45" fillId="0" borderId="103" applyFill="0" applyProtection="0">
      <alignment horizontal="right"/>
    </xf>
    <xf numFmtId="0" fontId="116" fillId="5" borderId="106" applyNumberFormat="0" applyAlignment="0" applyProtection="0"/>
    <xf numFmtId="208" fontId="45" fillId="0" borderId="99" applyFill="0" applyProtection="0">
      <alignment horizontal="right"/>
    </xf>
    <xf numFmtId="208" fontId="45" fillId="0" borderId="99" applyFill="0" applyProtection="0">
      <alignment horizontal="right"/>
    </xf>
    <xf numFmtId="212" fontId="37" fillId="0" borderId="110" applyNumberFormat="0" applyFont="0" applyFill="0" applyAlignment="0">
      <alignment vertical="center"/>
    </xf>
    <xf numFmtId="212" fontId="97" fillId="20" borderId="111" applyNumberFormat="0" applyBorder="0" applyAlignment="0" applyProtection="0">
      <alignment vertical="center"/>
    </xf>
    <xf numFmtId="0" fontId="129" fillId="5" borderId="115" applyNumberFormat="0" applyAlignment="0" applyProtection="0"/>
    <xf numFmtId="0" fontId="63" fillId="0" borderId="102">
      <alignment horizontal="left" vertical="center"/>
    </xf>
    <xf numFmtId="0" fontId="29" fillId="43" borderId="100" applyNumberFormat="0" applyFont="0" applyAlignment="0" applyProtection="0"/>
    <xf numFmtId="0" fontId="29" fillId="43" borderId="114" applyNumberFormat="0" applyFont="0" applyAlignment="0" applyProtection="0"/>
    <xf numFmtId="212" fontId="37" fillId="0" borderId="99" applyNumberFormat="0" applyFont="0" applyFill="0" applyAlignment="0">
      <alignment vertical="center"/>
    </xf>
    <xf numFmtId="0" fontId="45" fillId="0" borderId="110" applyFill="0" applyProtection="0">
      <alignment horizontal="right"/>
    </xf>
    <xf numFmtId="208" fontId="63" fillId="0" borderId="102">
      <alignment horizontal="left" vertical="center"/>
    </xf>
    <xf numFmtId="0" fontId="129" fillId="5" borderId="96" applyNumberFormat="0" applyAlignment="0" applyProtection="0"/>
    <xf numFmtId="212" fontId="97" fillId="20" borderId="104" applyNumberFormat="0" applyBorder="0" applyAlignment="0" applyProtection="0">
      <alignment vertical="center"/>
    </xf>
    <xf numFmtId="0" fontId="129" fillId="5" borderId="115" applyNumberFormat="0" applyAlignment="0" applyProtection="0"/>
    <xf numFmtId="38" fontId="6" fillId="42" borderId="102"/>
    <xf numFmtId="0" fontId="129" fillId="5" borderId="108" applyNumberFormat="0" applyAlignment="0" applyProtection="0"/>
    <xf numFmtId="208" fontId="45" fillId="0" borderId="110" applyFill="0" applyProtection="0">
      <alignment horizontal="right"/>
    </xf>
    <xf numFmtId="165" fontId="1" fillId="0" borderId="0" applyFont="0" applyFill="0" applyBorder="0" applyAlignment="0" applyProtection="0"/>
    <xf numFmtId="0" fontId="45" fillId="0" borderId="103" applyFill="0" applyProtection="0">
      <alignment horizontal="right"/>
    </xf>
    <xf numFmtId="212" fontId="97" fillId="20" borderId="104" applyNumberFormat="0" applyBorder="0" applyAlignment="0" applyProtection="0">
      <alignment vertical="center"/>
    </xf>
    <xf numFmtId="192" fontId="29" fillId="0" borderId="105" applyNumberFormat="0" applyFont="0" applyFill="0" applyAlignment="0"/>
    <xf numFmtId="0" fontId="45" fillId="0" borderId="110" applyFill="0" applyProtection="0">
      <alignment horizontal="right"/>
    </xf>
    <xf numFmtId="212" fontId="97" fillId="20" borderId="111" applyNumberFormat="0" applyBorder="0" applyAlignment="0" applyProtection="0">
      <alignment vertical="center"/>
    </xf>
    <xf numFmtId="192" fontId="29" fillId="0" borderId="112" applyNumberFormat="0" applyFont="0" applyFill="0" applyAlignment="0"/>
  </cellStyleXfs>
  <cellXfs count="192">
    <xf numFmtId="0" fontId="0" fillId="0" borderId="0" xfId="0"/>
    <xf numFmtId="0" fontId="6" fillId="0" borderId="2" xfId="0" applyFont="1" applyBorder="1" applyAlignment="1">
      <alignment horizontal="left" vertical="center"/>
    </xf>
    <xf numFmtId="167" fontId="6" fillId="0" borderId="5" xfId="1" applyNumberFormat="1" applyFont="1" applyFill="1" applyBorder="1" applyAlignment="1">
      <alignment horizontal="right" vertical="center"/>
    </xf>
    <xf numFmtId="167" fontId="9" fillId="0" borderId="9" xfId="1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4" fontId="2" fillId="2" borderId="0" xfId="0" applyNumberFormat="1" applyFont="1" applyFill="1" applyAlignment="1">
      <alignment vertical="center"/>
    </xf>
    <xf numFmtId="4" fontId="4" fillId="0" borderId="0" xfId="0" applyNumberFormat="1" applyFont="1" applyAlignment="1">
      <alignment horizontal="left" vertical="center"/>
    </xf>
    <xf numFmtId="4" fontId="2" fillId="2" borderId="25" xfId="0" applyNumberFormat="1" applyFont="1" applyFill="1" applyBorder="1" applyAlignment="1">
      <alignment horizontal="center" vertical="center"/>
    </xf>
    <xf numFmtId="3" fontId="14" fillId="0" borderId="25" xfId="0" applyNumberFormat="1" applyFont="1" applyBorder="1" applyAlignment="1">
      <alignment horizontal="right" vertical="center"/>
    </xf>
    <xf numFmtId="173" fontId="14" fillId="0" borderId="25" xfId="0" applyNumberFormat="1" applyFont="1" applyBorder="1" applyAlignment="1">
      <alignment horizontal="right" vertical="center"/>
    </xf>
    <xf numFmtId="0" fontId="20" fillId="0" borderId="0" xfId="0" applyFont="1"/>
    <xf numFmtId="0" fontId="20" fillId="0" borderId="26" xfId="0" applyFont="1" applyBorder="1"/>
    <xf numFmtId="0" fontId="20" fillId="2" borderId="0" xfId="0" applyFont="1" applyFill="1"/>
    <xf numFmtId="0" fontId="14" fillId="0" borderId="0" xfId="0" applyFont="1"/>
    <xf numFmtId="0" fontId="23" fillId="0" borderId="0" xfId="0" applyFont="1"/>
    <xf numFmtId="0" fontId="24" fillId="0" borderId="0" xfId="6"/>
    <xf numFmtId="0" fontId="20" fillId="0" borderId="0" xfId="0" quotePrefix="1" applyFont="1"/>
    <xf numFmtId="0" fontId="25" fillId="0" borderId="0" xfId="6" applyFont="1"/>
    <xf numFmtId="3" fontId="14" fillId="0" borderId="25" xfId="0" quotePrefix="1" applyNumberFormat="1" applyFont="1" applyBorder="1" applyAlignment="1">
      <alignment horizontal="right" vertical="center"/>
    </xf>
    <xf numFmtId="4" fontId="3" fillId="0" borderId="16" xfId="0" applyNumberFormat="1" applyFont="1" applyBorder="1" applyAlignment="1">
      <alignment horizontal="left" vertical="center"/>
    </xf>
    <xf numFmtId="4" fontId="14" fillId="0" borderId="31" xfId="0" applyNumberFormat="1" applyFont="1" applyBorder="1" applyAlignment="1">
      <alignment horizontal="left" vertical="center"/>
    </xf>
    <xf numFmtId="14" fontId="4" fillId="4" borderId="31" xfId="0" applyNumberFormat="1" applyFont="1" applyFill="1" applyBorder="1" applyAlignment="1">
      <alignment horizontal="center" vertical="center"/>
    </xf>
    <xf numFmtId="167" fontId="9" fillId="0" borderId="2" xfId="1" applyNumberFormat="1" applyFont="1" applyFill="1" applyBorder="1" applyAlignment="1">
      <alignment vertical="center" wrapText="1"/>
    </xf>
    <xf numFmtId="3" fontId="4" fillId="0" borderId="25" xfId="0" applyNumberFormat="1" applyFont="1" applyBorder="1" applyAlignment="1">
      <alignment horizontal="right" vertical="center"/>
    </xf>
    <xf numFmtId="167" fontId="6" fillId="0" borderId="2" xfId="1" applyNumberFormat="1" applyFont="1" applyFill="1" applyBorder="1" applyAlignment="1">
      <alignment horizontal="right" vertical="center"/>
    </xf>
    <xf numFmtId="167" fontId="9" fillId="0" borderId="2" xfId="1" applyNumberFormat="1" applyFont="1" applyFill="1" applyBorder="1" applyAlignment="1">
      <alignment horizontal="right" vertical="center" wrapText="1"/>
    </xf>
    <xf numFmtId="167" fontId="9" fillId="0" borderId="10" xfId="1" applyNumberFormat="1" applyFont="1" applyFill="1" applyBorder="1" applyAlignment="1">
      <alignment horizontal="right" vertical="center" wrapText="1"/>
    </xf>
    <xf numFmtId="0" fontId="2" fillId="2" borderId="25" xfId="0" applyFont="1" applyFill="1" applyBorder="1" applyAlignment="1">
      <alignment horizontal="center" vertical="center"/>
    </xf>
    <xf numFmtId="3" fontId="19" fillId="3" borderId="25" xfId="0" applyNumberFormat="1" applyFont="1" applyFill="1" applyBorder="1" applyAlignment="1">
      <alignment horizontal="right" vertical="center"/>
    </xf>
    <xf numFmtId="3" fontId="3" fillId="3" borderId="25" xfId="0" applyNumberFormat="1" applyFont="1" applyFill="1" applyBorder="1" applyAlignment="1">
      <alignment horizontal="right" vertical="center"/>
    </xf>
    <xf numFmtId="3" fontId="6" fillId="3" borderId="25" xfId="0" applyNumberFormat="1" applyFont="1" applyFill="1" applyBorder="1" applyAlignment="1">
      <alignment horizontal="right" vertical="center"/>
    </xf>
    <xf numFmtId="0" fontId="6" fillId="3" borderId="0" xfId="0" applyFont="1" applyFill="1" applyAlignment="1">
      <alignment vertical="center"/>
    </xf>
    <xf numFmtId="4" fontId="4" fillId="0" borderId="31" xfId="0" applyNumberFormat="1" applyFont="1" applyBorder="1" applyAlignment="1">
      <alignment horizontal="left" vertical="center"/>
    </xf>
    <xf numFmtId="0" fontId="64" fillId="3" borderId="5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41" fontId="14" fillId="0" borderId="2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 wrapText="1"/>
    </xf>
    <xf numFmtId="167" fontId="6" fillId="0" borderId="0" xfId="1" applyNumberFormat="1" applyFont="1" applyFill="1" applyBorder="1" applyAlignment="1">
      <alignment horizontal="right" vertical="center"/>
    </xf>
    <xf numFmtId="4" fontId="14" fillId="0" borderId="16" xfId="0" applyNumberFormat="1" applyFont="1" applyBorder="1" applyAlignment="1">
      <alignment horizontal="left" vertical="center"/>
    </xf>
    <xf numFmtId="4" fontId="14" fillId="0" borderId="17" xfId="0" applyNumberFormat="1" applyFont="1" applyBorder="1" applyAlignment="1">
      <alignment horizontal="left" vertical="center"/>
    </xf>
    <xf numFmtId="41" fontId="14" fillId="0" borderId="10" xfId="0" applyNumberFormat="1" applyFont="1" applyBorder="1" applyAlignment="1">
      <alignment horizontal="right" vertical="center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26" fillId="0" borderId="0" xfId="0" applyFont="1" applyAlignment="1">
      <alignment vertical="center"/>
    </xf>
    <xf numFmtId="0" fontId="3" fillId="3" borderId="12" xfId="0" applyFont="1" applyFill="1" applyBorder="1" applyAlignment="1">
      <alignment horizontal="left" vertical="center"/>
    </xf>
    <xf numFmtId="170" fontId="3" fillId="3" borderId="18" xfId="1" applyNumberFormat="1" applyFont="1" applyFill="1" applyBorder="1" applyAlignment="1">
      <alignment horizontal="righ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170" fontId="3" fillId="3" borderId="0" xfId="1" applyNumberFormat="1" applyFont="1" applyFill="1" applyBorder="1" applyAlignment="1">
      <alignment horizontal="right" vertical="center"/>
    </xf>
    <xf numFmtId="170" fontId="6" fillId="3" borderId="19" xfId="1" applyNumberFormat="1" applyFont="1" applyFill="1" applyBorder="1" applyAlignment="1">
      <alignment horizontal="right" vertical="center"/>
    </xf>
    <xf numFmtId="0" fontId="13" fillId="0" borderId="15" xfId="0" applyFont="1" applyBorder="1" applyAlignment="1">
      <alignment horizontal="left" vertical="center"/>
    </xf>
    <xf numFmtId="171" fontId="13" fillId="0" borderId="20" xfId="1" applyNumberFormat="1" applyFont="1" applyFill="1" applyBorder="1" applyAlignment="1">
      <alignment horizontal="right" vertical="center"/>
    </xf>
    <xf numFmtId="0" fontId="5" fillId="3" borderId="13" xfId="0" applyFont="1" applyFill="1" applyBorder="1" applyAlignment="1">
      <alignment horizontal="left" vertical="center"/>
    </xf>
    <xf numFmtId="170" fontId="3" fillId="3" borderId="21" xfId="1" applyNumberFormat="1" applyFont="1" applyFill="1" applyBorder="1" applyAlignment="1">
      <alignment horizontal="right" vertical="center" wrapText="1"/>
    </xf>
    <xf numFmtId="0" fontId="13" fillId="0" borderId="14" xfId="0" applyFont="1" applyBorder="1" applyAlignment="1">
      <alignment horizontal="left" vertical="center"/>
    </xf>
    <xf numFmtId="171" fontId="9" fillId="0" borderId="19" xfId="1" applyNumberFormat="1" applyFont="1" applyFill="1" applyBorder="1" applyAlignment="1">
      <alignment horizontal="right" vertical="center" wrapText="1"/>
    </xf>
    <xf numFmtId="0" fontId="3" fillId="0" borderId="16" xfId="0" applyFont="1" applyBorder="1" applyAlignment="1">
      <alignment horizontal="left" vertical="center"/>
    </xf>
    <xf numFmtId="170" fontId="3" fillId="0" borderId="0" xfId="1" applyNumberFormat="1" applyFont="1" applyFill="1" applyBorder="1" applyAlignment="1">
      <alignment horizontal="right" vertical="center" wrapText="1"/>
    </xf>
    <xf numFmtId="170" fontId="6" fillId="0" borderId="0" xfId="1" applyNumberFormat="1" applyFont="1" applyFill="1" applyBorder="1" applyAlignment="1">
      <alignment horizontal="right" vertical="center" wrapText="1"/>
    </xf>
    <xf numFmtId="0" fontId="14" fillId="0" borderId="16" xfId="0" applyFont="1" applyBorder="1" applyAlignment="1">
      <alignment horizontal="left" vertical="center"/>
    </xf>
    <xf numFmtId="170" fontId="14" fillId="0" borderId="0" xfId="1" applyNumberFormat="1" applyFont="1" applyFill="1" applyBorder="1" applyAlignment="1">
      <alignment horizontal="right" vertical="center" wrapText="1"/>
    </xf>
    <xf numFmtId="170" fontId="4" fillId="0" borderId="0" xfId="1" applyNumberFormat="1" applyFont="1" applyFill="1" applyBorder="1" applyAlignment="1">
      <alignment horizontal="right" vertical="center" wrapText="1"/>
    </xf>
    <xf numFmtId="170" fontId="3" fillId="3" borderId="19" xfId="1" applyNumberFormat="1" applyFont="1" applyFill="1" applyBorder="1" applyAlignment="1">
      <alignment horizontal="right" vertical="center"/>
    </xf>
    <xf numFmtId="168" fontId="9" fillId="0" borderId="20" xfId="1" applyNumberFormat="1" applyFont="1" applyFill="1" applyBorder="1" applyAlignment="1">
      <alignment horizontal="right" vertical="center" wrapText="1"/>
    </xf>
    <xf numFmtId="170" fontId="6" fillId="3" borderId="5" xfId="1" applyNumberFormat="1" applyFont="1" applyFill="1" applyBorder="1" applyAlignment="1">
      <alignment horizontal="right" vertical="center"/>
    </xf>
    <xf numFmtId="171" fontId="9" fillId="0" borderId="20" xfId="1" applyNumberFormat="1" applyFont="1" applyFill="1" applyBorder="1" applyAlignment="1">
      <alignment horizontal="right" vertical="center" wrapText="1"/>
    </xf>
    <xf numFmtId="168" fontId="3" fillId="3" borderId="19" xfId="2" applyNumberFormat="1" applyFont="1" applyFill="1" applyBorder="1" applyAlignment="1">
      <alignment horizontal="right" vertical="center"/>
    </xf>
    <xf numFmtId="0" fontId="14" fillId="0" borderId="17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172" fontId="14" fillId="0" borderId="0" xfId="0" applyNumberFormat="1" applyFont="1" applyAlignment="1">
      <alignment horizontal="right" vertical="center"/>
    </xf>
    <xf numFmtId="0" fontId="3" fillId="3" borderId="1" xfId="0" applyFont="1" applyFill="1" applyBorder="1" applyAlignment="1">
      <alignment horizontal="left" vertical="center"/>
    </xf>
    <xf numFmtId="167" fontId="4" fillId="3" borderId="2" xfId="1" applyNumberFormat="1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167" fontId="9" fillId="3" borderId="2" xfId="1" applyNumberFormat="1" applyFont="1" applyFill="1" applyBorder="1" applyAlignment="1">
      <alignment horizontal="right" vertical="center"/>
    </xf>
    <xf numFmtId="168" fontId="4" fillId="3" borderId="2" xfId="2" applyNumberFormat="1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left" vertical="center"/>
    </xf>
    <xf numFmtId="167" fontId="4" fillId="3" borderId="6" xfId="1" applyNumberFormat="1" applyFont="1" applyFill="1" applyBorder="1" applyAlignment="1">
      <alignment horizontal="right" vertical="center"/>
    </xf>
    <xf numFmtId="168" fontId="4" fillId="3" borderId="6" xfId="2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167" fontId="4" fillId="0" borderId="0" xfId="1" applyNumberFormat="1" applyFont="1" applyFill="1" applyBorder="1" applyAlignment="1">
      <alignment horizontal="right" vertical="center"/>
    </xf>
    <xf numFmtId="168" fontId="4" fillId="0" borderId="0" xfId="2" applyNumberFormat="1" applyFont="1" applyFill="1" applyBorder="1" applyAlignment="1">
      <alignment horizontal="right" vertical="center"/>
    </xf>
    <xf numFmtId="164" fontId="0" fillId="0" borderId="0" xfId="0" applyNumberFormat="1" applyAlignment="1">
      <alignment vertical="center"/>
    </xf>
    <xf numFmtId="175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67" fontId="6" fillId="3" borderId="0" xfId="1" applyNumberFormat="1" applyFont="1" applyFill="1" applyBorder="1" applyAlignment="1">
      <alignment horizontal="right" vertical="center"/>
    </xf>
    <xf numFmtId="4" fontId="0" fillId="0" borderId="0" xfId="0" applyNumberFormat="1" applyAlignment="1">
      <alignment vertical="center"/>
    </xf>
    <xf numFmtId="167" fontId="27" fillId="4" borderId="0" xfId="1" applyNumberFormat="1" applyFont="1" applyFill="1" applyAlignment="1">
      <alignment horizontal="right" vertical="center"/>
    </xf>
    <xf numFmtId="4" fontId="14" fillId="0" borderId="116" xfId="0" applyNumberFormat="1" applyFont="1" applyBorder="1" applyAlignment="1">
      <alignment vertical="center" wrapText="1"/>
    </xf>
    <xf numFmtId="170" fontId="4" fillId="0" borderId="0" xfId="1" applyNumberFormat="1" applyFont="1" applyFill="1" applyBorder="1" applyAlignment="1">
      <alignment vertical="center" wrapText="1"/>
    </xf>
    <xf numFmtId="4" fontId="14" fillId="0" borderId="116" xfId="0" quotePrefix="1" applyNumberFormat="1" applyFont="1" applyBorder="1" applyAlignment="1">
      <alignment vertical="center"/>
    </xf>
    <xf numFmtId="4" fontId="3" fillId="3" borderId="116" xfId="0" applyNumberFormat="1" applyFont="1" applyFill="1" applyBorder="1" applyAlignment="1">
      <alignment vertical="center" wrapText="1"/>
    </xf>
    <xf numFmtId="170" fontId="6" fillId="3" borderId="0" xfId="1" applyNumberFormat="1" applyFont="1" applyFill="1" applyBorder="1" applyAlignment="1">
      <alignment vertical="center" wrapText="1"/>
    </xf>
    <xf numFmtId="4" fontId="14" fillId="0" borderId="116" xfId="0" applyNumberFormat="1" applyFont="1" applyBorder="1" applyAlignment="1">
      <alignment horizontal="left" vertical="center" wrapText="1"/>
    </xf>
    <xf numFmtId="4" fontId="3" fillId="3" borderId="117" xfId="0" applyNumberFormat="1" applyFont="1" applyFill="1" applyBorder="1" applyAlignment="1">
      <alignment horizontal="left" vertical="center" wrapText="1"/>
    </xf>
    <xf numFmtId="4" fontId="3" fillId="3" borderId="118" xfId="0" applyNumberFormat="1" applyFont="1" applyFill="1" applyBorder="1" applyAlignment="1">
      <alignment horizontal="left" vertical="center" wrapText="1"/>
    </xf>
    <xf numFmtId="4" fontId="3" fillId="3" borderId="119" xfId="0" applyNumberFormat="1" applyFont="1" applyFill="1" applyBorder="1" applyAlignment="1">
      <alignment vertical="center" wrapText="1"/>
    </xf>
    <xf numFmtId="171" fontId="6" fillId="3" borderId="29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" fontId="6" fillId="3" borderId="0" xfId="0" applyNumberFormat="1" applyFont="1" applyFill="1" applyAlignment="1">
      <alignment vertical="center"/>
    </xf>
    <xf numFmtId="3" fontId="0" fillId="0" borderId="0" xfId="0" applyNumberFormat="1" applyAlignment="1">
      <alignment vertical="center"/>
    </xf>
    <xf numFmtId="169" fontId="3" fillId="3" borderId="2" xfId="1" applyNumberFormat="1" applyFont="1" applyFill="1" applyBorder="1" applyAlignment="1">
      <alignment horizontal="right" vertical="center"/>
    </xf>
    <xf numFmtId="169" fontId="6" fillId="3" borderId="2" xfId="1" applyNumberFormat="1" applyFont="1" applyFill="1" applyBorder="1" applyAlignment="1">
      <alignment horizontal="right" vertical="center"/>
    </xf>
    <xf numFmtId="169" fontId="6" fillId="3" borderId="97" xfId="1" applyNumberFormat="1" applyFont="1" applyFill="1" applyBorder="1" applyAlignment="1">
      <alignment horizontal="right" vertical="center"/>
    </xf>
    <xf numFmtId="0" fontId="14" fillId="0" borderId="4" xfId="0" applyFont="1" applyBorder="1" applyAlignment="1">
      <alignment horizontal="left" vertical="center"/>
    </xf>
    <xf numFmtId="169" fontId="14" fillId="0" borderId="5" xfId="1" applyNumberFormat="1" applyFont="1" applyFill="1" applyBorder="1" applyAlignment="1">
      <alignment horizontal="right" vertical="center"/>
    </xf>
    <xf numFmtId="169" fontId="4" fillId="0" borderId="5" xfId="1" applyNumberFormat="1" applyFont="1" applyFill="1" applyBorder="1" applyAlignment="1">
      <alignment horizontal="right" vertical="center"/>
    </xf>
    <xf numFmtId="0" fontId="14" fillId="0" borderId="11" xfId="0" applyFont="1" applyBorder="1" applyAlignment="1">
      <alignment horizontal="left" vertical="center"/>
    </xf>
    <xf numFmtId="169" fontId="3" fillId="3" borderId="2" xfId="0" applyNumberFormat="1" applyFont="1" applyFill="1" applyBorder="1" applyAlignment="1">
      <alignment horizontal="right" vertical="center"/>
    </xf>
    <xf numFmtId="169" fontId="3" fillId="3" borderId="9" xfId="0" applyNumberFormat="1" applyFont="1" applyFill="1" applyBorder="1" applyAlignment="1">
      <alignment horizontal="right" vertical="center"/>
    </xf>
    <xf numFmtId="169" fontId="6" fillId="3" borderId="2" xfId="0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169" fontId="6" fillId="0" borderId="5" xfId="0" applyNumberFormat="1" applyFont="1" applyBorder="1" applyAlignment="1">
      <alignment horizontal="right" vertical="center"/>
    </xf>
    <xf numFmtId="0" fontId="4" fillId="0" borderId="11" xfId="0" applyFont="1" applyBorder="1" applyAlignment="1">
      <alignment horizontal="left" vertical="center"/>
    </xf>
    <xf numFmtId="169" fontId="4" fillId="0" borderId="2" xfId="1" applyNumberFormat="1" applyFont="1" applyFill="1" applyBorder="1" applyAlignment="1">
      <alignment horizontal="right" vertical="center"/>
    </xf>
    <xf numFmtId="0" fontId="6" fillId="0" borderId="11" xfId="0" applyFont="1" applyBorder="1" applyAlignment="1">
      <alignment horizontal="left" vertical="center"/>
    </xf>
    <xf numFmtId="169" fontId="6" fillId="0" borderId="0" xfId="0" applyNumberFormat="1" applyFont="1" applyAlignment="1">
      <alignment horizontal="right" vertical="center"/>
    </xf>
    <xf numFmtId="0" fontId="6" fillId="3" borderId="23" xfId="0" applyFont="1" applyFill="1" applyBorder="1" applyAlignment="1">
      <alignment horizontal="left" vertical="center"/>
    </xf>
    <xf numFmtId="169" fontId="6" fillId="3" borderId="24" xfId="0" applyNumberFormat="1" applyFont="1" applyFill="1" applyBorder="1" applyAlignment="1">
      <alignment horizontal="right" vertical="center"/>
    </xf>
    <xf numFmtId="169" fontId="6" fillId="3" borderId="30" xfId="0" applyNumberFormat="1" applyFont="1" applyFill="1" applyBorder="1" applyAlignment="1">
      <alignment horizontal="right" vertical="center"/>
    </xf>
    <xf numFmtId="169" fontId="4" fillId="0" borderId="5" xfId="0" applyNumberFormat="1" applyFont="1" applyBorder="1" applyAlignment="1">
      <alignment horizontal="right" vertical="center"/>
    </xf>
    <xf numFmtId="0" fontId="6" fillId="0" borderId="28" xfId="0" applyFont="1" applyBorder="1" applyAlignment="1">
      <alignment horizontal="left" vertical="center"/>
    </xf>
    <xf numFmtId="169" fontId="4" fillId="0" borderId="29" xfId="0" applyNumberFormat="1" applyFont="1" applyBorder="1" applyAlignment="1">
      <alignment horizontal="right" vertical="center"/>
    </xf>
    <xf numFmtId="169" fontId="4" fillId="0" borderId="22" xfId="0" applyNumberFormat="1" applyFont="1" applyBorder="1" applyAlignment="1">
      <alignment horizontal="right" vertical="center"/>
    </xf>
    <xf numFmtId="169" fontId="4" fillId="0" borderId="98" xfId="1" applyNumberFormat="1" applyFont="1" applyFill="1" applyBorder="1" applyAlignment="1">
      <alignment horizontal="right" vertical="center"/>
    </xf>
    <xf numFmtId="0" fontId="3" fillId="3" borderId="23" xfId="0" applyFont="1" applyFill="1" applyBorder="1" applyAlignment="1">
      <alignment horizontal="left" vertical="center"/>
    </xf>
    <xf numFmtId="169" fontId="3" fillId="3" borderId="24" xfId="0" applyNumberFormat="1" applyFont="1" applyFill="1" applyBorder="1" applyAlignment="1">
      <alignment horizontal="right" vertical="center"/>
    </xf>
    <xf numFmtId="169" fontId="3" fillId="3" borderId="59" xfId="0" applyNumberFormat="1" applyFont="1" applyFill="1" applyBorder="1" applyAlignment="1">
      <alignment horizontal="right" vertical="center"/>
    </xf>
    <xf numFmtId="169" fontId="4" fillId="0" borderId="0" xfId="1" applyNumberFormat="1" applyFont="1" applyFill="1" applyBorder="1" applyAlignment="1">
      <alignment horizontal="right" vertical="center"/>
    </xf>
    <xf numFmtId="0" fontId="14" fillId="0" borderId="28" xfId="0" applyFont="1" applyBorder="1" applyAlignment="1">
      <alignment horizontal="left" vertical="center"/>
    </xf>
    <xf numFmtId="169" fontId="4" fillId="0" borderId="33" xfId="1" applyNumberFormat="1" applyFont="1" applyFill="1" applyBorder="1" applyAlignment="1">
      <alignment horizontal="right" vertical="center"/>
    </xf>
    <xf numFmtId="0" fontId="131" fillId="0" borderId="0" xfId="0" applyFont="1" applyAlignment="1">
      <alignment vertical="center"/>
    </xf>
    <xf numFmtId="0" fontId="6" fillId="3" borderId="2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left" indent="1"/>
    </xf>
    <xf numFmtId="178" fontId="4" fillId="0" borderId="25" xfId="0" applyNumberFormat="1" applyFont="1" applyBorder="1" applyAlignment="1">
      <alignment horizontal="center" vertical="center"/>
    </xf>
    <xf numFmtId="178" fontId="4" fillId="0" borderId="0" xfId="0" applyNumberFormat="1" applyFont="1" applyAlignment="1">
      <alignment horizontal="center"/>
    </xf>
    <xf numFmtId="0" fontId="6" fillId="0" borderId="0" xfId="0" applyFont="1" applyAlignment="1">
      <alignment horizontal="left" indent="1"/>
    </xf>
    <xf numFmtId="178" fontId="6" fillId="0" borderId="25" xfId="0" applyNumberFormat="1" applyFont="1" applyBorder="1" applyAlignment="1">
      <alignment horizontal="center"/>
    </xf>
    <xf numFmtId="0" fontId="4" fillId="0" borderId="0" xfId="0" applyFont="1" applyAlignment="1">
      <alignment horizontal="left" indent="2"/>
    </xf>
    <xf numFmtId="0" fontId="132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2"/>
    </xf>
    <xf numFmtId="49" fontId="22" fillId="0" borderId="27" xfId="5" applyNumberFormat="1" applyFont="1" applyBorder="1" applyAlignment="1">
      <alignment vertical="center" wrapText="1"/>
    </xf>
    <xf numFmtId="0" fontId="2" fillId="2" borderId="25" xfId="0" applyFont="1" applyFill="1" applyBorder="1" applyAlignment="1">
      <alignment horizontal="center" vertical="center" wrapText="1"/>
    </xf>
    <xf numFmtId="4" fontId="2" fillId="2" borderId="25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4" fillId="0" borderId="0" xfId="0" applyFont="1"/>
    <xf numFmtId="251" fontId="14" fillId="0" borderId="22" xfId="0" applyNumberFormat="1" applyFont="1" applyBorder="1" applyAlignment="1">
      <alignment horizontal="right" vertical="center"/>
    </xf>
    <xf numFmtId="168" fontId="3" fillId="3" borderId="21" xfId="2" applyNumberFormat="1" applyFont="1" applyFill="1" applyBorder="1" applyAlignment="1">
      <alignment horizontal="right" vertical="center"/>
    </xf>
    <xf numFmtId="4" fontId="14" fillId="0" borderId="116" xfId="0" applyNumberFormat="1" applyFont="1" applyBorder="1" applyAlignment="1">
      <alignment horizontal="left" vertical="center" wrapText="1" indent="2"/>
    </xf>
    <xf numFmtId="3" fontId="14" fillId="0" borderId="0" xfId="0" applyNumberFormat="1" applyFont="1" applyAlignment="1">
      <alignment horizontal="left" vertical="center"/>
    </xf>
    <xf numFmtId="164" fontId="2" fillId="2" borderId="25" xfId="0" applyNumberFormat="1" applyFont="1" applyFill="1" applyBorder="1" applyAlignment="1">
      <alignment horizontal="center" vertical="center"/>
    </xf>
    <xf numFmtId="164" fontId="6" fillId="3" borderId="0" xfId="1" applyNumberFormat="1" applyFont="1" applyFill="1" applyBorder="1" applyAlignment="1">
      <alignment horizontal="center" vertical="center"/>
    </xf>
    <xf numFmtId="164" fontId="4" fillId="0" borderId="31" xfId="0" applyNumberFormat="1" applyFont="1" applyBorder="1" applyAlignment="1">
      <alignment horizontal="center" vertical="center"/>
    </xf>
    <xf numFmtId="164" fontId="14" fillId="0" borderId="31" xfId="0" applyNumberFormat="1" applyFont="1" applyBorder="1" applyAlignment="1">
      <alignment horizontal="center" vertical="center"/>
    </xf>
    <xf numFmtId="0" fontId="64" fillId="3" borderId="0" xfId="0" applyFont="1" applyFill="1" applyAlignment="1">
      <alignment horizontal="left" vertical="center"/>
    </xf>
    <xf numFmtId="3" fontId="14" fillId="4" borderId="25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3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178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left" vertical="center" indent="1"/>
    </xf>
    <xf numFmtId="178" fontId="6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left"/>
    </xf>
    <xf numFmtId="178" fontId="6" fillId="3" borderId="25" xfId="0" applyNumberFormat="1" applyFont="1" applyFill="1" applyBorder="1" applyAlignment="1">
      <alignment horizontal="center" vertical="center"/>
    </xf>
    <xf numFmtId="178" fontId="6" fillId="3" borderId="25" xfId="0" applyNumberFormat="1" applyFont="1" applyFill="1" applyBorder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178" fontId="6" fillId="3" borderId="0" xfId="0" applyNumberFormat="1" applyFont="1" applyFill="1" applyAlignment="1">
      <alignment horizontal="center" vertical="center"/>
    </xf>
    <xf numFmtId="178" fontId="14" fillId="0" borderId="0" xfId="0" applyNumberFormat="1" applyFont="1" applyAlignment="1">
      <alignment vertical="center"/>
    </xf>
    <xf numFmtId="178" fontId="4" fillId="0" borderId="33" xfId="0" applyNumberFormat="1" applyFont="1" applyBorder="1" applyAlignment="1">
      <alignment horizontal="center" vertical="center"/>
    </xf>
    <xf numFmtId="178" fontId="4" fillId="0" borderId="0" xfId="0" applyNumberFormat="1" applyFont="1" applyAlignment="1">
      <alignment horizontal="right" vertical="center"/>
    </xf>
    <xf numFmtId="14" fontId="4" fillId="4" borderId="0" xfId="0" applyNumberFormat="1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9" fontId="14" fillId="0" borderId="0" xfId="2" applyFont="1"/>
    <xf numFmtId="9" fontId="14" fillId="0" borderId="0" xfId="2" applyFont="1" applyAlignment="1">
      <alignment horizontal="right"/>
    </xf>
    <xf numFmtId="169" fontId="136" fillId="0" borderId="0" xfId="1" applyNumberFormat="1" applyFont="1" applyFill="1" applyBorder="1" applyAlignment="1">
      <alignment horizontal="right" vertical="center"/>
    </xf>
    <xf numFmtId="168" fontId="0" fillId="0" borderId="0" xfId="2" applyNumberFormat="1" applyFont="1" applyAlignment="1">
      <alignment vertical="center"/>
    </xf>
    <xf numFmtId="0" fontId="6" fillId="3" borderId="2" xfId="1" applyNumberFormat="1" applyFont="1" applyFill="1" applyBorder="1" applyAlignment="1">
      <alignment horizontal="right" vertical="center"/>
    </xf>
  </cellXfs>
  <cellStyles count="793">
    <cellStyle name="_x0002_" xfId="10" xr:uid="{00000000-0005-0000-0000-000000000000}"/>
    <cellStyle name="_x0002_ 2" xfId="11" xr:uid="{00000000-0005-0000-0000-000001000000}"/>
    <cellStyle name="_x0002_ 2 2" xfId="12" xr:uid="{00000000-0005-0000-0000-000002000000}"/>
    <cellStyle name="_x0002_ 3" xfId="13" xr:uid="{00000000-0005-0000-0000-000003000000}"/>
    <cellStyle name="_x000a_386grabber=M" xfId="14" xr:uid="{00000000-0005-0000-0000-000004000000}"/>
    <cellStyle name="_x000a_386grabber=M 2" xfId="15" xr:uid="{00000000-0005-0000-0000-000005000000}"/>
    <cellStyle name="_x000a_386grabber=M 3" xfId="422" xr:uid="{00000000-0005-0000-0000-000006000000}"/>
    <cellStyle name="_x0002__Cremer - PIPE Model v10" xfId="16" xr:uid="{00000000-0005-0000-0000-000007000000}"/>
    <cellStyle name="_x0002__Cremer - PIPE Model v10 2" xfId="17" xr:uid="{00000000-0005-0000-0000-000008000000}"/>
    <cellStyle name="_Currency" xfId="5" xr:uid="{00000000-0005-0000-0000-000009000000}"/>
    <cellStyle name="_x0002__Modelo Hering v16000" xfId="18" xr:uid="{00000000-0005-0000-0000-00000A000000}"/>
    <cellStyle name="_x0002__Modelo Hering v16000 2" xfId="19" xr:uid="{00000000-0005-0000-0000-00000B000000}"/>
    <cellStyle name="_Modelo_Minas_v50000_Merger" xfId="20" xr:uid="{00000000-0005-0000-0000-00000C000000}"/>
    <cellStyle name="_Modelo_Minas_v50000_Merger 2" xfId="21" xr:uid="{00000000-0005-0000-0000-00000D000000}"/>
    <cellStyle name="_Modelo_Minas_v50000_Merger 2 2" xfId="424" xr:uid="{00000000-0005-0000-0000-00000E000000}"/>
    <cellStyle name="_Modelo_Minas_v50000_Merger 3" xfId="423" xr:uid="{00000000-0005-0000-0000-00000F000000}"/>
    <cellStyle name="_Modelo_Minas_v50000_Merger_FS ZZBrands_v45" xfId="425" xr:uid="{00000000-0005-0000-0000-000010000000}"/>
    <cellStyle name="_Modelo_Minas_v50000_Merger_FS ZZBrands_v45 2" xfId="426" xr:uid="{00000000-0005-0000-0000-000011000000}"/>
    <cellStyle name="_Modelo_Minas_v50000_Merger_Modelo Consolidado 5YR BP_Brain_v1000" xfId="427" xr:uid="{00000000-0005-0000-0000-000012000000}"/>
    <cellStyle name="_Modelo_Minas_v50000_Merger_Modelo Consolidado 5YR BP_Brain_v1000 2" xfId="428" xr:uid="{00000000-0005-0000-0000-000013000000}"/>
    <cellStyle name="_Modelo_Minas_v50000_Merger_vGP" xfId="22" xr:uid="{00000000-0005-0000-0000-000014000000}"/>
    <cellStyle name="_Modelo_Minas_v50000_Merger_vGP 2" xfId="23" xr:uid="{00000000-0005-0000-0000-000015000000}"/>
    <cellStyle name="_Modelo_Minas_v50000_Merger_vGP 2 2" xfId="430" xr:uid="{00000000-0005-0000-0000-000016000000}"/>
    <cellStyle name="_Modelo_Minas_v50000_Merger_vGP 3" xfId="429" xr:uid="{00000000-0005-0000-0000-000017000000}"/>
    <cellStyle name="_Modelo_Minas_v50000_Merger_vGP_FS ZZBrands_v45" xfId="431" xr:uid="{00000000-0005-0000-0000-000018000000}"/>
    <cellStyle name="_Modelo_Minas_v50000_Merger_vGP_FS ZZBrands_v45 2" xfId="432" xr:uid="{00000000-0005-0000-0000-000019000000}"/>
    <cellStyle name="_Modelo_Minas_v50000_Merger_vGP_Modelo Consolidado 5YR BP_Brain_v1000" xfId="433" xr:uid="{00000000-0005-0000-0000-00001A000000}"/>
    <cellStyle name="_Modelo_Minas_v50000_Merger_vGP_Modelo Consolidado 5YR BP_Brain_v1000 2" xfId="434" xr:uid="{00000000-0005-0000-0000-00001B000000}"/>
    <cellStyle name="£ BP" xfId="24" xr:uid="{00000000-0005-0000-0000-00001C000000}"/>
    <cellStyle name="¥ JY" xfId="25" xr:uid="{00000000-0005-0000-0000-00001D000000}"/>
    <cellStyle name="20% - Accent1" xfId="435" xr:uid="{00000000-0005-0000-0000-00001E000000}"/>
    <cellStyle name="20% - Accent2" xfId="436" xr:uid="{00000000-0005-0000-0000-00001F000000}"/>
    <cellStyle name="20% - Accent3" xfId="437" xr:uid="{00000000-0005-0000-0000-000020000000}"/>
    <cellStyle name="20% - Accent4" xfId="438" xr:uid="{00000000-0005-0000-0000-000021000000}"/>
    <cellStyle name="20% - Accent5" xfId="439" xr:uid="{00000000-0005-0000-0000-000022000000}"/>
    <cellStyle name="20% - Accent6" xfId="440" xr:uid="{00000000-0005-0000-0000-000023000000}"/>
    <cellStyle name="40% - Accent1" xfId="441" xr:uid="{00000000-0005-0000-0000-000024000000}"/>
    <cellStyle name="40% - Accent2" xfId="442" xr:uid="{00000000-0005-0000-0000-000025000000}"/>
    <cellStyle name="40% - Accent3" xfId="443" xr:uid="{00000000-0005-0000-0000-000026000000}"/>
    <cellStyle name="40% - Accent4" xfId="444" xr:uid="{00000000-0005-0000-0000-000027000000}"/>
    <cellStyle name="40% - Accent5" xfId="445" xr:uid="{00000000-0005-0000-0000-000028000000}"/>
    <cellStyle name="40% - Accent6" xfId="446" xr:uid="{00000000-0005-0000-0000-000029000000}"/>
    <cellStyle name="60% - Accent1" xfId="447" xr:uid="{00000000-0005-0000-0000-00002A000000}"/>
    <cellStyle name="60% - Accent2" xfId="448" xr:uid="{00000000-0005-0000-0000-00002B000000}"/>
    <cellStyle name="60% - Accent3" xfId="449" xr:uid="{00000000-0005-0000-0000-00002C000000}"/>
    <cellStyle name="60% - Accent4" xfId="450" xr:uid="{00000000-0005-0000-0000-00002D000000}"/>
    <cellStyle name="60% - Accent5" xfId="451" xr:uid="{00000000-0005-0000-0000-00002E000000}"/>
    <cellStyle name="60% - Accent6" xfId="452" xr:uid="{00000000-0005-0000-0000-00002F000000}"/>
    <cellStyle name="A%" xfId="26" xr:uid="{00000000-0005-0000-0000-000030000000}"/>
    <cellStyle name="Accent1" xfId="453" xr:uid="{00000000-0005-0000-0000-000031000000}"/>
    <cellStyle name="Accent2" xfId="454" xr:uid="{00000000-0005-0000-0000-000032000000}"/>
    <cellStyle name="Accent3" xfId="455" xr:uid="{00000000-0005-0000-0000-000033000000}"/>
    <cellStyle name="Accent4" xfId="456" xr:uid="{00000000-0005-0000-0000-000034000000}"/>
    <cellStyle name="Accent5" xfId="457" xr:uid="{00000000-0005-0000-0000-000035000000}"/>
    <cellStyle name="Accent6" xfId="458" xr:uid="{00000000-0005-0000-0000-000036000000}"/>
    <cellStyle name="Acctg" xfId="27" xr:uid="{00000000-0005-0000-0000-000037000000}"/>
    <cellStyle name="Acctg$" xfId="28" xr:uid="{00000000-0005-0000-0000-000038000000}"/>
    <cellStyle name="Acinput" xfId="29" xr:uid="{00000000-0005-0000-0000-000039000000}"/>
    <cellStyle name="Acinput,," xfId="30" xr:uid="{00000000-0005-0000-0000-00003A000000}"/>
    <cellStyle name="Acoutput" xfId="31" xr:uid="{00000000-0005-0000-0000-00003B000000}"/>
    <cellStyle name="Acoutput 2" xfId="459" xr:uid="{00000000-0005-0000-0000-00003C000000}"/>
    <cellStyle name="Acoutput,," xfId="32" xr:uid="{00000000-0005-0000-0000-00003D000000}"/>
    <cellStyle name="Acoutput_CAScomps02" xfId="33" xr:uid="{00000000-0005-0000-0000-00003E000000}"/>
    <cellStyle name="Amount_EQU_RIGH.XLS_Equity market_Preferred Securities " xfId="34" xr:uid="{00000000-0005-0000-0000-00003F000000}"/>
    <cellStyle name="Apershare" xfId="35" xr:uid="{00000000-0005-0000-0000-000040000000}"/>
    <cellStyle name="Aprice" xfId="36" xr:uid="{00000000-0005-0000-0000-000041000000}"/>
    <cellStyle name="Arial 10" xfId="37" xr:uid="{00000000-0005-0000-0000-000042000000}"/>
    <cellStyle name="Arial 10 2" xfId="38" xr:uid="{00000000-0005-0000-0000-000043000000}"/>
    <cellStyle name="Arial 10 3" xfId="460" xr:uid="{00000000-0005-0000-0000-000044000000}"/>
    <cellStyle name="Arial 12" xfId="39" xr:uid="{00000000-0005-0000-0000-000045000000}"/>
    <cellStyle name="Arial 12 2" xfId="40" xr:uid="{00000000-0005-0000-0000-000046000000}"/>
    <cellStyle name="Arial 12 3" xfId="461" xr:uid="{00000000-0005-0000-0000-000047000000}"/>
    <cellStyle name="Array" xfId="41" xr:uid="{00000000-0005-0000-0000-000048000000}"/>
    <cellStyle name="Array 2" xfId="42" xr:uid="{00000000-0005-0000-0000-000049000000}"/>
    <cellStyle name="Array 3" xfId="462" xr:uid="{00000000-0005-0000-0000-00004A000000}"/>
    <cellStyle name="Array Enter" xfId="43" xr:uid="{00000000-0005-0000-0000-00004B000000}"/>
    <cellStyle name="Array Enter 2" xfId="44" xr:uid="{00000000-0005-0000-0000-00004C000000}"/>
    <cellStyle name="Array Enter 3" xfId="463" xr:uid="{00000000-0005-0000-0000-00004D000000}"/>
    <cellStyle name="Availability" xfId="45" xr:uid="{00000000-0005-0000-0000-00004E000000}"/>
    <cellStyle name="Availability 2" xfId="46" xr:uid="{00000000-0005-0000-0000-00004F000000}"/>
    <cellStyle name="Availability 3" xfId="464" xr:uid="{00000000-0005-0000-0000-000050000000}"/>
    <cellStyle name="Bad" xfId="465" xr:uid="{00000000-0005-0000-0000-000051000000}"/>
    <cellStyle name="blank" xfId="47" xr:uid="{00000000-0005-0000-0000-000052000000}"/>
    <cellStyle name="blank 2" xfId="466" xr:uid="{00000000-0005-0000-0000-000053000000}"/>
    <cellStyle name="Body" xfId="467" xr:uid="{00000000-0005-0000-0000-000054000000}"/>
    <cellStyle name="Bold/Border" xfId="48" xr:uid="{00000000-0005-0000-0000-000055000000}"/>
    <cellStyle name="Bold/Border 2" xfId="49" xr:uid="{00000000-0005-0000-0000-000056000000}"/>
    <cellStyle name="Bold/Border 2 2" xfId="621" xr:uid="{00000000-0005-0000-0000-000057000000}"/>
    <cellStyle name="Bold/Border 3" xfId="468" xr:uid="{00000000-0005-0000-0000-000058000000}"/>
    <cellStyle name="Bold/Border 4" xfId="622" xr:uid="{00000000-0005-0000-0000-000059000000}"/>
    <cellStyle name="Border" xfId="469" xr:uid="{00000000-0005-0000-0000-00005A000000}"/>
    <cellStyle name="Border 2" xfId="623" xr:uid="{00000000-0005-0000-0000-00005B000000}"/>
    <cellStyle name="Border 3" xfId="730" xr:uid="{00000000-0005-0000-0000-00005C000000}"/>
    <cellStyle name="Border 4" xfId="703" xr:uid="{00000000-0005-0000-0000-00005D000000}"/>
    <cellStyle name="Border 5" xfId="648" xr:uid="{00000000-0005-0000-0000-00005E000000}"/>
    <cellStyle name="Border 6" xfId="717" xr:uid="{00000000-0005-0000-0000-00005F000000}"/>
    <cellStyle name="Border 7" xfId="716" xr:uid="{00000000-0005-0000-0000-000060000000}"/>
    <cellStyle name="Border 8" xfId="766" xr:uid="{00000000-0005-0000-0000-000061000000}"/>
    <cellStyle name="Border 9" xfId="760" xr:uid="{00000000-0005-0000-0000-000062000000}"/>
    <cellStyle name="Border Heavy" xfId="50" xr:uid="{00000000-0005-0000-0000-000063000000}"/>
    <cellStyle name="Border Heavy 2" xfId="51" xr:uid="{00000000-0005-0000-0000-000064000000}"/>
    <cellStyle name="Border Heavy 3" xfId="470" xr:uid="{00000000-0005-0000-0000-000065000000}"/>
    <cellStyle name="Border Thin" xfId="52" xr:uid="{00000000-0005-0000-0000-000066000000}"/>
    <cellStyle name="Border Thin 2" xfId="53" xr:uid="{00000000-0005-0000-0000-000067000000}"/>
    <cellStyle name="Border Thin 3" xfId="471" xr:uid="{00000000-0005-0000-0000-000068000000}"/>
    <cellStyle name="Border_DRE Lojas1234_v1000" xfId="472" xr:uid="{00000000-0005-0000-0000-000069000000}"/>
    <cellStyle name="Bottom Edge" xfId="54" xr:uid="{00000000-0005-0000-0000-00006A000000}"/>
    <cellStyle name="Bottom Edge 10" xfId="770" xr:uid="{00000000-0005-0000-0000-00006B000000}"/>
    <cellStyle name="Bottom Edge 11" xfId="757" xr:uid="{00000000-0005-0000-0000-00006C000000}"/>
    <cellStyle name="Bottom Edge 12" xfId="747" xr:uid="{00000000-0005-0000-0000-00006D000000}"/>
    <cellStyle name="Bottom Edge 2" xfId="55" xr:uid="{00000000-0005-0000-0000-00006E000000}"/>
    <cellStyle name="Bottom Edge 2 10" xfId="785" xr:uid="{00000000-0005-0000-0000-00006F000000}"/>
    <cellStyle name="Bottom Edge 2 2" xfId="641" xr:uid="{00000000-0005-0000-0000-000070000000}"/>
    <cellStyle name="Bottom Edge 2 3" xfId="721" xr:uid="{00000000-0005-0000-0000-000071000000}"/>
    <cellStyle name="Bottom Edge 2 4" xfId="680" xr:uid="{00000000-0005-0000-0000-000072000000}"/>
    <cellStyle name="Bottom Edge 2 5" xfId="706" xr:uid="{00000000-0005-0000-0000-000073000000}"/>
    <cellStyle name="Bottom Edge 2 6" xfId="634" xr:uid="{00000000-0005-0000-0000-000074000000}"/>
    <cellStyle name="Bottom Edge 2 7" xfId="665" xr:uid="{00000000-0005-0000-0000-000075000000}"/>
    <cellStyle name="Bottom Edge 2 8" xfId="769" xr:uid="{00000000-0005-0000-0000-000076000000}"/>
    <cellStyle name="Bottom Edge 2 9" xfId="758" xr:uid="{00000000-0005-0000-0000-000077000000}"/>
    <cellStyle name="Bottom Edge 3" xfId="473" xr:uid="{00000000-0005-0000-0000-000078000000}"/>
    <cellStyle name="Bottom Edge 3 10" xfId="767" xr:uid="{00000000-0005-0000-0000-000079000000}"/>
    <cellStyle name="Bottom Edge 3 11" xfId="778" xr:uid="{00000000-0005-0000-0000-00007A000000}"/>
    <cellStyle name="Bottom Edge 3 2" xfId="624" xr:uid="{00000000-0005-0000-0000-00007B000000}"/>
    <cellStyle name="Bottom Edge 3 2 10" xfId="790" xr:uid="{00000000-0005-0000-0000-00007C000000}"/>
    <cellStyle name="Bottom Edge 3 2 2" xfId="728" xr:uid="{00000000-0005-0000-0000-00007D000000}"/>
    <cellStyle name="Bottom Edge 3 2 3" xfId="655" xr:uid="{00000000-0005-0000-0000-00007E000000}"/>
    <cellStyle name="Bottom Edge 3 2 4" xfId="670" xr:uid="{00000000-0005-0000-0000-00007F000000}"/>
    <cellStyle name="Bottom Edge 3 2 5" xfId="672" xr:uid="{00000000-0005-0000-0000-000080000000}"/>
    <cellStyle name="Bottom Edge 3 2 6" xfId="724" xr:uid="{00000000-0005-0000-0000-000081000000}"/>
    <cellStyle name="Bottom Edge 3 2 7" xfId="736" xr:uid="{00000000-0005-0000-0000-000082000000}"/>
    <cellStyle name="Bottom Edge 3 2 8" xfId="744" xr:uid="{00000000-0005-0000-0000-000083000000}"/>
    <cellStyle name="Bottom Edge 3 2 9" xfId="787" xr:uid="{00000000-0005-0000-0000-000084000000}"/>
    <cellStyle name="Bottom Edge 3 3" xfId="704" xr:uid="{00000000-0005-0000-0000-000085000000}"/>
    <cellStyle name="Bottom Edge 3 4" xfId="667" xr:uid="{00000000-0005-0000-0000-000086000000}"/>
    <cellStyle name="Bottom Edge 3 5" xfId="643" xr:uid="{00000000-0005-0000-0000-000087000000}"/>
    <cellStyle name="Bottom Edge 3 6" xfId="650" xr:uid="{00000000-0005-0000-0000-000088000000}"/>
    <cellStyle name="Bottom Edge 3 7" xfId="696" xr:uid="{00000000-0005-0000-0000-000089000000}"/>
    <cellStyle name="Bottom Edge 3 8" xfId="727" xr:uid="{00000000-0005-0000-0000-00008A000000}"/>
    <cellStyle name="Bottom Edge 3 9" xfId="749" xr:uid="{00000000-0005-0000-0000-00008B000000}"/>
    <cellStyle name="Bottom Edge 4" xfId="640" xr:uid="{00000000-0005-0000-0000-00008C000000}"/>
    <cellStyle name="Bottom Edge 5" xfId="698" xr:uid="{00000000-0005-0000-0000-00008D000000}"/>
    <cellStyle name="Bottom Edge 6" xfId="735" xr:uid="{00000000-0005-0000-0000-00008E000000}"/>
    <cellStyle name="Bottom Edge 7" xfId="738" xr:uid="{00000000-0005-0000-0000-00008F000000}"/>
    <cellStyle name="Bottom Edge 8" xfId="740" xr:uid="{00000000-0005-0000-0000-000090000000}"/>
    <cellStyle name="Bottom Edge 9" xfId="741" xr:uid="{00000000-0005-0000-0000-000091000000}"/>
    <cellStyle name="Brand Default_Matrice des comptes 2511 vdef" xfId="56" xr:uid="{00000000-0005-0000-0000-000092000000}"/>
    <cellStyle name="British Pound" xfId="57" xr:uid="{00000000-0005-0000-0000-000093000000}"/>
    <cellStyle name="British Pound 2" xfId="58" xr:uid="{00000000-0005-0000-0000-000094000000}"/>
    <cellStyle name="British Pound 3" xfId="474" xr:uid="{00000000-0005-0000-0000-000095000000}"/>
    <cellStyle name="Bullet" xfId="59" xr:uid="{00000000-0005-0000-0000-000096000000}"/>
    <cellStyle name="Ç¥ÁØ_¿ù°£¿ä¾àº¸°í" xfId="475" xr:uid="{00000000-0005-0000-0000-000097000000}"/>
    <cellStyle name="Calc Currency (0)" xfId="60" xr:uid="{00000000-0005-0000-0000-000098000000}"/>
    <cellStyle name="Calculation" xfId="476" xr:uid="{00000000-0005-0000-0000-000099000000}"/>
    <cellStyle name="Calculation 2" xfId="666" xr:uid="{00000000-0005-0000-0000-00009A000000}"/>
    <cellStyle name="Calculation 3" xfId="702" xr:uid="{00000000-0005-0000-0000-00009B000000}"/>
    <cellStyle name="Calculation 4" xfId="726" xr:uid="{00000000-0005-0000-0000-00009C000000}"/>
    <cellStyle name="Calculation 5" xfId="635" xr:uid="{00000000-0005-0000-0000-00009D000000}"/>
    <cellStyle name="Calculation 6" xfId="646" xr:uid="{00000000-0005-0000-0000-00009E000000}"/>
    <cellStyle name="Calculation 7" xfId="768" xr:uid="{00000000-0005-0000-0000-00009F000000}"/>
    <cellStyle name="Calculation 8" xfId="759" xr:uid="{00000000-0005-0000-0000-0000A0000000}"/>
    <cellStyle name="Case" xfId="61" xr:uid="{00000000-0005-0000-0000-0000A1000000}"/>
    <cellStyle name="Cents" xfId="62" xr:uid="{00000000-0005-0000-0000-0000A2000000}"/>
    <cellStyle name="Cents 2" xfId="478" xr:uid="{00000000-0005-0000-0000-0000A3000000}"/>
    <cellStyle name="Cents 3" xfId="477" xr:uid="{00000000-0005-0000-0000-0000A4000000}"/>
    <cellStyle name="Check" xfId="63" xr:uid="{00000000-0005-0000-0000-0000A5000000}"/>
    <cellStyle name="Check 2" xfId="479" xr:uid="{00000000-0005-0000-0000-0000A6000000}"/>
    <cellStyle name="Check Cell" xfId="480" xr:uid="{00000000-0005-0000-0000-0000A7000000}"/>
    <cellStyle name="colhead" xfId="64" xr:uid="{00000000-0005-0000-0000-0000A8000000}"/>
    <cellStyle name="colhead 2" xfId="65" xr:uid="{00000000-0005-0000-0000-0000A9000000}"/>
    <cellStyle name="colhead 3" xfId="481" xr:uid="{00000000-0005-0000-0000-0000AA000000}"/>
    <cellStyle name="Column Title" xfId="66" xr:uid="{00000000-0005-0000-0000-0000AB000000}"/>
    <cellStyle name="Column Title 2" xfId="67" xr:uid="{00000000-0005-0000-0000-0000AC000000}"/>
    <cellStyle name="Column Title 3" xfId="482" xr:uid="{00000000-0005-0000-0000-0000AD000000}"/>
    <cellStyle name="Column_Title" xfId="483" xr:uid="{00000000-0005-0000-0000-0000AE000000}"/>
    <cellStyle name="Comma" xfId="1" builtinId="3"/>
    <cellStyle name="Comma [1]" xfId="68" xr:uid="{00000000-0005-0000-0000-0000AF000000}"/>
    <cellStyle name="Comma [1] 2" xfId="69" xr:uid="{00000000-0005-0000-0000-0000B0000000}"/>
    <cellStyle name="Comma [1] 3" xfId="484" xr:uid="{00000000-0005-0000-0000-0000B1000000}"/>
    <cellStyle name="Comma [2]" xfId="70" xr:uid="{00000000-0005-0000-0000-0000B2000000}"/>
    <cellStyle name="Comma [2] 2" xfId="71" xr:uid="{00000000-0005-0000-0000-0000B3000000}"/>
    <cellStyle name="Comma [2] 3" xfId="485" xr:uid="{00000000-0005-0000-0000-0000B4000000}"/>
    <cellStyle name="Comma [3]" xfId="72" xr:uid="{00000000-0005-0000-0000-0000B5000000}"/>
    <cellStyle name="Comma [3] 2" xfId="73" xr:uid="{00000000-0005-0000-0000-0000B6000000}"/>
    <cellStyle name="Comma [3] 3" xfId="486" xr:uid="{00000000-0005-0000-0000-0000B7000000}"/>
    <cellStyle name="Comma Cents" xfId="74" xr:uid="{00000000-0005-0000-0000-0000B8000000}"/>
    <cellStyle name="Comma Cents 2" xfId="487" xr:uid="{00000000-0005-0000-0000-0000B9000000}"/>
    <cellStyle name="Company" xfId="75" xr:uid="{00000000-0005-0000-0000-0000BA000000}"/>
    <cellStyle name="Company 2" xfId="76" xr:uid="{00000000-0005-0000-0000-0000BB000000}"/>
    <cellStyle name="Company 3" xfId="488" xr:uid="{00000000-0005-0000-0000-0000BC000000}"/>
    <cellStyle name="CurRatio" xfId="77" xr:uid="{00000000-0005-0000-0000-0000BD000000}"/>
    <cellStyle name="CurRatio 2" xfId="78" xr:uid="{00000000-0005-0000-0000-0000BE000000}"/>
    <cellStyle name="CurRatio 2 2" xfId="490" xr:uid="{00000000-0005-0000-0000-0000BF000000}"/>
    <cellStyle name="CurRatio 3" xfId="489" xr:uid="{00000000-0005-0000-0000-0000C0000000}"/>
    <cellStyle name="Currency [1]" xfId="79" xr:uid="{00000000-0005-0000-0000-0000C1000000}"/>
    <cellStyle name="Currency [1] 2" xfId="80" xr:uid="{00000000-0005-0000-0000-0000C2000000}"/>
    <cellStyle name="Currency [1] 3" xfId="491" xr:uid="{00000000-0005-0000-0000-0000C3000000}"/>
    <cellStyle name="Currency [2]" xfId="81" xr:uid="{00000000-0005-0000-0000-0000C4000000}"/>
    <cellStyle name="Currency [2] 2" xfId="82" xr:uid="{00000000-0005-0000-0000-0000C5000000}"/>
    <cellStyle name="Currency [2] 3" xfId="492" xr:uid="{00000000-0005-0000-0000-0000C6000000}"/>
    <cellStyle name="Currency [3]" xfId="83" xr:uid="{00000000-0005-0000-0000-0000C7000000}"/>
    <cellStyle name="Currency [3] 2" xfId="84" xr:uid="{00000000-0005-0000-0000-0000C8000000}"/>
    <cellStyle name="Currency [3] 3" xfId="493" xr:uid="{00000000-0005-0000-0000-0000C9000000}"/>
    <cellStyle name="Currency Per Share" xfId="85" xr:uid="{00000000-0005-0000-0000-0000CA000000}"/>
    <cellStyle name="Currency Per Share 2" xfId="494" xr:uid="{00000000-0005-0000-0000-0000CB000000}"/>
    <cellStyle name="Currency0" xfId="86" xr:uid="{00000000-0005-0000-0000-0000CC000000}"/>
    <cellStyle name="Currency0 2" xfId="495" xr:uid="{00000000-0005-0000-0000-0000CD000000}"/>
    <cellStyle name="Currency2" xfId="87" xr:uid="{00000000-0005-0000-0000-0000CE000000}"/>
    <cellStyle name="Dash" xfId="88" xr:uid="{00000000-0005-0000-0000-0000CF000000}"/>
    <cellStyle name="Data" xfId="89" xr:uid="{00000000-0005-0000-0000-0000D0000000}"/>
    <cellStyle name="Date" xfId="90" xr:uid="{00000000-0005-0000-0000-0000D1000000}"/>
    <cellStyle name="Date [d-mmm-yy]" xfId="91" xr:uid="{00000000-0005-0000-0000-0000D2000000}"/>
    <cellStyle name="Date [d-mmm-yy] 2" xfId="496" xr:uid="{00000000-0005-0000-0000-0000D3000000}"/>
    <cellStyle name="Date [mm-d-yy]" xfId="92" xr:uid="{00000000-0005-0000-0000-0000D4000000}"/>
    <cellStyle name="Date [mm-d-yy] 2" xfId="497" xr:uid="{00000000-0005-0000-0000-0000D5000000}"/>
    <cellStyle name="Date [mm-d-yyyy]" xfId="93" xr:uid="{00000000-0005-0000-0000-0000D6000000}"/>
    <cellStyle name="Date [mmm-d-yyyy]" xfId="94" xr:uid="{00000000-0005-0000-0000-0000D7000000}"/>
    <cellStyle name="Date [mmm-yy]" xfId="95" xr:uid="{00000000-0005-0000-0000-0000D8000000}"/>
    <cellStyle name="Date [mmm-yy] 2" xfId="498" xr:uid="{00000000-0005-0000-0000-0000D9000000}"/>
    <cellStyle name="Date [mmm-yyyy]" xfId="96" xr:uid="{00000000-0005-0000-0000-0000DA000000}"/>
    <cellStyle name="Date [mmm-yyyy] 2" xfId="499" xr:uid="{00000000-0005-0000-0000-0000DB000000}"/>
    <cellStyle name="Date 2" xfId="500" xr:uid="{00000000-0005-0000-0000-0000DC000000}"/>
    <cellStyle name="Date_AjaxBetas_fromPablo" xfId="97" xr:uid="{00000000-0005-0000-0000-0000DD000000}"/>
    <cellStyle name="Date2" xfId="98" xr:uid="{00000000-0005-0000-0000-0000DE000000}"/>
    <cellStyle name="Date2h" xfId="99" xr:uid="{00000000-0005-0000-0000-0000DF000000}"/>
    <cellStyle name="Dezimal [0]_Plan Bil 6  " xfId="100" xr:uid="{00000000-0005-0000-0000-0000E0000000}"/>
    <cellStyle name="Dezimal_Plan Bil 6  " xfId="101" xr:uid="{00000000-0005-0000-0000-0000E1000000}"/>
    <cellStyle name="Dollar_ Pies " xfId="102" xr:uid="{00000000-0005-0000-0000-0000E2000000}"/>
    <cellStyle name="Dollars" xfId="103" xr:uid="{00000000-0005-0000-0000-0000E3000000}"/>
    <cellStyle name="Dollars 2" xfId="501" xr:uid="{00000000-0005-0000-0000-0000E4000000}"/>
    <cellStyle name="Double Accounting" xfId="104" xr:uid="{00000000-0005-0000-0000-0000E5000000}"/>
    <cellStyle name="Double Accounting 2" xfId="502" xr:uid="{00000000-0005-0000-0000-0000E6000000}"/>
    <cellStyle name="Estilo 1" xfId="105" xr:uid="{00000000-0005-0000-0000-0000E7000000}"/>
    <cellStyle name="Estilo 1 2" xfId="106" xr:uid="{00000000-0005-0000-0000-0000E8000000}"/>
    <cellStyle name="Estilo 1 2 2" xfId="107" xr:uid="{00000000-0005-0000-0000-0000E9000000}"/>
    <cellStyle name="Estilo 1 3" xfId="108" xr:uid="{00000000-0005-0000-0000-0000EA000000}"/>
    <cellStyle name="Estilo 1 4" xfId="503" xr:uid="{00000000-0005-0000-0000-0000EB000000}"/>
    <cellStyle name="Estilo 1_Cremer - PIPE Model v10" xfId="109" xr:uid="{00000000-0005-0000-0000-0000EC000000}"/>
    <cellStyle name="Estilo 2" xfId="110" xr:uid="{00000000-0005-0000-0000-0000ED000000}"/>
    <cellStyle name="Estilo 2 2" xfId="111" xr:uid="{00000000-0005-0000-0000-0000EE000000}"/>
    <cellStyle name="Estilo 2 3" xfId="504" xr:uid="{00000000-0005-0000-0000-0000EF000000}"/>
    <cellStyle name="Estilo 3" xfId="112" xr:uid="{00000000-0005-0000-0000-0000F0000000}"/>
    <cellStyle name="Estilo 3 2" xfId="113" xr:uid="{00000000-0005-0000-0000-0000F1000000}"/>
    <cellStyle name="Estilo 3 3" xfId="505" xr:uid="{00000000-0005-0000-0000-0000F2000000}"/>
    <cellStyle name="Euro" xfId="114" xr:uid="{00000000-0005-0000-0000-0000F3000000}"/>
    <cellStyle name="Euro 1" xfId="506" xr:uid="{00000000-0005-0000-0000-0000F4000000}"/>
    <cellStyle name="Euro 1 2" xfId="507" xr:uid="{00000000-0005-0000-0000-0000F5000000}"/>
    <cellStyle name="Euro_DRE 2007 Brasil" xfId="508" xr:uid="{00000000-0005-0000-0000-0000F6000000}"/>
    <cellStyle name="Ex_MISTO" xfId="115" xr:uid="{00000000-0005-0000-0000-0000F7000000}"/>
    <cellStyle name="Excel_BuiltIn_Comma 1" xfId="509" xr:uid="{00000000-0005-0000-0000-0000F8000000}"/>
    <cellStyle name="Explanatory Text" xfId="510" xr:uid="{00000000-0005-0000-0000-0000F9000000}"/>
    <cellStyle name="Fixed [0]" xfId="116" xr:uid="{00000000-0005-0000-0000-0000FA000000}"/>
    <cellStyle name="Fixed [0] 2" xfId="511" xr:uid="{00000000-0005-0000-0000-0000FB000000}"/>
    <cellStyle name="Fixo" xfId="117" xr:uid="{00000000-0005-0000-0000-0000FC000000}"/>
    <cellStyle name="Followed Hyperlink_Modelagem financeira v30.xls" xfId="512" xr:uid="{00000000-0005-0000-0000-0000FD000000}"/>
    <cellStyle name="Footnote" xfId="118" xr:uid="{00000000-0005-0000-0000-0000FE000000}"/>
    <cellStyle name="Footnote 2" xfId="119" xr:uid="{00000000-0005-0000-0000-0000FF000000}"/>
    <cellStyle name="Footnote 3" xfId="513" xr:uid="{00000000-0005-0000-0000-000000010000}"/>
    <cellStyle name="forms" xfId="120" xr:uid="{00000000-0005-0000-0000-000001010000}"/>
    <cellStyle name="forms 2" xfId="121" xr:uid="{00000000-0005-0000-0000-000002010000}"/>
    <cellStyle name="forms 3" xfId="514" xr:uid="{00000000-0005-0000-0000-000003010000}"/>
    <cellStyle name="Good" xfId="515" xr:uid="{00000000-0005-0000-0000-000004010000}"/>
    <cellStyle name="Grey" xfId="122" xr:uid="{00000000-0005-0000-0000-000005010000}"/>
    <cellStyle name="hard no" xfId="123" xr:uid="{00000000-0005-0000-0000-000006010000}"/>
    <cellStyle name="hard no." xfId="124" xr:uid="{00000000-0005-0000-0000-000007010000}"/>
    <cellStyle name="hardno" xfId="125" xr:uid="{00000000-0005-0000-0000-000008010000}"/>
    <cellStyle name="heade4r" xfId="126" xr:uid="{00000000-0005-0000-0000-000009010000}"/>
    <cellStyle name="heade4r 2" xfId="127" xr:uid="{00000000-0005-0000-0000-00000A010000}"/>
    <cellStyle name="heade4r 3" xfId="516" xr:uid="{00000000-0005-0000-0000-00000B010000}"/>
    <cellStyle name="Header" xfId="128" xr:uid="{00000000-0005-0000-0000-00000C010000}"/>
    <cellStyle name="Header 2" xfId="129" xr:uid="{00000000-0005-0000-0000-00000D010000}"/>
    <cellStyle name="Header 3" xfId="517" xr:uid="{00000000-0005-0000-0000-00000E010000}"/>
    <cellStyle name="Header1" xfId="130" xr:uid="{00000000-0005-0000-0000-00000F010000}"/>
    <cellStyle name="Header1 2" xfId="131" xr:uid="{00000000-0005-0000-0000-000010010000}"/>
    <cellStyle name="Header1 3" xfId="518" xr:uid="{00000000-0005-0000-0000-000011010000}"/>
    <cellStyle name="Header2" xfId="132" xr:uid="{00000000-0005-0000-0000-000012010000}"/>
    <cellStyle name="Header2 10" xfId="779" xr:uid="{00000000-0005-0000-0000-000013010000}"/>
    <cellStyle name="Header2 11" xfId="763" xr:uid="{00000000-0005-0000-0000-000014010000}"/>
    <cellStyle name="Header2 2" xfId="133" xr:uid="{00000000-0005-0000-0000-000015010000}"/>
    <cellStyle name="Header2 2 2" xfId="654" xr:uid="{00000000-0005-0000-0000-000016010000}"/>
    <cellStyle name="Header2 2 3" xfId="681" xr:uid="{00000000-0005-0000-0000-000017010000}"/>
    <cellStyle name="Header2 2 4" xfId="636" xr:uid="{00000000-0005-0000-0000-000018010000}"/>
    <cellStyle name="Header2 2 5" xfId="8" xr:uid="{00000000-0005-0000-0000-000019010000}"/>
    <cellStyle name="Header2 2 6" xfId="677" xr:uid="{00000000-0005-0000-0000-00001A010000}"/>
    <cellStyle name="Header2 2 7" xfId="656" xr:uid="{00000000-0005-0000-0000-00001B010000}"/>
    <cellStyle name="Header2 2 8" xfId="761" xr:uid="{00000000-0005-0000-0000-00001C010000}"/>
    <cellStyle name="Header2 2 9" xfId="762" xr:uid="{00000000-0005-0000-0000-00001D010000}"/>
    <cellStyle name="Header2 3" xfId="519" xr:uid="{00000000-0005-0000-0000-00001E010000}"/>
    <cellStyle name="Header2 3 2" xfId="708" xr:uid="{00000000-0005-0000-0000-00001F010000}"/>
    <cellStyle name="Header2 3 3" xfId="692" xr:uid="{00000000-0005-0000-0000-000020010000}"/>
    <cellStyle name="Header2 3 4" xfId="731" xr:uid="{00000000-0005-0000-0000-000021010000}"/>
    <cellStyle name="Header2 3 5" xfId="644" xr:uid="{00000000-0005-0000-0000-000022010000}"/>
    <cellStyle name="Header2 3 6" xfId="701" xr:uid="{00000000-0005-0000-0000-000023010000}"/>
    <cellStyle name="Header2 3 7" xfId="675" xr:uid="{00000000-0005-0000-0000-000024010000}"/>
    <cellStyle name="Header2 3 8" xfId="774" xr:uid="{00000000-0005-0000-0000-000025010000}"/>
    <cellStyle name="Header2 3 9" xfId="756" xr:uid="{00000000-0005-0000-0000-000026010000}"/>
    <cellStyle name="Header2 4" xfId="653" xr:uid="{00000000-0005-0000-0000-000027010000}"/>
    <cellStyle name="Header2 5" xfId="689" xr:uid="{00000000-0005-0000-0000-000028010000}"/>
    <cellStyle name="Header2 6" xfId="660" xr:uid="{00000000-0005-0000-0000-000029010000}"/>
    <cellStyle name="Header2 7" xfId="651" xr:uid="{00000000-0005-0000-0000-00002A010000}"/>
    <cellStyle name="Header2 8" xfId="688" xr:uid="{00000000-0005-0000-0000-00002B010000}"/>
    <cellStyle name="Header2 9" xfId="699" xr:uid="{00000000-0005-0000-0000-00002C010000}"/>
    <cellStyle name="Heading" xfId="134" xr:uid="{00000000-0005-0000-0000-00002D010000}"/>
    <cellStyle name="Heading 1" xfId="521" xr:uid="{00000000-0005-0000-0000-00002E010000}"/>
    <cellStyle name="Heading 2" xfId="135" xr:uid="{00000000-0005-0000-0000-00002F010000}"/>
    <cellStyle name="Heading 2 2" xfId="522" xr:uid="{00000000-0005-0000-0000-000030010000}"/>
    <cellStyle name="Heading 3" xfId="523" xr:uid="{00000000-0005-0000-0000-000031010000}"/>
    <cellStyle name="Heading 4" xfId="524" xr:uid="{00000000-0005-0000-0000-000032010000}"/>
    <cellStyle name="Heading 5" xfId="520" xr:uid="{00000000-0005-0000-0000-000033010000}"/>
    <cellStyle name="Heading2" xfId="525" xr:uid="{00000000-0005-0000-0000-000034010000}"/>
    <cellStyle name="Heading2 2" xfId="711" xr:uid="{00000000-0005-0000-0000-000035010000}"/>
    <cellStyle name="Heading2 3" xfId="691" xr:uid="{00000000-0005-0000-0000-000036010000}"/>
    <cellStyle name="Heading2 4" xfId="710" xr:uid="{00000000-0005-0000-0000-000037010000}"/>
    <cellStyle name="Heading2 5" xfId="697" xr:uid="{00000000-0005-0000-0000-000038010000}"/>
    <cellStyle name="Heading2 6" xfId="722" xr:uid="{00000000-0005-0000-0000-000039010000}"/>
    <cellStyle name="Heading2 7" xfId="637" xr:uid="{00000000-0005-0000-0000-00003A010000}"/>
    <cellStyle name="Heading2 8" xfId="750" xr:uid="{00000000-0005-0000-0000-00003B010000}"/>
    <cellStyle name="Heading2 9" xfId="755" xr:uid="{00000000-0005-0000-0000-00003C010000}"/>
    <cellStyle name="Heading3b" xfId="526" xr:uid="{00000000-0005-0000-0000-00003D010000}"/>
    <cellStyle name="Heading3b 2" xfId="712" xr:uid="{00000000-0005-0000-0000-00003E010000}"/>
    <cellStyle name="Heading3b 3" xfId="715" xr:uid="{00000000-0005-0000-0000-00003F010000}"/>
    <cellStyle name="Heading3b 4" xfId="694" xr:uid="{00000000-0005-0000-0000-000040010000}"/>
    <cellStyle name="Heading3b 5" xfId="683" xr:uid="{00000000-0005-0000-0000-000041010000}"/>
    <cellStyle name="Heading3b 6" xfId="679" xr:uid="{00000000-0005-0000-0000-000042010000}"/>
    <cellStyle name="Heading3b 7" xfId="678" xr:uid="{00000000-0005-0000-0000-000043010000}"/>
    <cellStyle name="Heading3b 8" xfId="783" xr:uid="{00000000-0005-0000-0000-000044010000}"/>
    <cellStyle name="Heading3b 9" xfId="754" xr:uid="{00000000-0005-0000-0000-000045010000}"/>
    <cellStyle name="HeadingS" xfId="136" xr:uid="{00000000-0005-0000-0000-000046010000}"/>
    <cellStyle name="HeadingS 2" xfId="137" xr:uid="{00000000-0005-0000-0000-000047010000}"/>
    <cellStyle name="HeadingS 3" xfId="527" xr:uid="{00000000-0005-0000-0000-000048010000}"/>
    <cellStyle name="Highlight" xfId="138" xr:uid="{00000000-0005-0000-0000-000049010000}"/>
    <cellStyle name="Hyperlink" xfId="6" builtinId="8"/>
    <cellStyle name="Indefinido" xfId="139" xr:uid="{00000000-0005-0000-0000-00004B010000}"/>
    <cellStyle name="Indefinido 2" xfId="140" xr:uid="{00000000-0005-0000-0000-00004C010000}"/>
    <cellStyle name="Indefinido 3" xfId="528" xr:uid="{00000000-0005-0000-0000-00004D010000}"/>
    <cellStyle name="InLink_Acquis_CapitalCost " xfId="141" xr:uid="{00000000-0005-0000-0000-00004E010000}"/>
    <cellStyle name="Input" xfId="142" xr:uid="{00000000-0005-0000-0000-00004F010000}"/>
    <cellStyle name="Input (1dp#)_ Pies " xfId="143" xr:uid="{00000000-0005-0000-0000-000050010000}"/>
    <cellStyle name="Input [yellow]" xfId="529" xr:uid="{00000000-0005-0000-0000-000051010000}"/>
    <cellStyle name="Input Currency" xfId="144" xr:uid="{00000000-0005-0000-0000-000052010000}"/>
    <cellStyle name="Input Date" xfId="145" xr:uid="{00000000-0005-0000-0000-000053010000}"/>
    <cellStyle name="Input Fixed [0]" xfId="146" xr:uid="{00000000-0005-0000-0000-000054010000}"/>
    <cellStyle name="Input Normal" xfId="147" xr:uid="{00000000-0005-0000-0000-000055010000}"/>
    <cellStyle name="input override" xfId="148" xr:uid="{00000000-0005-0000-0000-000056010000}"/>
    <cellStyle name="input override 2" xfId="149" xr:uid="{00000000-0005-0000-0000-000057010000}"/>
    <cellStyle name="input override 3" xfId="530" xr:uid="{00000000-0005-0000-0000-000058010000}"/>
    <cellStyle name="Input Percent" xfId="150" xr:uid="{00000000-0005-0000-0000-000059010000}"/>
    <cellStyle name="Input Percent [2]" xfId="151" xr:uid="{00000000-0005-0000-0000-00005A010000}"/>
    <cellStyle name="Input Percent_Cremer - PIPE Model v10" xfId="152" xr:uid="{00000000-0005-0000-0000-00005B010000}"/>
    <cellStyle name="Input Titles" xfId="153" xr:uid="{00000000-0005-0000-0000-00005C010000}"/>
    <cellStyle name="Input Titles 2" xfId="531" xr:uid="{00000000-0005-0000-0000-00005D010000}"/>
    <cellStyle name="Input_ " xfId="154" xr:uid="{00000000-0005-0000-0000-00005E010000}"/>
    <cellStyle name="Input0" xfId="155" xr:uid="{00000000-0005-0000-0000-00005F010000}"/>
    <cellStyle name="InputCurrency" xfId="156" xr:uid="{00000000-0005-0000-0000-000060010000}"/>
    <cellStyle name="InputCurrency2" xfId="157" xr:uid="{00000000-0005-0000-0000-000061010000}"/>
    <cellStyle name="InputGen" xfId="158" xr:uid="{00000000-0005-0000-0000-000062010000}"/>
    <cellStyle name="InputGen 2" xfId="159" xr:uid="{00000000-0005-0000-0000-000063010000}"/>
    <cellStyle name="InputGen 3" xfId="532" xr:uid="{00000000-0005-0000-0000-000064010000}"/>
    <cellStyle name="InputKeepColour" xfId="160" xr:uid="{00000000-0005-0000-0000-000065010000}"/>
    <cellStyle name="InputKeepColour 2" xfId="161" xr:uid="{00000000-0005-0000-0000-000066010000}"/>
    <cellStyle name="InputKeepColour 3" xfId="533" xr:uid="{00000000-0005-0000-0000-000067010000}"/>
    <cellStyle name="InputKeepPale" xfId="162" xr:uid="{00000000-0005-0000-0000-000068010000}"/>
    <cellStyle name="InputNormal" xfId="163" xr:uid="{00000000-0005-0000-0000-000069010000}"/>
    <cellStyle name="InputPercent1" xfId="164" xr:uid="{00000000-0005-0000-0000-00006A010000}"/>
    <cellStyle name="InputVariColour" xfId="165" xr:uid="{00000000-0005-0000-0000-00006B010000}"/>
    <cellStyle name="InputVariColour 2" xfId="166" xr:uid="{00000000-0005-0000-0000-00006C010000}"/>
    <cellStyle name="InputVariColour 3" xfId="534" xr:uid="{00000000-0005-0000-0000-00006D010000}"/>
    <cellStyle name="Item" xfId="167" xr:uid="{00000000-0005-0000-0000-00006E010000}"/>
    <cellStyle name="KP_Normal" xfId="168" xr:uid="{00000000-0005-0000-0000-00006F010000}"/>
    <cellStyle name="Linked Cell" xfId="535" xr:uid="{00000000-0005-0000-0000-000070010000}"/>
    <cellStyle name="lINKS" xfId="536" xr:uid="{00000000-0005-0000-0000-000071010000}"/>
    <cellStyle name="Locked" xfId="169" xr:uid="{00000000-0005-0000-0000-000072010000}"/>
    <cellStyle name="MacroCode" xfId="170" xr:uid="{00000000-0005-0000-0000-000073010000}"/>
    <cellStyle name="MacroCode 2" xfId="171" xr:uid="{00000000-0005-0000-0000-000074010000}"/>
    <cellStyle name="MacroCode 3" xfId="537" xr:uid="{00000000-0005-0000-0000-000075010000}"/>
    <cellStyle name="Margin" xfId="172" xr:uid="{00000000-0005-0000-0000-000076010000}"/>
    <cellStyle name="Margin with x [1]" xfId="173" xr:uid="{00000000-0005-0000-0000-000077010000}"/>
    <cellStyle name="Margin without x [1]" xfId="174" xr:uid="{00000000-0005-0000-0000-000078010000}"/>
    <cellStyle name="Margin_DRE Lojas1234_v1000" xfId="538" xr:uid="{00000000-0005-0000-0000-000079010000}"/>
    <cellStyle name="Mike" xfId="175" xr:uid="{00000000-0005-0000-0000-00007A010000}"/>
    <cellStyle name="Mike 2" xfId="176" xr:uid="{00000000-0005-0000-0000-00007B010000}"/>
    <cellStyle name="Mike 3" xfId="539" xr:uid="{00000000-0005-0000-0000-00007C010000}"/>
    <cellStyle name="Millares [0]_Asset Mgmt " xfId="177" xr:uid="{00000000-0005-0000-0000-00007D010000}"/>
    <cellStyle name="Millares_Asset Mgmt " xfId="178" xr:uid="{00000000-0005-0000-0000-00007E010000}"/>
    <cellStyle name="Moeda 2" xfId="179" xr:uid="{00000000-0005-0000-0000-00007F010000}"/>
    <cellStyle name="Moeda 2 2" xfId="180" xr:uid="{00000000-0005-0000-0000-000080010000}"/>
    <cellStyle name="Moeda 2 3" xfId="406" xr:uid="{00000000-0005-0000-0000-000081010000}"/>
    <cellStyle name="Moneda [0]_Asset Mgmt " xfId="181" xr:uid="{00000000-0005-0000-0000-000082010000}"/>
    <cellStyle name="Moneda_Asset Mgmt " xfId="182" xr:uid="{00000000-0005-0000-0000-000083010000}"/>
    <cellStyle name="Multiple" xfId="183" xr:uid="{00000000-0005-0000-0000-000084010000}"/>
    <cellStyle name="Multiple [0]" xfId="184" xr:uid="{00000000-0005-0000-0000-000085010000}"/>
    <cellStyle name="Multiple [0] 2" xfId="185" xr:uid="{00000000-0005-0000-0000-000086010000}"/>
    <cellStyle name="Multiple [0] 3" xfId="540" xr:uid="{00000000-0005-0000-0000-000087010000}"/>
    <cellStyle name="Multiple [1]" xfId="186" xr:uid="{00000000-0005-0000-0000-000088010000}"/>
    <cellStyle name="Multiple [1] 2" xfId="187" xr:uid="{00000000-0005-0000-0000-000089010000}"/>
    <cellStyle name="Multiple [1] 3" xfId="541" xr:uid="{00000000-0005-0000-0000-00008A010000}"/>
    <cellStyle name="Multiple [2]" xfId="188" xr:uid="{00000000-0005-0000-0000-00008B010000}"/>
    <cellStyle name="Multiple [2] 2" xfId="189" xr:uid="{00000000-0005-0000-0000-00008C010000}"/>
    <cellStyle name="Multiple [2] 3" xfId="542" xr:uid="{00000000-0005-0000-0000-00008D010000}"/>
    <cellStyle name="Multiple [3]" xfId="190" xr:uid="{00000000-0005-0000-0000-00008E010000}"/>
    <cellStyle name="Multiple [3] 2" xfId="191" xr:uid="{00000000-0005-0000-0000-00008F010000}"/>
    <cellStyle name="Multiple [3] 2 2" xfId="544" xr:uid="{00000000-0005-0000-0000-000090010000}"/>
    <cellStyle name="Multiple [3] 3" xfId="543" xr:uid="{00000000-0005-0000-0000-000091010000}"/>
    <cellStyle name="Multiple_1030171N" xfId="192" xr:uid="{00000000-0005-0000-0000-000092010000}"/>
    <cellStyle name="Multiple1" xfId="193" xr:uid="{00000000-0005-0000-0000-000093010000}"/>
    <cellStyle name="Multiple-Special" xfId="194" xr:uid="{00000000-0005-0000-0000-000094010000}"/>
    <cellStyle name="NA is zero" xfId="195" xr:uid="{00000000-0005-0000-0000-000095010000}"/>
    <cellStyle name="NA is zero 2" xfId="196" xr:uid="{00000000-0005-0000-0000-000096010000}"/>
    <cellStyle name="NA is zero 3" xfId="545" xr:uid="{00000000-0005-0000-0000-000097010000}"/>
    <cellStyle name="neg0.0_CapitalCost " xfId="197" xr:uid="{00000000-0005-0000-0000-000098010000}"/>
    <cellStyle name="Neutral" xfId="546" xr:uid="{00000000-0005-0000-0000-000099010000}"/>
    <cellStyle name="Nil" xfId="198" xr:uid="{00000000-0005-0000-0000-00009A010000}"/>
    <cellStyle name="no dec" xfId="547" xr:uid="{00000000-0005-0000-0000-00009B010000}"/>
    <cellStyle name="NonPrintingArea" xfId="199" xr:uid="{00000000-0005-0000-0000-00009C010000}"/>
    <cellStyle name="Normal" xfId="0" builtinId="0"/>
    <cellStyle name="Normal - Style1" xfId="548" xr:uid="{00000000-0005-0000-0000-00009E010000}"/>
    <cellStyle name="Normal [0]" xfId="200" xr:uid="{00000000-0005-0000-0000-00009F010000}"/>
    <cellStyle name="Normal [1]" xfId="201" xr:uid="{00000000-0005-0000-0000-0000A0010000}"/>
    <cellStyle name="Normal [1] 2" xfId="549" xr:uid="{00000000-0005-0000-0000-0000A1010000}"/>
    <cellStyle name="Normal [2]" xfId="202" xr:uid="{00000000-0005-0000-0000-0000A2010000}"/>
    <cellStyle name="Normal [3]" xfId="203" xr:uid="{00000000-0005-0000-0000-0000A3010000}"/>
    <cellStyle name="Normal 10" xfId="204" xr:uid="{00000000-0005-0000-0000-0000A4010000}"/>
    <cellStyle name="Normal 11" xfId="205" xr:uid="{00000000-0005-0000-0000-0000A5010000}"/>
    <cellStyle name="Normal 12" xfId="206" xr:uid="{00000000-0005-0000-0000-0000A6010000}"/>
    <cellStyle name="Normal 13" xfId="9" xr:uid="{00000000-0005-0000-0000-0000A7010000}"/>
    <cellStyle name="Normal 14" xfId="418" xr:uid="{00000000-0005-0000-0000-0000A8010000}"/>
    <cellStyle name="Normal 15" xfId="420" xr:uid="{00000000-0005-0000-0000-0000A9010000}"/>
    <cellStyle name="Normal 16" xfId="419" xr:uid="{00000000-0005-0000-0000-0000AA010000}"/>
    <cellStyle name="Normal 17" xfId="421" xr:uid="{00000000-0005-0000-0000-0000AB010000}"/>
    <cellStyle name="Normal 18" xfId="619" xr:uid="{00000000-0005-0000-0000-0000AC010000}"/>
    <cellStyle name="Normal 2" xfId="207" xr:uid="{00000000-0005-0000-0000-0000AD010000}"/>
    <cellStyle name="Normal 2 2" xfId="208" xr:uid="{00000000-0005-0000-0000-0000AE010000}"/>
    <cellStyle name="Normal 2 2 2" xfId="209" xr:uid="{00000000-0005-0000-0000-0000AF010000}"/>
    <cellStyle name="Normal 2 3" xfId="210" xr:uid="{00000000-0005-0000-0000-0000B0010000}"/>
    <cellStyle name="Normal 2 3 2" xfId="211" xr:uid="{00000000-0005-0000-0000-0000B1010000}"/>
    <cellStyle name="Normal 2 3 3" xfId="212" xr:uid="{00000000-0005-0000-0000-0000B2010000}"/>
    <cellStyle name="Normal 2 4" xfId="213" xr:uid="{00000000-0005-0000-0000-0000B3010000}"/>
    <cellStyle name="Normal 2 4 2" xfId="214" xr:uid="{00000000-0005-0000-0000-0000B4010000}"/>
    <cellStyle name="Normal 2 5" xfId="215" xr:uid="{00000000-0005-0000-0000-0000B5010000}"/>
    <cellStyle name="Normal 2 6" xfId="550" xr:uid="{00000000-0005-0000-0000-0000B6010000}"/>
    <cellStyle name="Normal 2_Dasa Model (L) v01 - 290109" xfId="216" xr:uid="{00000000-0005-0000-0000-0000B7010000}"/>
    <cellStyle name="Normal 3" xfId="217" xr:uid="{00000000-0005-0000-0000-0000B8010000}"/>
    <cellStyle name="Normal 3 2" xfId="218" xr:uid="{00000000-0005-0000-0000-0000B9010000}"/>
    <cellStyle name="Normal 3 2 2" xfId="219" xr:uid="{00000000-0005-0000-0000-0000BA010000}"/>
    <cellStyle name="Normal 3 3" xfId="220" xr:uid="{00000000-0005-0000-0000-0000BB010000}"/>
    <cellStyle name="Normal 3 4" xfId="221" xr:uid="{00000000-0005-0000-0000-0000BC010000}"/>
    <cellStyle name="Normal 3 5" xfId="222" xr:uid="{00000000-0005-0000-0000-0000BD010000}"/>
    <cellStyle name="Normal 3 6" xfId="551" xr:uid="{00000000-0005-0000-0000-0000BE010000}"/>
    <cellStyle name="Normal 4" xfId="223" xr:uid="{00000000-0005-0000-0000-0000BF010000}"/>
    <cellStyle name="Normal 4 2" xfId="224" xr:uid="{00000000-0005-0000-0000-0000C0010000}"/>
    <cellStyle name="Normal 4 2 2" xfId="225" xr:uid="{00000000-0005-0000-0000-0000C1010000}"/>
    <cellStyle name="Normal 4 3" xfId="226" xr:uid="{00000000-0005-0000-0000-0000C2010000}"/>
    <cellStyle name="Normal 4 4" xfId="620" xr:uid="{00000000-0005-0000-0000-0000C3010000}"/>
    <cellStyle name="Normal 47" xfId="227" xr:uid="{00000000-0005-0000-0000-0000C4010000}"/>
    <cellStyle name="Normal 47 2" xfId="228" xr:uid="{00000000-0005-0000-0000-0000C5010000}"/>
    <cellStyle name="Normal 5" xfId="229" xr:uid="{00000000-0005-0000-0000-0000C6010000}"/>
    <cellStyle name="Normal 5 2" xfId="230" xr:uid="{00000000-0005-0000-0000-0000C7010000}"/>
    <cellStyle name="Normal 5 2 2" xfId="231" xr:uid="{00000000-0005-0000-0000-0000C8010000}"/>
    <cellStyle name="Normal 5 3" xfId="232" xr:uid="{00000000-0005-0000-0000-0000C9010000}"/>
    <cellStyle name="Normal 6" xfId="233" xr:uid="{00000000-0005-0000-0000-0000CA010000}"/>
    <cellStyle name="Normal 6 2" xfId="234" xr:uid="{00000000-0005-0000-0000-0000CB010000}"/>
    <cellStyle name="Normal 7" xfId="235" xr:uid="{00000000-0005-0000-0000-0000CC010000}"/>
    <cellStyle name="Normal 7 2" xfId="236" xr:uid="{00000000-0005-0000-0000-0000CD010000}"/>
    <cellStyle name="Normal 7 2 2" xfId="408" xr:uid="{00000000-0005-0000-0000-0000CE010000}"/>
    <cellStyle name="Normal 7 3" xfId="407" xr:uid="{00000000-0005-0000-0000-0000CF010000}"/>
    <cellStyle name="Normal 8" xfId="237" xr:uid="{00000000-0005-0000-0000-0000D0010000}"/>
    <cellStyle name="Normal 8 2" xfId="238" xr:uid="{00000000-0005-0000-0000-0000D1010000}"/>
    <cellStyle name="Normal 9" xfId="239" xr:uid="{00000000-0005-0000-0000-0000D2010000}"/>
    <cellStyle name="Normal 9 2" xfId="240" xr:uid="{00000000-0005-0000-0000-0000D3010000}"/>
    <cellStyle name="Normal Bold" xfId="241" xr:uid="{00000000-0005-0000-0000-0000D4010000}"/>
    <cellStyle name="Normal Bold 2" xfId="552" xr:uid="{00000000-0005-0000-0000-0000D5010000}"/>
    <cellStyle name="Normal I" xfId="242" xr:uid="{00000000-0005-0000-0000-0000D6010000}"/>
    <cellStyle name="Normal I 2" xfId="243" xr:uid="{00000000-0005-0000-0000-0000D7010000}"/>
    <cellStyle name="Normal I 3" xfId="553" xr:uid="{00000000-0005-0000-0000-0000D8010000}"/>
    <cellStyle name="Normal II" xfId="244" xr:uid="{00000000-0005-0000-0000-0000D9010000}"/>
    <cellStyle name="Normal II 2" xfId="245" xr:uid="{00000000-0005-0000-0000-0000DA010000}"/>
    <cellStyle name="Normal II 3" xfId="554" xr:uid="{00000000-0005-0000-0000-0000DB010000}"/>
    <cellStyle name="Normal II a" xfId="246" xr:uid="{00000000-0005-0000-0000-0000DC010000}"/>
    <cellStyle name="Normal II a 2" xfId="247" xr:uid="{00000000-0005-0000-0000-0000DD010000}"/>
    <cellStyle name="Normal II a 3" xfId="555" xr:uid="{00000000-0005-0000-0000-0000DE010000}"/>
    <cellStyle name="Normal Pct" xfId="248" xr:uid="{00000000-0005-0000-0000-0000DF010000}"/>
    <cellStyle name="Normal(Blue)" xfId="556" xr:uid="{00000000-0005-0000-0000-0000E0010000}"/>
    <cellStyle name="Normal0" xfId="249" xr:uid="{00000000-0005-0000-0000-0000E1010000}"/>
    <cellStyle name="Normal1" xfId="250" xr:uid="{00000000-0005-0000-0000-0000E2010000}"/>
    <cellStyle name="Normal2" xfId="251" xr:uid="{00000000-0005-0000-0000-0000E3010000}"/>
    <cellStyle name="NormalCurrency" xfId="252" xr:uid="{00000000-0005-0000-0000-0000E4010000}"/>
    <cellStyle name="NormalPink" xfId="253" xr:uid="{00000000-0005-0000-0000-0000E5010000}"/>
    <cellStyle name="Note" xfId="557" xr:uid="{00000000-0005-0000-0000-0000E6010000}"/>
    <cellStyle name="Note 10" xfId="765" xr:uid="{00000000-0005-0000-0000-0000E7010000}"/>
    <cellStyle name="Note 2" xfId="558" xr:uid="{00000000-0005-0000-0000-0000E8010000}"/>
    <cellStyle name="Note 2 2" xfId="658" xr:uid="{00000000-0005-0000-0000-0000E9010000}"/>
    <cellStyle name="Note 2 3" xfId="682" xr:uid="{00000000-0005-0000-0000-0000EA010000}"/>
    <cellStyle name="Note 2 4" xfId="732" xr:uid="{00000000-0005-0000-0000-0000EB010000}"/>
    <cellStyle name="Note 2 5" xfId="639" xr:uid="{00000000-0005-0000-0000-0000EC010000}"/>
    <cellStyle name="Note 2 6" xfId="647" xr:uid="{00000000-0005-0000-0000-0000ED010000}"/>
    <cellStyle name="Note 2 7" xfId="775" xr:uid="{00000000-0005-0000-0000-0000EE010000}"/>
    <cellStyle name="Note 2 8" xfId="753" xr:uid="{00000000-0005-0000-0000-0000EF010000}"/>
    <cellStyle name="Note 2 9" xfId="776" xr:uid="{00000000-0005-0000-0000-0000F0010000}"/>
    <cellStyle name="Note 3" xfId="659" xr:uid="{00000000-0005-0000-0000-0000F1010000}"/>
    <cellStyle name="Note 4" xfId="719" xr:uid="{00000000-0005-0000-0000-0000F2010000}"/>
    <cellStyle name="Note 5" xfId="673" xr:uid="{00000000-0005-0000-0000-0000F3010000}"/>
    <cellStyle name="Note 6" xfId="733" xr:uid="{00000000-0005-0000-0000-0000F4010000}"/>
    <cellStyle name="Note 7" xfId="718" xr:uid="{00000000-0005-0000-0000-0000F5010000}"/>
    <cellStyle name="Note 8" xfId="746" xr:uid="{00000000-0005-0000-0000-0000F6010000}"/>
    <cellStyle name="Note 9" xfId="752" xr:uid="{00000000-0005-0000-0000-0000F7010000}"/>
    <cellStyle name="NPPESalesPct" xfId="254" xr:uid="{00000000-0005-0000-0000-0000F8010000}"/>
    <cellStyle name="NWI%S" xfId="255" xr:uid="{00000000-0005-0000-0000-0000F9010000}"/>
    <cellStyle name="NWI%S 2" xfId="256" xr:uid="{00000000-0005-0000-0000-0000FA010000}"/>
    <cellStyle name="NWI%S 3" xfId="559" xr:uid="{00000000-0005-0000-0000-0000FB010000}"/>
    <cellStyle name="Output" xfId="560" xr:uid="{00000000-0005-0000-0000-0000FC010000}"/>
    <cellStyle name="Output (1dp#)_ Pies " xfId="257" xr:uid="{00000000-0005-0000-0000-0000FD010000}"/>
    <cellStyle name="Output (1dpx)_ Pies " xfId="258" xr:uid="{00000000-0005-0000-0000-0000FE010000}"/>
    <cellStyle name="Output 10" xfId="664" xr:uid="{00000000-0005-0000-0000-0000FF010000}"/>
    <cellStyle name="Output 11" xfId="684" xr:uid="{00000000-0005-0000-0000-000000020000}"/>
    <cellStyle name="Output 12" xfId="742" xr:uid="{00000000-0005-0000-0000-000001020000}"/>
    <cellStyle name="Output 13" xfId="780" xr:uid="{00000000-0005-0000-0000-000002020000}"/>
    <cellStyle name="Output 14" xfId="745" xr:uid="{00000000-0005-0000-0000-000003020000}"/>
    <cellStyle name="Output 15" xfId="784" xr:uid="{00000000-0005-0000-0000-000004020000}"/>
    <cellStyle name="Output 16" xfId="782" xr:uid="{00000000-0005-0000-0000-000005020000}"/>
    <cellStyle name="Output 17" xfId="773" xr:uid="{00000000-0005-0000-0000-000006020000}"/>
    <cellStyle name="Output 2" xfId="657" xr:uid="{00000000-0005-0000-0000-000007020000}"/>
    <cellStyle name="Output 3" xfId="695" xr:uid="{00000000-0005-0000-0000-000008020000}"/>
    <cellStyle name="Output 4" xfId="671" xr:uid="{00000000-0005-0000-0000-000009020000}"/>
    <cellStyle name="Output 5" xfId="652" xr:uid="{00000000-0005-0000-0000-00000A020000}"/>
    <cellStyle name="Output 6" xfId="690" xr:uid="{00000000-0005-0000-0000-00000B020000}"/>
    <cellStyle name="Output 7" xfId="669" xr:uid="{00000000-0005-0000-0000-00000C020000}"/>
    <cellStyle name="Output 8" xfId="662" xr:uid="{00000000-0005-0000-0000-00000D020000}"/>
    <cellStyle name="Output 9" xfId="685" xr:uid="{00000000-0005-0000-0000-00000E020000}"/>
    <cellStyle name="Output_Acquis_CapitalCost " xfId="561" xr:uid="{00000000-0005-0000-0000-00000F020000}"/>
    <cellStyle name="Page Heading" xfId="259" xr:uid="{00000000-0005-0000-0000-000010020000}"/>
    <cellStyle name="Page Heading 2" xfId="260" xr:uid="{00000000-0005-0000-0000-000011020000}"/>
    <cellStyle name="Page Heading 3" xfId="562" xr:uid="{00000000-0005-0000-0000-000012020000}"/>
    <cellStyle name="Page Heading Large" xfId="261" xr:uid="{00000000-0005-0000-0000-000013020000}"/>
    <cellStyle name="Page Heading Large 2" xfId="262" xr:uid="{00000000-0005-0000-0000-000014020000}"/>
    <cellStyle name="Page Heading Large 3" xfId="563" xr:uid="{00000000-0005-0000-0000-000015020000}"/>
    <cellStyle name="Page Heading Small" xfId="263" xr:uid="{00000000-0005-0000-0000-000016020000}"/>
    <cellStyle name="Page Heading Small 2" xfId="264" xr:uid="{00000000-0005-0000-0000-000017020000}"/>
    <cellStyle name="Page Heading Small 3" xfId="564" xr:uid="{00000000-0005-0000-0000-000018020000}"/>
    <cellStyle name="PageSubTitle" xfId="265" xr:uid="{00000000-0005-0000-0000-000019020000}"/>
    <cellStyle name="PageSubTitle 2" xfId="266" xr:uid="{00000000-0005-0000-0000-00001A020000}"/>
    <cellStyle name="PageSubTitle 3" xfId="565" xr:uid="{00000000-0005-0000-0000-00001B020000}"/>
    <cellStyle name="PageTitle" xfId="267" xr:uid="{00000000-0005-0000-0000-00001C020000}"/>
    <cellStyle name="PageTitle 2" xfId="268" xr:uid="{00000000-0005-0000-0000-00001D020000}"/>
    <cellStyle name="PageTitle 3" xfId="566" xr:uid="{00000000-0005-0000-0000-00001E020000}"/>
    <cellStyle name="PageTitleSub" xfId="269" xr:uid="{00000000-0005-0000-0000-00001F020000}"/>
    <cellStyle name="pb_page_heading_LS" xfId="270" xr:uid="{00000000-0005-0000-0000-000020020000}"/>
    <cellStyle name="Per share data" xfId="271" xr:uid="{00000000-0005-0000-0000-000021020000}"/>
    <cellStyle name="Percent" xfId="2" builtinId="5"/>
    <cellStyle name="Percent [0]" xfId="272" xr:uid="{00000000-0005-0000-0000-000022020000}"/>
    <cellStyle name="Percent [0] 2" xfId="567" xr:uid="{00000000-0005-0000-0000-000023020000}"/>
    <cellStyle name="Percent [1]" xfId="273" xr:uid="{00000000-0005-0000-0000-000024020000}"/>
    <cellStyle name="Percent [1] 2" xfId="274" xr:uid="{00000000-0005-0000-0000-000025020000}"/>
    <cellStyle name="Percent [1] 3" xfId="568" xr:uid="{00000000-0005-0000-0000-000026020000}"/>
    <cellStyle name="Percent [2]" xfId="275" xr:uid="{00000000-0005-0000-0000-000027020000}"/>
    <cellStyle name="Percent [2] 2" xfId="276" xr:uid="{00000000-0005-0000-0000-000028020000}"/>
    <cellStyle name="Percent [2] 2 2" xfId="570" xr:uid="{00000000-0005-0000-0000-000029020000}"/>
    <cellStyle name="Percent [2] 3" xfId="569" xr:uid="{00000000-0005-0000-0000-00002A020000}"/>
    <cellStyle name="Percent Comma" xfId="277" xr:uid="{00000000-0005-0000-0000-00002B020000}"/>
    <cellStyle name="Percent Comma 2" xfId="278" xr:uid="{00000000-0005-0000-0000-00002C020000}"/>
    <cellStyle name="Percent Comma 3" xfId="571" xr:uid="{00000000-0005-0000-0000-00002D020000}"/>
    <cellStyle name="Percent Hard" xfId="279" xr:uid="{00000000-0005-0000-0000-00002E020000}"/>
    <cellStyle name="Percent(1)" xfId="572" xr:uid="{00000000-0005-0000-0000-00002F020000}"/>
    <cellStyle name="Percent1" xfId="280" xr:uid="{00000000-0005-0000-0000-000031020000}"/>
    <cellStyle name="PercentChange_ Pies " xfId="281" xr:uid="{00000000-0005-0000-0000-000032020000}"/>
    <cellStyle name="PercentSales" xfId="282" xr:uid="{00000000-0005-0000-0000-000033020000}"/>
    <cellStyle name="Percentual" xfId="283" xr:uid="{00000000-0005-0000-0000-000034020000}"/>
    <cellStyle name="perec" xfId="284" xr:uid="{00000000-0005-0000-0000-000035020000}"/>
    <cellStyle name="perec 2" xfId="573" xr:uid="{00000000-0005-0000-0000-000036020000}"/>
    <cellStyle name="Ponto" xfId="285" xr:uid="{00000000-0005-0000-0000-000037020000}"/>
    <cellStyle name="Porcentagem 10" xfId="286" xr:uid="{00000000-0005-0000-0000-000039020000}"/>
    <cellStyle name="Porcentagem 2" xfId="287" xr:uid="{00000000-0005-0000-0000-00003A020000}"/>
    <cellStyle name="Porcentagem 2 2" xfId="288" xr:uid="{00000000-0005-0000-0000-00003B020000}"/>
    <cellStyle name="Porcentagem 2 2 2" xfId="4" xr:uid="{00000000-0005-0000-0000-00003C020000}"/>
    <cellStyle name="Porcentagem 2 2 3" xfId="574" xr:uid="{00000000-0005-0000-0000-00003D020000}"/>
    <cellStyle name="Porcentagem 2 3" xfId="289" xr:uid="{00000000-0005-0000-0000-00003E020000}"/>
    <cellStyle name="Porcentagem 3" xfId="290" xr:uid="{00000000-0005-0000-0000-00003F020000}"/>
    <cellStyle name="Porcentagem 4" xfId="291" xr:uid="{00000000-0005-0000-0000-000040020000}"/>
    <cellStyle name="Porcentagem 4 2" xfId="409" xr:uid="{00000000-0005-0000-0000-000041020000}"/>
    <cellStyle name="Porcentagem 4 3" xfId="575" xr:uid="{00000000-0005-0000-0000-000042020000}"/>
    <cellStyle name="Porcentagem 5" xfId="292" xr:uid="{00000000-0005-0000-0000-000043020000}"/>
    <cellStyle name="Porcentagem 6" xfId="293" xr:uid="{00000000-0005-0000-0000-000044020000}"/>
    <cellStyle name="Porcentagem 7" xfId="294" xr:uid="{00000000-0005-0000-0000-000045020000}"/>
    <cellStyle name="Porcentagem 7 2" xfId="410" xr:uid="{00000000-0005-0000-0000-000046020000}"/>
    <cellStyle name="Porcentagem 8" xfId="295" xr:uid="{00000000-0005-0000-0000-000047020000}"/>
    <cellStyle name="Porcentagem 9" xfId="296" xr:uid="{00000000-0005-0000-0000-000048020000}"/>
    <cellStyle name="Profit figure" xfId="297" xr:uid="{00000000-0005-0000-0000-000049020000}"/>
    <cellStyle name="PSChar" xfId="576" xr:uid="{00000000-0005-0000-0000-00004A020000}"/>
    <cellStyle name="PSDate" xfId="577" xr:uid="{00000000-0005-0000-0000-00004B020000}"/>
    <cellStyle name="PSDec" xfId="578" xr:uid="{00000000-0005-0000-0000-00004C020000}"/>
    <cellStyle name="PSHeading" xfId="579" xr:uid="{00000000-0005-0000-0000-00004D020000}"/>
    <cellStyle name="PSInt" xfId="580" xr:uid="{00000000-0005-0000-0000-00004E020000}"/>
    <cellStyle name="PSSpacer" xfId="581" xr:uid="{00000000-0005-0000-0000-00004F020000}"/>
    <cellStyle name="rate" xfId="298" xr:uid="{00000000-0005-0000-0000-000050020000}"/>
    <cellStyle name="rate 2" xfId="582" xr:uid="{00000000-0005-0000-0000-000051020000}"/>
    <cellStyle name="Ratio" xfId="299" xr:uid="{00000000-0005-0000-0000-000052020000}"/>
    <cellStyle name="Ratio 2" xfId="300" xr:uid="{00000000-0005-0000-0000-000053020000}"/>
    <cellStyle name="Ratio 2 2" xfId="584" xr:uid="{00000000-0005-0000-0000-000054020000}"/>
    <cellStyle name="Ratio 3" xfId="583" xr:uid="{00000000-0005-0000-0000-000055020000}"/>
    <cellStyle name="Ratio Comma" xfId="301" xr:uid="{00000000-0005-0000-0000-000056020000}"/>
    <cellStyle name="Ratio Comma 2" xfId="302" xr:uid="{00000000-0005-0000-0000-000057020000}"/>
    <cellStyle name="Ratio Comma 3" xfId="585" xr:uid="{00000000-0005-0000-0000-000058020000}"/>
    <cellStyle name="Ratio_COMPS SUMMARY11" xfId="303" xr:uid="{00000000-0005-0000-0000-000059020000}"/>
    <cellStyle name="RatioX_ Pies " xfId="304" xr:uid="{00000000-0005-0000-0000-00005A020000}"/>
    <cellStyle name="Red font" xfId="305" xr:uid="{00000000-0005-0000-0000-00005B020000}"/>
    <cellStyle name="Red font 2" xfId="586" xr:uid="{00000000-0005-0000-0000-00005C020000}"/>
    <cellStyle name="Red Text" xfId="306" xr:uid="{00000000-0005-0000-0000-00005D020000}"/>
    <cellStyle name="Red Text 2" xfId="307" xr:uid="{00000000-0005-0000-0000-00005E020000}"/>
    <cellStyle name="Red Text 3" xfId="587" xr:uid="{00000000-0005-0000-0000-00005F020000}"/>
    <cellStyle name="Renata" xfId="308" xr:uid="{00000000-0005-0000-0000-000060020000}"/>
    <cellStyle name="Renata I" xfId="309" xr:uid="{00000000-0005-0000-0000-000061020000}"/>
    <cellStyle name="Renata II" xfId="310" xr:uid="{00000000-0005-0000-0000-000062020000}"/>
    <cellStyle name="Renata III" xfId="311" xr:uid="{00000000-0005-0000-0000-000063020000}"/>
    <cellStyle name="Renata_Country Risk November" xfId="312" xr:uid="{00000000-0005-0000-0000-000064020000}"/>
    <cellStyle name="Right" xfId="313" xr:uid="{00000000-0005-0000-0000-000065020000}"/>
    <cellStyle name="Right 2" xfId="314" xr:uid="{00000000-0005-0000-0000-000066020000}"/>
    <cellStyle name="Right 3" xfId="588" xr:uid="{00000000-0005-0000-0000-000067020000}"/>
    <cellStyle name="SAPOutput" xfId="315" xr:uid="{00000000-0005-0000-0000-000068020000}"/>
    <cellStyle name="SAPOutput 2" xfId="316" xr:uid="{00000000-0005-0000-0000-000069020000}"/>
    <cellStyle name="SAPOutput 2 2" xfId="590" xr:uid="{00000000-0005-0000-0000-00006A020000}"/>
    <cellStyle name="SAPOutput 3" xfId="589" xr:uid="{00000000-0005-0000-0000-00006B020000}"/>
    <cellStyle name="ScripFactor_ Pies " xfId="317" xr:uid="{00000000-0005-0000-0000-00006C020000}"/>
    <cellStyle name="Section" xfId="318" xr:uid="{00000000-0005-0000-0000-00006D020000}"/>
    <cellStyle name="Section 2" xfId="319" xr:uid="{00000000-0005-0000-0000-00006E020000}"/>
    <cellStyle name="Section 3" xfId="591" xr:uid="{00000000-0005-0000-0000-00006F020000}"/>
    <cellStyle name="Separador de milhares 2" xfId="320" xr:uid="{00000000-0005-0000-0000-000070020000}"/>
    <cellStyle name="Separador de milhares 2 2" xfId="321" xr:uid="{00000000-0005-0000-0000-000071020000}"/>
    <cellStyle name="Separador de milhares 2 3" xfId="322" xr:uid="{00000000-0005-0000-0000-000072020000}"/>
    <cellStyle name="Separador de milhares 2 3 2" xfId="411" xr:uid="{00000000-0005-0000-0000-000073020000}"/>
    <cellStyle name="Separador de milhares 3" xfId="323" xr:uid="{00000000-0005-0000-0000-000074020000}"/>
    <cellStyle name="Separador de milhares 3 2" xfId="324" xr:uid="{00000000-0005-0000-0000-000075020000}"/>
    <cellStyle name="Separador de milhares 3 2 2" xfId="412" xr:uid="{00000000-0005-0000-0000-000076020000}"/>
    <cellStyle name="Separador de milhares 4" xfId="325" xr:uid="{00000000-0005-0000-0000-000077020000}"/>
    <cellStyle name="Separador de milhares 4 2" xfId="413" xr:uid="{00000000-0005-0000-0000-000078020000}"/>
    <cellStyle name="Separador de milhares 5" xfId="326" xr:uid="{00000000-0005-0000-0000-000079020000}"/>
    <cellStyle name="Separador de milhares 6" xfId="327" xr:uid="{00000000-0005-0000-0000-00007A020000}"/>
    <cellStyle name="Separador de milhares 7" xfId="328" xr:uid="{00000000-0005-0000-0000-00007B020000}"/>
    <cellStyle name="Separador de milhares 7 2" xfId="414" xr:uid="{00000000-0005-0000-0000-00007C020000}"/>
    <cellStyle name="Shaded" xfId="329" xr:uid="{00000000-0005-0000-0000-00007D020000}"/>
    <cellStyle name="Shaded 2" xfId="330" xr:uid="{00000000-0005-0000-0000-00007E020000}"/>
    <cellStyle name="Shaded 3" xfId="592" xr:uid="{00000000-0005-0000-0000-00007F020000}"/>
    <cellStyle name="Standard_Plan Bil 6  " xfId="331" xr:uid="{00000000-0005-0000-0000-000080020000}"/>
    <cellStyle name="Stock Comma" xfId="332" xr:uid="{00000000-0005-0000-0000-000081020000}"/>
    <cellStyle name="Stock Price" xfId="333" xr:uid="{00000000-0005-0000-0000-000082020000}"/>
    <cellStyle name="Stock Price 2" xfId="334" xr:uid="{00000000-0005-0000-0000-000083020000}"/>
    <cellStyle name="Stock Price 3" xfId="593" xr:uid="{00000000-0005-0000-0000-000084020000}"/>
    <cellStyle name="Subhead" xfId="335" xr:uid="{00000000-0005-0000-0000-000085020000}"/>
    <cellStyle name="Subhead 2" xfId="336" xr:uid="{00000000-0005-0000-0000-000086020000}"/>
    <cellStyle name="Subhead 3" xfId="594" xr:uid="{00000000-0005-0000-0000-000087020000}"/>
    <cellStyle name="Subtotal_left" xfId="337" xr:uid="{00000000-0005-0000-0000-000088020000}"/>
    <cellStyle name="SwitchCell" xfId="338" xr:uid="{00000000-0005-0000-0000-000089020000}"/>
    <cellStyle name="SwitchCell 2" xfId="595" xr:uid="{00000000-0005-0000-0000-00008A020000}"/>
    <cellStyle name="Table Col Head" xfId="339" xr:uid="{00000000-0005-0000-0000-00008B020000}"/>
    <cellStyle name="Table Col Head 2" xfId="340" xr:uid="{00000000-0005-0000-0000-00008C020000}"/>
    <cellStyle name="Table Col Head 3" xfId="596" xr:uid="{00000000-0005-0000-0000-00008D020000}"/>
    <cellStyle name="Table Sub Head" xfId="341" xr:uid="{00000000-0005-0000-0000-00008E020000}"/>
    <cellStyle name="Table Sub Head 2" xfId="342" xr:uid="{00000000-0005-0000-0000-00008F020000}"/>
    <cellStyle name="Table Sub Head 3" xfId="597" xr:uid="{00000000-0005-0000-0000-000090020000}"/>
    <cellStyle name="Table Title" xfId="343" xr:uid="{00000000-0005-0000-0000-000091020000}"/>
    <cellStyle name="Table Title 2" xfId="344" xr:uid="{00000000-0005-0000-0000-000092020000}"/>
    <cellStyle name="Table Title 3" xfId="598" xr:uid="{00000000-0005-0000-0000-000093020000}"/>
    <cellStyle name="Table Units" xfId="345" xr:uid="{00000000-0005-0000-0000-000094020000}"/>
    <cellStyle name="Table Units 2" xfId="346" xr:uid="{00000000-0005-0000-0000-000095020000}"/>
    <cellStyle name="Table Units 3" xfId="599" xr:uid="{00000000-0005-0000-0000-000096020000}"/>
    <cellStyle name="TableBorder" xfId="347" xr:uid="{00000000-0005-0000-0000-000097020000}"/>
    <cellStyle name="TableBorder 2" xfId="600" xr:uid="{00000000-0005-0000-0000-000098020000}"/>
    <cellStyle name="TableColumnHeader" xfId="348" xr:uid="{00000000-0005-0000-0000-000099020000}"/>
    <cellStyle name="TableColumnHeader 2" xfId="625" xr:uid="{00000000-0005-0000-0000-00009A020000}"/>
    <cellStyle name="TableColumnHeader 2 2" xfId="709" xr:uid="{00000000-0005-0000-0000-00009B020000}"/>
    <cellStyle name="TableColumnHeader 2 3" xfId="649" xr:uid="{00000000-0005-0000-0000-00009C020000}"/>
    <cellStyle name="TableColumnHeader 2 4" xfId="705" xr:uid="{00000000-0005-0000-0000-00009D020000}"/>
    <cellStyle name="TableColumnHeader 2 5" xfId="707" xr:uid="{00000000-0005-0000-0000-00009E020000}"/>
    <cellStyle name="TableColumnHeader 2 6" xfId="676" xr:uid="{00000000-0005-0000-0000-00009F020000}"/>
    <cellStyle name="TableColumnHeader 2 7" xfId="788" xr:uid="{00000000-0005-0000-0000-0000A0020000}"/>
    <cellStyle name="TableColumnHeader 2 8" xfId="791" xr:uid="{00000000-0005-0000-0000-0000A1020000}"/>
    <cellStyle name="TableColumnHeader 3" xfId="725" xr:uid="{00000000-0005-0000-0000-0000A2020000}"/>
    <cellStyle name="TableColumnHeader 4" xfId="687" xr:uid="{00000000-0005-0000-0000-0000A3020000}"/>
    <cellStyle name="TableColumnHeader 5" xfId="638" xr:uid="{00000000-0005-0000-0000-0000A4020000}"/>
    <cellStyle name="TableColumnHeader 6" xfId="729" xr:uid="{00000000-0005-0000-0000-0000A5020000}"/>
    <cellStyle name="TableColumnHeader 7" xfId="663" xr:uid="{00000000-0005-0000-0000-0000A6020000}"/>
    <cellStyle name="TableColumnHeader 8" xfId="781" xr:uid="{00000000-0005-0000-0000-0000A7020000}"/>
    <cellStyle name="TableColumnHeader 9" xfId="772" xr:uid="{00000000-0005-0000-0000-0000A8020000}"/>
    <cellStyle name="TableContents" xfId="349" xr:uid="{00000000-0005-0000-0000-0000A9020000}"/>
    <cellStyle name="TableContentsSmall" xfId="350" xr:uid="{00000000-0005-0000-0000-0000AA020000}"/>
    <cellStyle name="TableContentsVSmall" xfId="351" xr:uid="{00000000-0005-0000-0000-0000AB020000}"/>
    <cellStyle name="TableContentsVSmall 2" xfId="601" xr:uid="{00000000-0005-0000-0000-0000AC020000}"/>
    <cellStyle name="TableHeadColMulti" xfId="352" xr:uid="{00000000-0005-0000-0000-0000AD020000}"/>
    <cellStyle name="TableHeadColStd" xfId="353" xr:uid="{00000000-0005-0000-0000-0000AE020000}"/>
    <cellStyle name="TableHeadColThin" xfId="354" xr:uid="{00000000-0005-0000-0000-0000AF020000}"/>
    <cellStyle name="TableHeading" xfId="355" xr:uid="{00000000-0005-0000-0000-0000B0020000}"/>
    <cellStyle name="TableHeading 2" xfId="602" xr:uid="{00000000-0005-0000-0000-0000B1020000}"/>
    <cellStyle name="TableHeadLeft" xfId="356" xr:uid="{00000000-0005-0000-0000-0000B2020000}"/>
    <cellStyle name="TableHighlight" xfId="357" xr:uid="{00000000-0005-0000-0000-0000B3020000}"/>
    <cellStyle name="TableLineAboveCell" xfId="358" xr:uid="{00000000-0005-0000-0000-0000B4020000}"/>
    <cellStyle name="TableLineAboveCell 10" xfId="771" xr:uid="{00000000-0005-0000-0000-0000B5020000}"/>
    <cellStyle name="TableLineAboveCell 2" xfId="693" xr:uid="{00000000-0005-0000-0000-0000B6020000}"/>
    <cellStyle name="TableLineAboveCell 3" xfId="645" xr:uid="{00000000-0005-0000-0000-0000B7020000}"/>
    <cellStyle name="TableLineAboveCell 4" xfId="674" xr:uid="{00000000-0005-0000-0000-0000B8020000}"/>
    <cellStyle name="TableLineAboveCell 5" xfId="734" xr:uid="{00000000-0005-0000-0000-0000B9020000}"/>
    <cellStyle name="TableLineAboveCell 6" xfId="737" xr:uid="{00000000-0005-0000-0000-0000BA020000}"/>
    <cellStyle name="TableLineAboveCell 7" xfId="739" xr:uid="{00000000-0005-0000-0000-0000BB020000}"/>
    <cellStyle name="TableLineAboveCell 8" xfId="777" xr:uid="{00000000-0005-0000-0000-0000BC020000}"/>
    <cellStyle name="TableLineAboveCell 9" xfId="764" xr:uid="{00000000-0005-0000-0000-0000BD020000}"/>
    <cellStyle name="TableLineBelowCell" xfId="359" xr:uid="{00000000-0005-0000-0000-0000BE020000}"/>
    <cellStyle name="TableLineBelowCell 2" xfId="626" xr:uid="{00000000-0005-0000-0000-0000BF020000}"/>
    <cellStyle name="TableNote" xfId="360" xr:uid="{00000000-0005-0000-0000-0000C0020000}"/>
    <cellStyle name="TableNote 2" xfId="603" xr:uid="{00000000-0005-0000-0000-0000C1020000}"/>
    <cellStyle name="TableNotes" xfId="361" xr:uid="{00000000-0005-0000-0000-0000C2020000}"/>
    <cellStyle name="TableNotes 2" xfId="604" xr:uid="{00000000-0005-0000-0000-0000C3020000}"/>
    <cellStyle name="TableRowBeforeTotal" xfId="362" xr:uid="{00000000-0005-0000-0000-0000C4020000}"/>
    <cellStyle name="TableSpaceCreator" xfId="363" xr:uid="{00000000-0005-0000-0000-0000C5020000}"/>
    <cellStyle name="TableSpaceCreatorSmall" xfId="364" xr:uid="{00000000-0005-0000-0000-0000C6020000}"/>
    <cellStyle name="TableSubtotalData" xfId="365" xr:uid="{00000000-0005-0000-0000-0000C7020000}"/>
    <cellStyle name="TableSubtotalText" xfId="366" xr:uid="{00000000-0005-0000-0000-0000C8020000}"/>
    <cellStyle name="TableTitle" xfId="367" xr:uid="{00000000-0005-0000-0000-0000C9020000}"/>
    <cellStyle name="TableTitleSub" xfId="368" xr:uid="{00000000-0005-0000-0000-0000CA020000}"/>
    <cellStyle name="TableTotalData" xfId="369" xr:uid="{00000000-0005-0000-0000-0000CB020000}"/>
    <cellStyle name="TableTotalText" xfId="370" xr:uid="{00000000-0005-0000-0000-0000CC020000}"/>
    <cellStyle name="Test" xfId="371" xr:uid="{00000000-0005-0000-0000-0000CD020000}"/>
    <cellStyle name="Test 2" xfId="372" xr:uid="{00000000-0005-0000-0000-0000CE020000}"/>
    <cellStyle name="Test 3" xfId="605" xr:uid="{00000000-0005-0000-0000-0000CF020000}"/>
    <cellStyle name="test a style" xfId="373" xr:uid="{00000000-0005-0000-0000-0000D0020000}"/>
    <cellStyle name="test a style 2" xfId="627" xr:uid="{00000000-0005-0000-0000-0000D1020000}"/>
    <cellStyle name="Test_Cremer - PIPE Model v10" xfId="374" xr:uid="{00000000-0005-0000-0000-0000D2020000}"/>
    <cellStyle name="TFCF" xfId="375" xr:uid="{00000000-0005-0000-0000-0000D3020000}"/>
    <cellStyle name="times" xfId="376" xr:uid="{00000000-0005-0000-0000-0000D4020000}"/>
    <cellStyle name="times 2" xfId="606" xr:uid="{00000000-0005-0000-0000-0000D5020000}"/>
    <cellStyle name="Title" xfId="377" xr:uid="{00000000-0005-0000-0000-0000D6020000}"/>
    <cellStyle name="Title 2" xfId="378" xr:uid="{00000000-0005-0000-0000-0000D7020000}"/>
    <cellStyle name="Title 2 2" xfId="628" xr:uid="{00000000-0005-0000-0000-0000D8020000}"/>
    <cellStyle name="Title 3" xfId="607" xr:uid="{00000000-0005-0000-0000-0000D9020000}"/>
    <cellStyle name="Title 4" xfId="629" xr:uid="{00000000-0005-0000-0000-0000DA020000}"/>
    <cellStyle name="title1" xfId="379" xr:uid="{00000000-0005-0000-0000-0000DB020000}"/>
    <cellStyle name="title2" xfId="380" xr:uid="{00000000-0005-0000-0000-0000DC020000}"/>
    <cellStyle name="title2 2" xfId="381" xr:uid="{00000000-0005-0000-0000-0000DD020000}"/>
    <cellStyle name="title2 2 2" xfId="609" xr:uid="{00000000-0005-0000-0000-0000DE020000}"/>
    <cellStyle name="title2 3" xfId="608" xr:uid="{00000000-0005-0000-0000-0000DF020000}"/>
    <cellStyle name="Titulo1" xfId="382" xr:uid="{00000000-0005-0000-0000-0000E0020000}"/>
    <cellStyle name="Titulo2" xfId="383" xr:uid="{00000000-0005-0000-0000-0000E1020000}"/>
    <cellStyle name="TOC" xfId="384" xr:uid="{00000000-0005-0000-0000-0000E2020000}"/>
    <cellStyle name="Top Edge" xfId="385" xr:uid="{00000000-0005-0000-0000-0000E3020000}"/>
    <cellStyle name="Top Edge 2" xfId="386" xr:uid="{00000000-0005-0000-0000-0000E4020000}"/>
    <cellStyle name="Top Edge 3" xfId="610" xr:uid="{00000000-0005-0000-0000-0000E5020000}"/>
    <cellStyle name="TopGrey" xfId="387" xr:uid="{00000000-0005-0000-0000-0000E6020000}"/>
    <cellStyle name="TopGrey 2" xfId="388" xr:uid="{00000000-0005-0000-0000-0000E7020000}"/>
    <cellStyle name="TopGrey 3" xfId="611" xr:uid="{00000000-0005-0000-0000-0000E8020000}"/>
    <cellStyle name="Topline" xfId="389" xr:uid="{00000000-0005-0000-0000-0000E9020000}"/>
    <cellStyle name="Topline 2" xfId="630" xr:uid="{00000000-0005-0000-0000-0000EA020000}"/>
    <cellStyle name="Topline 2 2" xfId="633" xr:uid="{00000000-0005-0000-0000-0000EB020000}"/>
    <cellStyle name="Topline 2 3" xfId="642" xr:uid="{00000000-0005-0000-0000-0000EC020000}"/>
    <cellStyle name="Topline 2 4" xfId="661" xr:uid="{00000000-0005-0000-0000-0000ED020000}"/>
    <cellStyle name="Topline 2 5" xfId="700" xr:uid="{00000000-0005-0000-0000-0000EE020000}"/>
    <cellStyle name="Topline 2 6" xfId="686" xr:uid="{00000000-0005-0000-0000-0000EF020000}"/>
    <cellStyle name="Topline 2 7" xfId="789" xr:uid="{00000000-0005-0000-0000-0000F0020000}"/>
    <cellStyle name="Topline 2 8" xfId="792" xr:uid="{00000000-0005-0000-0000-0000F1020000}"/>
    <cellStyle name="Topline 3" xfId="723" xr:uid="{00000000-0005-0000-0000-0000F2020000}"/>
    <cellStyle name="Topline 4" xfId="720" xr:uid="{00000000-0005-0000-0000-0000F3020000}"/>
    <cellStyle name="Topline 5" xfId="714" xr:uid="{00000000-0005-0000-0000-0000F4020000}"/>
    <cellStyle name="Topline 6" xfId="713" xr:uid="{00000000-0005-0000-0000-0000F5020000}"/>
    <cellStyle name="Topline 7" xfId="668" xr:uid="{00000000-0005-0000-0000-0000F6020000}"/>
    <cellStyle name="Topline 8" xfId="748" xr:uid="{00000000-0005-0000-0000-0000F7020000}"/>
    <cellStyle name="Topline 9" xfId="751" xr:uid="{00000000-0005-0000-0000-0000F8020000}"/>
    <cellStyle name="ubordinated Debt" xfId="390" xr:uid="{00000000-0005-0000-0000-0000F9020000}"/>
    <cellStyle name="ubordinated Debt 2" xfId="391" xr:uid="{00000000-0005-0000-0000-0000FA020000}"/>
    <cellStyle name="ubordinated Debt 3" xfId="612" xr:uid="{00000000-0005-0000-0000-0000FB020000}"/>
    <cellStyle name="Vírgula 2" xfId="393" xr:uid="{00000000-0005-0000-0000-0000FD020000}"/>
    <cellStyle name="Vírgula 2 2" xfId="613" xr:uid="{00000000-0005-0000-0000-0000FE020000}"/>
    <cellStyle name="Vírgula 3" xfId="394" xr:uid="{00000000-0005-0000-0000-0000FF020000}"/>
    <cellStyle name="Vírgula 3 2" xfId="3" xr:uid="{00000000-0005-0000-0000-000000030000}"/>
    <cellStyle name="Vírgula 3 2 2" xfId="415" xr:uid="{00000000-0005-0000-0000-000001030000}"/>
    <cellStyle name="Vírgula 3 3" xfId="614" xr:uid="{00000000-0005-0000-0000-000002030000}"/>
    <cellStyle name="Vírgula 4" xfId="395" xr:uid="{00000000-0005-0000-0000-000003030000}"/>
    <cellStyle name="Vírgula 4 2" xfId="416" xr:uid="{00000000-0005-0000-0000-000004030000}"/>
    <cellStyle name="Vírgula 4 3" xfId="615" xr:uid="{00000000-0005-0000-0000-000005030000}"/>
    <cellStyle name="Vírgula 5" xfId="396" xr:uid="{00000000-0005-0000-0000-000006030000}"/>
    <cellStyle name="Vírgula 5 2" xfId="417" xr:uid="{00000000-0005-0000-0000-000007030000}"/>
    <cellStyle name="Vírgula 6" xfId="397" xr:uid="{00000000-0005-0000-0000-000008030000}"/>
    <cellStyle name="Vírgula 7" xfId="392" xr:uid="{00000000-0005-0000-0000-000009030000}"/>
    <cellStyle name="Vírgula 8" xfId="631" xr:uid="{00000000-0005-0000-0000-00000A030000}"/>
    <cellStyle name="Vírgula 9" xfId="7" xr:uid="{00000000-0005-0000-0000-00000B030000}"/>
    <cellStyle name="Vírgula 9 2" xfId="632" xr:uid="{00000000-0005-0000-0000-00000C030000}"/>
    <cellStyle name="Vírgula 9 3" xfId="743" xr:uid="{00000000-0005-0000-0000-00000D030000}"/>
    <cellStyle name="Vírgula 9 4" xfId="786" xr:uid="{00000000-0005-0000-0000-00000E030000}"/>
    <cellStyle name="Währung [0]_Plan Bil 6  " xfId="398" xr:uid="{00000000-0005-0000-0000-00000F030000}"/>
    <cellStyle name="Währung_Plan Bil 6  " xfId="399" xr:uid="{00000000-0005-0000-0000-000010030000}"/>
    <cellStyle name="Warburg" xfId="400" xr:uid="{00000000-0005-0000-0000-000011030000}"/>
    <cellStyle name="Warburg 2" xfId="401" xr:uid="{00000000-0005-0000-0000-000012030000}"/>
    <cellStyle name="Warburg 2 2" xfId="617" xr:uid="{00000000-0005-0000-0000-000013030000}"/>
    <cellStyle name="Warburg 3" xfId="616" xr:uid="{00000000-0005-0000-0000-000014030000}"/>
    <cellStyle name="Warning Text" xfId="618" xr:uid="{00000000-0005-0000-0000-000015030000}"/>
    <cellStyle name="WideFontText" xfId="402" xr:uid="{00000000-0005-0000-0000-000016030000}"/>
    <cellStyle name="Year" xfId="403" xr:uid="{00000000-0005-0000-0000-000017030000}"/>
    <cellStyle name="YearE_ Pies " xfId="404" xr:uid="{00000000-0005-0000-0000-000018030000}"/>
    <cellStyle name="YesNo" xfId="405" xr:uid="{00000000-0005-0000-0000-000019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508183</xdr:colOff>
      <xdr:row>0</xdr:row>
      <xdr:rowOff>118743</xdr:rowOff>
    </xdr:from>
    <xdr:to>
      <xdr:col>5</xdr:col>
      <xdr:colOff>552962</xdr:colOff>
      <xdr:row>4</xdr:row>
      <xdr:rowOff>76743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23268" b="18778"/>
        <a:stretch/>
      </xdr:blipFill>
      <xdr:spPr>
        <a:xfrm>
          <a:off x="8413933" y="118743"/>
          <a:ext cx="1866435" cy="720000"/>
        </a:xfrm>
        <a:prstGeom prst="rect">
          <a:avLst/>
        </a:prstGeom>
      </xdr:spPr>
    </xdr:pic>
    <xdr:clientData/>
  </xdr:twoCellAnchor>
  <xdr:twoCellAnchor>
    <xdr:from>
      <xdr:col>1</xdr:col>
      <xdr:colOff>119064</xdr:colOff>
      <xdr:row>10</xdr:row>
      <xdr:rowOff>174625</xdr:rowOff>
    </xdr:from>
    <xdr:to>
      <xdr:col>5</xdr:col>
      <xdr:colOff>484187</xdr:colOff>
      <xdr:row>16</xdr:row>
      <xdr:rowOff>154958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63E302D2-8B0F-DDFC-8190-7DA1936B89AD}"/>
            </a:ext>
          </a:extLst>
        </xdr:cNvPr>
        <xdr:cNvGrpSpPr/>
      </xdr:nvGrpSpPr>
      <xdr:grpSpPr>
        <a:xfrm>
          <a:off x="285752" y="2520156"/>
          <a:ext cx="9925841" cy="1123333"/>
          <a:chOff x="293689" y="2524125"/>
          <a:chExt cx="10406061" cy="1123333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412279B0-5FD3-5E82-5630-EFAAF43DAF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17500" y="2524125"/>
            <a:ext cx="10382250" cy="699561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C9177990-D558-B3A5-1C78-9A4089D62F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93689" y="3055940"/>
            <a:ext cx="10374312" cy="591518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Guilherme\Downloads\ARZZ%20mod%20(published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CALIG~1\AppData\Local\Temp\Rar$DI00.564\Arvore_EBITDA%20%20Budget_v14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RI\EarningsRelease\2016\4T16\Base%20de%20Dados\Controladoria\C&#243;pia%20de%20Arvore_EBITDA%20%20Budget_v2GEST&#195;O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controladoria\contabilidade\DFP\2004_2005_inf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lanejar\lsoc\orcam\orrl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n&#225;lises_Controladoria/Resultado/2022/Ferramenta%20Ebitda/FERRAMENTA%20DE%20TEND&#202;NCIA%20v100%2019102022%20(Real%20Set,%20Forecast%204T,%20Forecast%20Desafio,%20Budget%202022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I\EarningsRelease\2016\2T16\Base%20de%20dados\2T16%20Arvore_EBITDA%20%20Budget_v30av3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Fassler\COMPANY\Car%20Parts\CAO\CAO%20Qorf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All%20Latin%20America%20Research\Consumer%20goods%20&amp;%20retailing\Companies\Brasil\Via%20Varejo\Models\VVAR%20mo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DOCUME~1\Owner\LOCALS~1\Temp\Rar$DI00.921\Valuation_2010_Mode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leandro\mcons\irpj9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nkumar.WSP\Downloads\DataSet1.xlsb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FCALIG~1\AppData\Local\Temp\Rar$DI00.564\Arvore_EBITDA%20%20Budget_v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R$"/>
      <sheetName val="DCF"/>
      <sheetName val="+"/>
      <sheetName val="cost of debt"/>
      <sheetName val="economics"/>
      <sheetName val="economics (2)"/>
      <sheetName val="Operating Extra"/>
      <sheetName val="shareholders"/>
      <sheetName val="Beta"/>
      <sheetName val="_QP_ARZZ3.SA"/>
      <sheetName val="ARZZ3.SA_Live_Sheet"/>
      <sheetName val="ARZZ3.SA_Validation_Sheet"/>
      <sheetName val="ARZZ3.SA_Annotation_Sheet"/>
      <sheetName val="R$ - LINKS"/>
      <sheetName val="ARZZ3.SA_Exchange_Sheet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Issuer: Arezzo &amp; Co.</v>
          </cell>
          <cell r="C1">
            <v>94747813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  <cell r="B4" t="str">
            <v>15VINX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367.072</v>
          </cell>
          <cell r="H11">
            <v>77.227999999999994</v>
          </cell>
          <cell r="I11">
            <v>85.507000000000005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860.33500000000004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962.95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353.32339557565803</v>
          </cell>
          <cell r="AT11">
            <v>331.12449125560801</v>
          </cell>
          <cell r="AU11">
            <v>1237.7468868312701</v>
          </cell>
          <cell r="AV11">
            <v>274.72477067032099</v>
          </cell>
          <cell r="AW11">
            <v>319.52620133184502</v>
          </cell>
          <cell r="AX11">
            <v>384.07184703574899</v>
          </cell>
          <cell r="AY11">
            <v>369.435099319377</v>
          </cell>
          <cell r="AZ11">
            <v>1347.75791835729</v>
          </cell>
          <cell r="BA11">
            <v>298.24899803248201</v>
          </cell>
          <cell r="BB11">
            <v>346.40822317940803</v>
          </cell>
          <cell r="BC11">
            <v>417.36629183993102</v>
          </cell>
          <cell r="BD11">
            <v>402.74445450537303</v>
          </cell>
          <cell r="BE11">
            <v>1464.7679675571901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-245.24199999999999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-150.59200000000001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-171.19900000000001</v>
          </cell>
          <cell r="AJ12">
            <v>-170.20699999999999</v>
          </cell>
          <cell r="AK12">
            <v>-603.60969999999998</v>
          </cell>
          <cell r="AL12">
            <v>-140.34200000000001</v>
          </cell>
          <cell r="AM12">
            <v>-164.89500000000001</v>
          </cell>
          <cell r="AN12">
            <v>-182.053</v>
          </cell>
          <cell r="AO12">
            <v>-157.36799999999999</v>
          </cell>
          <cell r="AP12">
            <v>-644.65800000000002</v>
          </cell>
          <cell r="AQ12">
            <v>-145.828</v>
          </cell>
          <cell r="AR12">
            <v>-163.61099999999999</v>
          </cell>
          <cell r="AS12">
            <v>-196.44014248300201</v>
          </cell>
          <cell r="AT12">
            <v>-180.99343942617301</v>
          </cell>
          <cell r="AU12">
            <v>-686.87258190917498</v>
          </cell>
          <cell r="AV12">
            <v>-157.12280040703499</v>
          </cell>
          <cell r="AW12">
            <v>-175.81835936435701</v>
          </cell>
          <cell r="AX12">
            <v>-213.77944876821999</v>
          </cell>
          <cell r="AY12">
            <v>-201.448198441241</v>
          </cell>
          <cell r="AZ12">
            <v>-748.16880698085299</v>
          </cell>
          <cell r="BA12">
            <v>-165.58645721867001</v>
          </cell>
          <cell r="BB12">
            <v>-192.09884725083</v>
          </cell>
          <cell r="BC12">
            <v>-233.808886866607</v>
          </cell>
          <cell r="BD12">
            <v>-219.57217612527899</v>
          </cell>
          <cell r="BE12">
            <v>-811.06636746138599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-98.677000000000007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-29.623999999999999</v>
          </cell>
          <cell r="N13">
            <v>-32.612000000000002</v>
          </cell>
          <cell r="O13">
            <v>-39.362000000000002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-45.856000000000002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-235.29400000000001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-267.27999999999997</v>
          </cell>
          <cell r="AG13">
            <v>-63.835999999999999</v>
          </cell>
          <cell r="AH13">
            <v>-68.968000000000004</v>
          </cell>
          <cell r="AI13">
            <v>-73.450999999999993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-103.261493360529</v>
          </cell>
          <cell r="AT13">
            <v>-96.206635733933993</v>
          </cell>
          <cell r="AU13">
            <v>-375.69412909446299</v>
          </cell>
          <cell r="AV13">
            <v>-91.911412568843005</v>
          </cell>
          <cell r="AW13">
            <v>-98.045614230425002</v>
          </cell>
          <cell r="AX13">
            <v>-110.812738316061</v>
          </cell>
          <cell r="AY13">
            <v>-103.964994644933</v>
          </cell>
          <cell r="AZ13">
            <v>-404.734759760261</v>
          </cell>
          <cell r="BA13">
            <v>-98.121021004273999</v>
          </cell>
          <cell r="BB13">
            <v>-104.362924298011</v>
          </cell>
          <cell r="BC13">
            <v>-118.137384996554</v>
          </cell>
          <cell r="BD13">
            <v>-111.35285911974501</v>
          </cell>
          <cell r="BE13">
            <v>-431.97418941858399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</v>
          </cell>
          <cell r="O14">
            <v>-135.077</v>
          </cell>
          <cell r="P14">
            <v>-144.61600000000001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-140.04400000000001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-198.054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-244.65</v>
          </cell>
          <cell r="AJ14">
            <v>-248.24299999999999</v>
          </cell>
          <cell r="AK14">
            <v>-887.90070000000003</v>
          </cell>
          <cell r="AL14">
            <v>-207.31800000000001</v>
          </cell>
          <cell r="AM14">
            <v>-241.251</v>
          </cell>
          <cell r="AN14">
            <v>-266.67899999999997</v>
          </cell>
          <cell r="AO14">
            <v>-237.33799999999999</v>
          </cell>
          <cell r="AP14">
            <v>-952.58600000000001</v>
          </cell>
          <cell r="AQ14">
            <v>-230.88200000000001</v>
          </cell>
          <cell r="AR14">
            <v>-254.78299999999999</v>
          </cell>
          <cell r="AS14">
            <v>-299.70163584353099</v>
          </cell>
          <cell r="AT14">
            <v>-277.20007516010702</v>
          </cell>
          <cell r="AU14">
            <v>-1062.56671100364</v>
          </cell>
          <cell r="AV14">
            <v>-249.03421297587801</v>
          </cell>
          <cell r="AW14">
            <v>-273.86397359478201</v>
          </cell>
          <cell r="AX14">
            <v>-324.59218708428102</v>
          </cell>
          <cell r="AY14">
            <v>-305.41319308617301</v>
          </cell>
          <cell r="AZ14">
            <v>-1152.9035667411099</v>
          </cell>
          <cell r="BA14">
            <v>-263.70747822294402</v>
          </cell>
          <cell r="BB14">
            <v>-296.461771548841</v>
          </cell>
          <cell r="BC14">
            <v>-351.94627186316001</v>
          </cell>
          <cell r="BD14">
            <v>-330.92503524502399</v>
          </cell>
          <cell r="BE14">
            <v>-1243.0405568799699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-4.7480000000000002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1.0109999999999999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U17">
            <v>-0.30399999999999999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-75.406999999999996</v>
          </cell>
          <cell r="J18">
            <v>-93.965000000000003</v>
          </cell>
          <cell r="K18">
            <v>-117.47199999999999</v>
          </cell>
          <cell r="L18">
            <v>-354.678</v>
          </cell>
          <cell r="M18">
            <v>-95.841999999999999</v>
          </cell>
          <cell r="N18">
            <v>-102.83799999999999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-565.23400000000004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-732.13</v>
          </cell>
          <cell r="AB18">
            <v>-174.988</v>
          </cell>
          <cell r="AC18">
            <v>-199.54599999999999</v>
          </cell>
          <cell r="AD18">
            <v>-222.72200000000001</v>
          </cell>
          <cell r="AE18">
            <v>-217.20400000000001</v>
          </cell>
          <cell r="AF18">
            <v>-814.46</v>
          </cell>
          <cell r="AG18">
            <v>-189.345</v>
          </cell>
          <cell r="AH18">
            <v>-214.56370000000001</v>
          </cell>
          <cell r="AI18">
            <v>-247.965</v>
          </cell>
          <cell r="AJ18">
            <v>-252.965</v>
          </cell>
          <cell r="AK18">
            <v>-904.83870000000002</v>
          </cell>
          <cell r="AL18">
            <v>-213.91499999999999</v>
          </cell>
          <cell r="AM18">
            <v>-248.59200000000001</v>
          </cell>
          <cell r="AN18">
            <v>-271.49099999999999</v>
          </cell>
          <cell r="AO18">
            <v>-245.27199999999999</v>
          </cell>
          <cell r="AP18">
            <v>-979.27</v>
          </cell>
          <cell r="AQ18">
            <v>-237.476</v>
          </cell>
          <cell r="AR18">
            <v>-261.27499999999998</v>
          </cell>
          <cell r="AS18">
            <v>-305.73902763153802</v>
          </cell>
          <cell r="AT18">
            <v>-283.18467143594597</v>
          </cell>
          <cell r="AU18">
            <v>-1087.6746990674801</v>
          </cell>
          <cell r="AV18">
            <v>-255.03417619562799</v>
          </cell>
          <cell r="AW18">
            <v>-279.80837086903398</v>
          </cell>
          <cell r="AX18">
            <v>-330.61784603215199</v>
          </cell>
          <cell r="AY18">
            <v>-311.52607333009303</v>
          </cell>
          <cell r="AZ18">
            <v>-1176.9864664269101</v>
          </cell>
          <cell r="BA18">
            <v>-269.88445667820599</v>
          </cell>
          <cell r="BB18">
            <v>-302.58289498234802</v>
          </cell>
          <cell r="BC18">
            <v>-358.15504603560697</v>
          </cell>
          <cell r="BD18">
            <v>-337.22824454668802</v>
          </cell>
          <cell r="BE18">
            <v>-1267.85064224285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-324.67700000000002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</v>
          </cell>
          <cell r="O19">
            <v>-134.73599999999999</v>
          </cell>
          <cell r="P19">
            <v>-143.78200000000001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-153.36600000000001</v>
          </cell>
          <cell r="U19">
            <v>-166</v>
          </cell>
          <cell r="V19">
            <v>-561.17600000000004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-209.04599999999999</v>
          </cell>
          <cell r="AA19">
            <v>-724.572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</v>
          </cell>
          <cell r="AH19">
            <v>-211.4667</v>
          </cell>
          <cell r="AI19">
            <v>-244.672</v>
          </cell>
          <cell r="AJ19">
            <v>-249.334</v>
          </cell>
          <cell r="AK19">
            <v>-891.6087</v>
          </cell>
          <cell r="AL19">
            <v>-208.131</v>
          </cell>
          <cell r="AM19">
            <v>-242.471</v>
          </cell>
          <cell r="AN19">
            <v>-265.37</v>
          </cell>
          <cell r="AO19">
            <v>-239.09</v>
          </cell>
          <cell r="AP19">
            <v>-955.06200000000001</v>
          </cell>
          <cell r="AQ19">
            <v>-231.20400000000001</v>
          </cell>
          <cell r="AR19">
            <v>-254.76499999999999</v>
          </cell>
          <cell r="AS19">
            <v>-299.70163584353099</v>
          </cell>
          <cell r="AT19">
            <v>-277.20007516010702</v>
          </cell>
          <cell r="AU19">
            <v>-1062.8707110036401</v>
          </cell>
          <cell r="AV19">
            <v>-249.03421297587801</v>
          </cell>
          <cell r="AW19">
            <v>-273.86397359478201</v>
          </cell>
          <cell r="AX19">
            <v>-324.59218708428102</v>
          </cell>
          <cell r="AY19">
            <v>-305.41319308617301</v>
          </cell>
          <cell r="AZ19">
            <v>-1152.9035667411099</v>
          </cell>
          <cell r="BA19">
            <v>-263.70747822294402</v>
          </cell>
          <cell r="BB19">
            <v>-296.461771548841</v>
          </cell>
          <cell r="BC19">
            <v>-351.94627186316001</v>
          </cell>
          <cell r="BD19">
            <v>-330.92503524502399</v>
          </cell>
          <cell r="BE19">
            <v>-1243.0405568799699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42.395000000000003</v>
          </cell>
          <cell r="H20">
            <v>9.7690000000000001</v>
          </cell>
          <cell r="I20">
            <v>10.488</v>
          </cell>
          <cell r="J20">
            <v>17.702999999999999</v>
          </cell>
          <cell r="K20">
            <v>21.08</v>
          </cell>
          <cell r="L20">
            <v>59.04</v>
          </cell>
          <cell r="M20">
            <v>17.376000000000001</v>
          </cell>
          <cell r="N20">
            <v>23</v>
          </cell>
          <cell r="O20">
            <v>24.093</v>
          </cell>
          <cell r="P20">
            <v>31.001999999999999</v>
          </cell>
          <cell r="Q20">
            <v>95.471000000000004</v>
          </cell>
          <cell r="R20">
            <v>20.734999999999999</v>
          </cell>
          <cell r="S20">
            <v>28.29</v>
          </cell>
          <cell r="T20">
            <v>35.534999999999997</v>
          </cell>
          <cell r="U20">
            <v>33.170999999999999</v>
          </cell>
          <cell r="V20">
            <v>117.73099999999999</v>
          </cell>
          <cell r="W20">
            <v>14.667999999999999</v>
          </cell>
          <cell r="X20">
            <v>34.634</v>
          </cell>
          <cell r="Y20">
            <v>42.655999999999999</v>
          </cell>
          <cell r="Z20">
            <v>43.805</v>
          </cell>
          <cell r="AA20">
            <v>135.76300000000001</v>
          </cell>
          <cell r="AB20">
            <v>28.635999999999999</v>
          </cell>
          <cell r="AC20">
            <v>40.478000000000002</v>
          </cell>
          <cell r="AD20">
            <v>46.756</v>
          </cell>
          <cell r="AE20">
            <v>43.59</v>
          </cell>
          <cell r="AF20">
            <v>159.46</v>
          </cell>
          <cell r="AG20">
            <v>27.289000000000001</v>
          </cell>
          <cell r="AH20">
            <v>42.281300000000002</v>
          </cell>
          <cell r="AI20">
            <v>51.427</v>
          </cell>
          <cell r="AJ20">
            <v>40.302999999999997</v>
          </cell>
          <cell r="AK20">
            <v>161.30029999999999</v>
          </cell>
          <cell r="AL20">
            <v>28.111000000000001</v>
          </cell>
          <cell r="AM20">
            <v>42.978999999999999</v>
          </cell>
          <cell r="AN20">
            <v>49.698</v>
          </cell>
          <cell r="AO20">
            <v>44.707000000000001</v>
          </cell>
          <cell r="AP20">
            <v>165.495</v>
          </cell>
          <cell r="AQ20">
            <v>26.343</v>
          </cell>
          <cell r="AR20">
            <v>40.987000000000002</v>
          </cell>
          <cell r="AS20">
            <v>53.621759732127003</v>
          </cell>
          <cell r="AT20">
            <v>53.924416095501002</v>
          </cell>
          <cell r="AU20">
            <v>174.876175827628</v>
          </cell>
          <cell r="AV20">
            <v>25.690557694443001</v>
          </cell>
          <cell r="AW20">
            <v>45.662227737062999</v>
          </cell>
          <cell r="AX20">
            <v>59.479659951468001</v>
          </cell>
          <cell r="AY20">
            <v>64.021906233204007</v>
          </cell>
          <cell r="AZ20">
            <v>194.85435161617801</v>
          </cell>
          <cell r="BA20">
            <v>34.541519809537</v>
          </cell>
          <cell r="BB20">
            <v>49.946451630566997</v>
          </cell>
          <cell r="BC20">
            <v>65.420019976770007</v>
          </cell>
          <cell r="BD20">
            <v>71.819419260348994</v>
          </cell>
          <cell r="BE20">
            <v>221.72741067722299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-1.655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-7.5579999999999998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-10.97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-24.207999999999998</v>
          </cell>
          <cell r="AQ21">
            <v>-6.2720000000000002</v>
          </cell>
          <cell r="AR21">
            <v>-6.51</v>
          </cell>
          <cell r="AS21">
            <v>-6.0373917880069996</v>
          </cell>
          <cell r="AT21">
            <v>-5.9845962758390003</v>
          </cell>
          <cell r="AU21">
            <v>-24.803988063845999</v>
          </cell>
          <cell r="AV21">
            <v>-5.9999632197499997</v>
          </cell>
          <cell r="AW21">
            <v>-5.9443972742520002</v>
          </cell>
          <cell r="AX21">
            <v>-6.0256589478710003</v>
          </cell>
          <cell r="AY21">
            <v>-6.1128802439200003</v>
          </cell>
          <cell r="AZ21">
            <v>-24.082899685792999</v>
          </cell>
          <cell r="BA21">
            <v>-6.1769784552609996</v>
          </cell>
          <cell r="BB21">
            <v>-6.1211234335059999</v>
          </cell>
          <cell r="BC21">
            <v>-6.2087741724469998</v>
          </cell>
          <cell r="BD21">
            <v>-6.3032093016640003</v>
          </cell>
          <cell r="BE21">
            <v>-24.810085362877999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39.374000000000002</v>
          </cell>
          <cell r="H23">
            <v>9.3940000000000001</v>
          </cell>
          <cell r="I23">
            <v>10.1</v>
          </cell>
          <cell r="J23">
            <v>17.294</v>
          </cell>
          <cell r="K23">
            <v>20.597000000000001</v>
          </cell>
          <cell r="L23">
            <v>57.384999999999998</v>
          </cell>
          <cell r="M23">
            <v>16.768000000000001</v>
          </cell>
          <cell r="N23">
            <v>22.440999999999999</v>
          </cell>
          <cell r="O23">
            <v>23.413</v>
          </cell>
          <cell r="P23">
            <v>30.178999999999998</v>
          </cell>
          <cell r="Q23">
            <v>92.801000000000002</v>
          </cell>
          <cell r="R23">
            <v>19.856000000000002</v>
          </cell>
          <cell r="S23">
            <v>27.329000000000001</v>
          </cell>
          <cell r="T23">
            <v>34.484999999999999</v>
          </cell>
          <cell r="U23">
            <v>32.003</v>
          </cell>
          <cell r="V23">
            <v>113.673</v>
          </cell>
          <cell r="W23">
            <v>13.250999999999999</v>
          </cell>
          <cell r="X23">
            <v>32.884999999999998</v>
          </cell>
          <cell r="Y23">
            <v>40.613</v>
          </cell>
          <cell r="Z23">
            <v>41.456000000000003</v>
          </cell>
          <cell r="AA23">
            <v>128.20500000000001</v>
          </cell>
          <cell r="AB23">
            <v>26.050999999999998</v>
          </cell>
          <cell r="AC23">
            <v>38.093000000000004</v>
          </cell>
          <cell r="AD23">
            <v>43.948999999999998</v>
          </cell>
          <cell r="AE23">
            <v>40.396999999999998</v>
          </cell>
          <cell r="AF23">
            <v>148.49</v>
          </cell>
          <cell r="AG23">
            <v>24.08</v>
          </cell>
          <cell r="AH23">
            <v>39.1843</v>
          </cell>
          <cell r="AI23">
            <v>48.134</v>
          </cell>
          <cell r="AJ23">
            <v>36.671999999999997</v>
          </cell>
          <cell r="AK23">
            <v>148.0703</v>
          </cell>
          <cell r="AL23">
            <v>22.327000000000002</v>
          </cell>
          <cell r="AM23">
            <v>36.857999999999997</v>
          </cell>
          <cell r="AN23">
            <v>43.576999999999998</v>
          </cell>
          <cell r="AO23">
            <v>38.524999999999999</v>
          </cell>
          <cell r="AP23">
            <v>141.28700000000001</v>
          </cell>
          <cell r="AQ23">
            <v>20.071000000000002</v>
          </cell>
          <cell r="AR23">
            <v>34.476999999999997</v>
          </cell>
          <cell r="AS23">
            <v>47.584367944119997</v>
          </cell>
          <cell r="AT23">
            <v>47.939819819661999</v>
          </cell>
          <cell r="AU23">
            <v>150.07218776378201</v>
          </cell>
          <cell r="AV23">
            <v>19.690594474693</v>
          </cell>
          <cell r="AW23">
            <v>39.717830462811001</v>
          </cell>
          <cell r="AX23">
            <v>53.454001003595998</v>
          </cell>
          <cell r="AY23">
            <v>57.909025989283002</v>
          </cell>
          <cell r="AZ23">
            <v>170.77145193038399</v>
          </cell>
          <cell r="BA23">
            <v>28.364541354276</v>
          </cell>
          <cell r="BB23">
            <v>43.825328197060003</v>
          </cell>
          <cell r="BC23">
            <v>59.211245804322999</v>
          </cell>
          <cell r="BD23">
            <v>65.516209958684996</v>
          </cell>
          <cell r="BE23">
            <v>196.91732531434499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2.0169999999999999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4.5910000000000002</v>
          </cell>
          <cell r="AA24">
            <v>19.321000000000002</v>
          </cell>
          <cell r="AB24">
            <v>4.6900000000000004</v>
          </cell>
          <cell r="AC24">
            <v>5.125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5.774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17.596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8.2958963415600007</v>
          </cell>
          <cell r="AT24">
            <v>7.4183846526000004</v>
          </cell>
          <cell r="AU24">
            <v>33.456280994159997</v>
          </cell>
          <cell r="AV24">
            <v>8.4772574754670007</v>
          </cell>
          <cell r="AW24">
            <v>8.5377107309859994</v>
          </cell>
          <cell r="AX24">
            <v>7.3492551462669997</v>
          </cell>
          <cell r="AY24">
            <v>6.5664244024559997</v>
          </cell>
          <cell r="AZ24">
            <v>30.930647755176999</v>
          </cell>
          <cell r="BA24">
            <v>8.2422221474019999</v>
          </cell>
          <cell r="BB24">
            <v>9.4694975668110004</v>
          </cell>
          <cell r="BC24">
            <v>9.735482088046</v>
          </cell>
          <cell r="BD24">
            <v>9.6488234751000004</v>
          </cell>
          <cell r="BE24">
            <v>37.096025277359999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-2.4510000000000001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-2.8039999999999998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-4.4710000000000001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-5.4232820905089998</v>
          </cell>
          <cell r="AT25">
            <v>-6.0120346906800002</v>
          </cell>
          <cell r="AU25">
            <v>-26.032316781190001</v>
          </cell>
          <cell r="AV25">
            <v>-5.0441912561939999</v>
          </cell>
          <cell r="AW25">
            <v>-5.190829474179</v>
          </cell>
          <cell r="AX25">
            <v>-5.1649568678850004</v>
          </cell>
          <cell r="AY25">
            <v>-5.8023206702349999</v>
          </cell>
          <cell r="AZ25">
            <v>-21.202298268492999</v>
          </cell>
          <cell r="BA25">
            <v>-4.7290809970719998</v>
          </cell>
          <cell r="BB25">
            <v>-5.0492887135820004</v>
          </cell>
          <cell r="BC25">
            <v>-5.1862641599300003</v>
          </cell>
          <cell r="BD25">
            <v>-6.032366625871</v>
          </cell>
          <cell r="BE25">
            <v>-20.997000496456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-2.0619999999999998</v>
          </cell>
          <cell r="G26">
            <v>-10.101000000000001</v>
          </cell>
          <cell r="H26">
            <v>0.501</v>
          </cell>
          <cell r="I26">
            <v>0.29899999999999999</v>
          </cell>
          <cell r="J26">
            <v>-0.315</v>
          </cell>
          <cell r="K26">
            <v>-0.51200000000000001</v>
          </cell>
          <cell r="L26">
            <v>-2.7E-2</v>
          </cell>
          <cell r="M26">
            <v>-1.0609999999999999</v>
          </cell>
          <cell r="N26">
            <v>-0.26</v>
          </cell>
          <cell r="O26">
            <v>-1.5620000000000001</v>
          </cell>
          <cell r="P26">
            <v>-0.64800000000000002</v>
          </cell>
          <cell r="Q26">
            <v>-3.5310000000000001</v>
          </cell>
          <cell r="R26">
            <v>1.4650000000000001</v>
          </cell>
          <cell r="S26">
            <v>3.0169999999999999</v>
          </cell>
          <cell r="T26">
            <v>4.3689999999999998</v>
          </cell>
          <cell r="U26">
            <v>2.93</v>
          </cell>
          <cell r="V26">
            <v>11.781000000000001</v>
          </cell>
          <cell r="W26">
            <v>2.3849999999999998</v>
          </cell>
          <cell r="X26">
            <v>0.81</v>
          </cell>
          <cell r="Y26">
            <v>1.6759999999999999</v>
          </cell>
          <cell r="Z26">
            <v>0.42799999999999999</v>
          </cell>
          <cell r="AA26">
            <v>5.2990000000000004</v>
          </cell>
          <cell r="AB26">
            <v>2.04</v>
          </cell>
          <cell r="AC26">
            <v>0.66600000000000004</v>
          </cell>
          <cell r="AD26">
            <v>1.681</v>
          </cell>
          <cell r="AE26">
            <v>3.24</v>
          </cell>
          <cell r="AF26">
            <v>7.6269999999999998</v>
          </cell>
          <cell r="AG26">
            <v>2.9169999999999998</v>
          </cell>
          <cell r="AH26">
            <v>3.8490000000000002</v>
          </cell>
          <cell r="AI26">
            <v>3.681</v>
          </cell>
          <cell r="AJ26">
            <v>2.97</v>
          </cell>
          <cell r="AK26">
            <v>13.417</v>
          </cell>
          <cell r="AL26">
            <v>8.0229999999999997</v>
          </cell>
          <cell r="AM26">
            <v>2.0529999999999999</v>
          </cell>
          <cell r="AN26">
            <v>9.968</v>
          </cell>
          <cell r="AO26">
            <v>3.2250000000000001</v>
          </cell>
          <cell r="AP26">
            <v>23.268999999999998</v>
          </cell>
          <cell r="AQ26">
            <v>3.403</v>
          </cell>
          <cell r="AR26">
            <v>-0.25800000000000001</v>
          </cell>
          <cell r="AS26">
            <v>2.8726142510499999</v>
          </cell>
          <cell r="AT26">
            <v>1.4063499619199999</v>
          </cell>
          <cell r="AU26">
            <v>7.4239642129699996</v>
          </cell>
          <cell r="AV26">
            <v>3.4330662192729999</v>
          </cell>
          <cell r="AW26">
            <v>3.3468812568069999</v>
          </cell>
          <cell r="AX26">
            <v>2.1842982783829998</v>
          </cell>
          <cell r="AY26">
            <v>0.76410373222100003</v>
          </cell>
          <cell r="AZ26">
            <v>9.7283494866839995</v>
          </cell>
          <cell r="BA26">
            <v>3.5131411503300001</v>
          </cell>
          <cell r="BB26">
            <v>4.420208853229</v>
          </cell>
          <cell r="BC26">
            <v>4.5492179281169998</v>
          </cell>
          <cell r="BD26">
            <v>3.6164568492289999</v>
          </cell>
          <cell r="BE26">
            <v>16.099024780903999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23.172000000000001</v>
          </cell>
          <cell r="G30">
            <v>29.273</v>
          </cell>
          <cell r="H30">
            <v>9.8949999999999996</v>
          </cell>
          <cell r="I30">
            <v>11.952999999999999</v>
          </cell>
          <cell r="J30">
            <v>16.978999999999999</v>
          </cell>
          <cell r="K30">
            <v>20.085000000000001</v>
          </cell>
          <cell r="L30">
            <v>58.911999999999999</v>
          </cell>
          <cell r="M30">
            <v>15.707000000000001</v>
          </cell>
          <cell r="N30">
            <v>22.181000000000001</v>
          </cell>
          <cell r="O30">
            <v>21.850999999999999</v>
          </cell>
          <cell r="P30">
            <v>29.530999999999999</v>
          </cell>
          <cell r="Q30">
            <v>89.27</v>
          </cell>
          <cell r="R30">
            <v>21.321000000000002</v>
          </cell>
          <cell r="S30">
            <v>30.346</v>
          </cell>
          <cell r="T30">
            <v>38.853999999999999</v>
          </cell>
          <cell r="U30">
            <v>34.933</v>
          </cell>
          <cell r="V30">
            <v>125.45399999999999</v>
          </cell>
          <cell r="W30">
            <v>15.635999999999999</v>
          </cell>
          <cell r="X30">
            <v>33.695</v>
          </cell>
          <cell r="Y30">
            <v>42.289000000000001</v>
          </cell>
          <cell r="Z30">
            <v>41.884</v>
          </cell>
          <cell r="AA30">
            <v>133.50399999999999</v>
          </cell>
          <cell r="AB30">
            <v>28.091000000000001</v>
          </cell>
          <cell r="AC30">
            <v>38.759</v>
          </cell>
          <cell r="AD30">
            <v>45.63</v>
          </cell>
          <cell r="AE30">
            <v>43.637</v>
          </cell>
          <cell r="AF30">
            <v>156.11699999999999</v>
          </cell>
          <cell r="AG30">
            <v>26.997</v>
          </cell>
          <cell r="AH30">
            <v>43.033299999999997</v>
          </cell>
          <cell r="AI30">
            <v>51.814999999999998</v>
          </cell>
          <cell r="AJ30">
            <v>39.642000000000003</v>
          </cell>
          <cell r="AK30">
            <v>161.4873</v>
          </cell>
          <cell r="AL30">
            <v>30.35</v>
          </cell>
          <cell r="AM30">
            <v>38.911000000000001</v>
          </cell>
          <cell r="AN30">
            <v>53.545000000000002</v>
          </cell>
          <cell r="AO30">
            <v>41.75</v>
          </cell>
          <cell r="AP30">
            <v>164.55600000000001</v>
          </cell>
          <cell r="AQ30">
            <v>23.474</v>
          </cell>
          <cell r="AR30">
            <v>34.219000000000001</v>
          </cell>
          <cell r="AS30">
            <v>50.456982195169999</v>
          </cell>
          <cell r="AT30">
            <v>49.346169781581999</v>
          </cell>
          <cell r="AU30">
            <v>157.496151976753</v>
          </cell>
          <cell r="AV30">
            <v>23.123660693967</v>
          </cell>
          <cell r="AW30">
            <v>43.064711719618003</v>
          </cell>
          <cell r="AX30">
            <v>55.638299281979002</v>
          </cell>
          <cell r="AY30">
            <v>58.673129721503997</v>
          </cell>
          <cell r="AZ30">
            <v>180.499801417068</v>
          </cell>
          <cell r="BA30">
            <v>31.877682504605001</v>
          </cell>
          <cell r="BB30">
            <v>48.245537050289997</v>
          </cell>
          <cell r="BC30">
            <v>63.760463732440002</v>
          </cell>
          <cell r="BD30">
            <v>69.132666807914006</v>
          </cell>
          <cell r="BE30">
            <v>213.01635009524901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-2.4510000000000001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-2.8039999999999998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-4.4710000000000001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-5.4232820905089998</v>
          </cell>
          <cell r="AT35">
            <v>-6.0120346906800002</v>
          </cell>
          <cell r="AU35">
            <v>-26.032316781190001</v>
          </cell>
          <cell r="AV35">
            <v>-5.0441912561939999</v>
          </cell>
          <cell r="AW35">
            <v>-5.190829474179</v>
          </cell>
          <cell r="AX35">
            <v>-5.1649568678850004</v>
          </cell>
          <cell r="AY35">
            <v>-5.8023206702349999</v>
          </cell>
          <cell r="AZ35">
            <v>-21.202298268492999</v>
          </cell>
          <cell r="BA35">
            <v>-4.7290809970719998</v>
          </cell>
          <cell r="BB35">
            <v>-5.0492887135820004</v>
          </cell>
          <cell r="BC35">
            <v>-5.1862641599300003</v>
          </cell>
          <cell r="BD35">
            <v>-6.032366625871</v>
          </cell>
          <cell r="BE35">
            <v>-20.997000496456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44.892000000000003</v>
          </cell>
          <cell r="I40">
            <v>13.004</v>
          </cell>
          <cell r="J40">
            <v>173.55</v>
          </cell>
          <cell r="K40">
            <v>202.154</v>
          </cell>
          <cell r="L40">
            <v>44.892000000000003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</v>
          </cell>
          <cell r="U40">
            <v>173.55</v>
          </cell>
          <cell r="V40">
            <v>173.55</v>
          </cell>
          <cell r="W40">
            <v>166.74100000000001</v>
          </cell>
          <cell r="X40">
            <v>205.81899999999999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213.30600000000001</v>
          </cell>
          <cell r="AC40">
            <v>214.411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193.48599999999999</v>
          </cell>
          <cell r="AO40">
            <v>225.762</v>
          </cell>
          <cell r="AP40">
            <v>225.762</v>
          </cell>
          <cell r="AQ40">
            <v>249.15799999999999</v>
          </cell>
          <cell r="AR40">
            <v>223.76400000000001</v>
          </cell>
          <cell r="AS40">
            <v>205.21962589835999</v>
          </cell>
          <cell r="AT40">
            <v>247.22648099445499</v>
          </cell>
          <cell r="AU40">
            <v>247.22648099445499</v>
          </cell>
          <cell r="AV40">
            <v>263.34471299860502</v>
          </cell>
          <cell r="AW40">
            <v>238.18788968951</v>
          </cell>
          <cell r="AX40">
            <v>221.85834537688601</v>
          </cell>
          <cell r="AY40">
            <v>284.53935603855598</v>
          </cell>
          <cell r="AZ40">
            <v>284.53935603855598</v>
          </cell>
          <cell r="BA40">
            <v>326.90756102933</v>
          </cell>
          <cell r="BB40">
            <v>336.089922658864</v>
          </cell>
          <cell r="BC40">
            <v>333.09827969147898</v>
          </cell>
          <cell r="BD40">
            <v>333.08921681583001</v>
          </cell>
          <cell r="BE40">
            <v>333.08921681583001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306.47399999999999</v>
          </cell>
          <cell r="AR41">
            <v>296.82900000000001</v>
          </cell>
          <cell r="AS41">
            <v>365.41952683826599</v>
          </cell>
          <cell r="AT41">
            <v>332.44633917131102</v>
          </cell>
          <cell r="AU41">
            <v>332.44633917131102</v>
          </cell>
          <cell r="AV41">
            <v>336.81984292597701</v>
          </cell>
          <cell r="AW41">
            <v>343.63561006524498</v>
          </cell>
          <cell r="AX41">
            <v>412.86923527757398</v>
          </cell>
          <cell r="AY41">
            <v>361.99419349305902</v>
          </cell>
          <cell r="AZ41">
            <v>361.99419349305902</v>
          </cell>
          <cell r="BA41">
            <v>345.318388926257</v>
          </cell>
          <cell r="BB41">
            <v>315.47525001250602</v>
          </cell>
          <cell r="BC41">
            <v>377.41730754892899</v>
          </cell>
          <cell r="BD41">
            <v>385.953288232305</v>
          </cell>
          <cell r="BE41">
            <v>385.953288232305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123.800072952885</v>
          </cell>
          <cell r="AT42">
            <v>108.371398263111</v>
          </cell>
          <cell r="AU42">
            <v>108.371398263111</v>
          </cell>
          <cell r="AV42">
            <v>131.667755009925</v>
          </cell>
          <cell r="AW42">
            <v>140.53455863487699</v>
          </cell>
          <cell r="AX42">
            <v>135.833306254029</v>
          </cell>
          <cell r="AY42">
            <v>118.042417014222</v>
          </cell>
          <cell r="AZ42">
            <v>118.042417014222</v>
          </cell>
          <cell r="BA42">
            <v>142.69371557387399</v>
          </cell>
          <cell r="BB42">
            <v>152.906591625728</v>
          </cell>
          <cell r="BC42">
            <v>148.00866737904701</v>
          </cell>
          <cell r="BD42">
            <v>127.966086638169</v>
          </cell>
          <cell r="BE42">
            <v>127.966086638169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12.81</v>
          </cell>
          <cell r="H43">
            <v>13.436</v>
          </cell>
          <cell r="I43">
            <v>14.798999999999999</v>
          </cell>
          <cell r="J43">
            <v>21.812999999999999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13.808999999999999</v>
          </cell>
          <cell r="T43">
            <v>12.91</v>
          </cell>
          <cell r="U43">
            <v>21.812999999999999</v>
          </cell>
          <cell r="V43">
            <v>21.812999999999999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27.321999999999999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41.094000000000001</v>
          </cell>
          <cell r="AH43">
            <v>36.786000000000001</v>
          </cell>
          <cell r="AI43">
            <v>38.450000000000003</v>
          </cell>
          <cell r="AJ43">
            <v>42.223999999999997</v>
          </cell>
          <cell r="AK43">
            <v>42.223999999999997</v>
          </cell>
          <cell r="AL43">
            <v>40.494999999999997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45.366894082526997</v>
          </cell>
          <cell r="AT43">
            <v>49.664207644687004</v>
          </cell>
          <cell r="AU43">
            <v>49.664207644687004</v>
          </cell>
          <cell r="AV43">
            <v>47.009312246115002</v>
          </cell>
          <cell r="AW43">
            <v>48.967639198454997</v>
          </cell>
          <cell r="AX43">
            <v>49.903049004010001</v>
          </cell>
          <cell r="AY43">
            <v>54.078365960126</v>
          </cell>
          <cell r="AZ43">
            <v>54.078365960126</v>
          </cell>
          <cell r="BA43">
            <v>51.368048416537</v>
          </cell>
          <cell r="BB43">
            <v>53.542550714474999</v>
          </cell>
          <cell r="BC43">
            <v>54.552900845136001</v>
          </cell>
          <cell r="BD43">
            <v>58.773357675965002</v>
          </cell>
          <cell r="BE43">
            <v>58.773357675965002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209.06700000000001</v>
          </cell>
          <cell r="J44">
            <v>432.33600000000001</v>
          </cell>
          <cell r="K44">
            <v>513.56200000000001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209.06700000000001</v>
          </cell>
          <cell r="Q44">
            <v>209.06700000000001</v>
          </cell>
          <cell r="R44">
            <v>419.92</v>
          </cell>
          <cell r="S44">
            <v>389.423</v>
          </cell>
          <cell r="T44">
            <v>423.73899999999998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475.87900000000002</v>
          </cell>
          <cell r="Z44">
            <v>513.56200000000001</v>
          </cell>
          <cell r="AA44">
            <v>513.56200000000001</v>
          </cell>
          <cell r="AB44">
            <v>539.36</v>
          </cell>
          <cell r="AC44">
            <v>537.05899999999997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552.25400000000002</v>
          </cell>
          <cell r="AI44">
            <v>611.19600000000003</v>
          </cell>
          <cell r="AJ44">
            <v>618.65300000000002</v>
          </cell>
          <cell r="AK44">
            <v>618.65300000000002</v>
          </cell>
          <cell r="AL44">
            <v>668.56100000000004</v>
          </cell>
          <cell r="AM44">
            <v>628.16899999999998</v>
          </cell>
          <cell r="AN44">
            <v>696.96</v>
          </cell>
          <cell r="AO44">
            <v>672.42</v>
          </cell>
          <cell r="AP44">
            <v>672.42</v>
          </cell>
          <cell r="AQ44">
            <v>721.01700000000005</v>
          </cell>
          <cell r="AR44">
            <v>693.08</v>
          </cell>
          <cell r="AS44">
            <v>739.80611977203796</v>
          </cell>
          <cell r="AT44">
            <v>737.70842607356406</v>
          </cell>
          <cell r="AU44">
            <v>737.70842607356406</v>
          </cell>
          <cell r="AV44">
            <v>778.84162318062101</v>
          </cell>
          <cell r="AW44">
            <v>771.325697588087</v>
          </cell>
          <cell r="AX44">
            <v>820.46393591249898</v>
          </cell>
          <cell r="AY44">
            <v>818.654332505963</v>
          </cell>
          <cell r="AZ44">
            <v>818.654332505963</v>
          </cell>
          <cell r="BA44">
            <v>866.28771394599698</v>
          </cell>
          <cell r="BB44">
            <v>858.01431501157197</v>
          </cell>
          <cell r="BC44">
            <v>913.07715546459099</v>
          </cell>
          <cell r="BD44">
            <v>905.78194936226896</v>
          </cell>
          <cell r="BE44">
            <v>905.78194936226896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14.027839999999999</v>
          </cell>
          <cell r="G45">
            <v>13.535</v>
          </cell>
          <cell r="H45">
            <v>18.998999999999999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18.998999999999999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129.91499999999999</v>
          </cell>
          <cell r="AP45">
            <v>129.91499999999999</v>
          </cell>
          <cell r="AQ45">
            <v>135.09399999999999</v>
          </cell>
          <cell r="AR45">
            <v>143.786</v>
          </cell>
          <cell r="AS45">
            <v>149.17031599332299</v>
          </cell>
          <cell r="AT45">
            <v>155.345</v>
          </cell>
          <cell r="AU45">
            <v>155.345</v>
          </cell>
          <cell r="AV45">
            <v>160.657617410938</v>
          </cell>
          <cell r="AW45">
            <v>167.60721436782299</v>
          </cell>
          <cell r="AX45">
            <v>174.71179299827199</v>
          </cell>
          <cell r="AY45">
            <v>181.61756242140501</v>
          </cell>
          <cell r="AZ45">
            <v>181.61756242140501</v>
          </cell>
          <cell r="BA45">
            <v>187.10361922023401</v>
          </cell>
          <cell r="BB45">
            <v>194.308974506732</v>
          </cell>
          <cell r="BC45">
            <v>201.685902837101</v>
          </cell>
          <cell r="BD45">
            <v>215.64827466901701</v>
          </cell>
          <cell r="BE45">
            <v>215.64827466901701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-37.898000000000003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-75.141391788006999</v>
          </cell>
          <cell r="AT46">
            <v>-81.125988063845995</v>
          </cell>
          <cell r="AU46">
            <v>-81.125988063845995</v>
          </cell>
          <cell r="AV46">
            <v>-87.125951283595001</v>
          </cell>
          <cell r="AW46">
            <v>-93.070348557846998</v>
          </cell>
          <cell r="AX46">
            <v>-99.096007505719001</v>
          </cell>
          <cell r="AY46">
            <v>-105.208887749639</v>
          </cell>
          <cell r="AZ46">
            <v>-105.208887749639</v>
          </cell>
          <cell r="BA46">
            <v>-111.3858662049</v>
          </cell>
          <cell r="BB46">
            <v>-117.50698963840701</v>
          </cell>
          <cell r="BC46">
            <v>-123.715763810854</v>
          </cell>
          <cell r="BD46">
            <v>-130.01897311251699</v>
          </cell>
          <cell r="BE46">
            <v>-130.01897311251699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74.028924205316002</v>
          </cell>
          <cell r="AT47">
            <v>74.219011936154004</v>
          </cell>
          <cell r="AU47">
            <v>74.219011936154004</v>
          </cell>
          <cell r="AV47">
            <v>73.531666127343001</v>
          </cell>
          <cell r="AW47">
            <v>74.536865809974998</v>
          </cell>
          <cell r="AX47">
            <v>75.615785492553002</v>
          </cell>
          <cell r="AY47">
            <v>76.408674671764999</v>
          </cell>
          <cell r="AZ47">
            <v>76.408674671764999</v>
          </cell>
          <cell r="BA47">
            <v>75.717753015333997</v>
          </cell>
          <cell r="BB47">
            <v>76.801984868324993</v>
          </cell>
          <cell r="BC47">
            <v>77.970139026246997</v>
          </cell>
          <cell r="BD47">
            <v>85.629301556499996</v>
          </cell>
          <cell r="BE47">
            <v>85.629301556499996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36.822000000000003</v>
          </cell>
          <cell r="K48">
            <v>55.247999999999998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36.822000000000003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55.247999999999998</v>
          </cell>
          <cell r="AA48">
            <v>55.247999999999998</v>
          </cell>
          <cell r="AB48">
            <v>61.76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77.037999999999997</v>
          </cell>
          <cell r="AG48">
            <v>81.14</v>
          </cell>
          <cell r="AH48">
            <v>86.834000000000003</v>
          </cell>
          <cell r="AI48">
            <v>95.129000000000005</v>
          </cell>
          <cell r="AJ48">
            <v>102.492</v>
          </cell>
          <cell r="AK48">
            <v>102.492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4.2489999999999997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16.818000000000001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26.359000000000002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22.815999999999999</v>
          </cell>
          <cell r="U53">
            <v>16.818000000000001</v>
          </cell>
          <cell r="V53">
            <v>16.818000000000001</v>
          </cell>
          <cell r="W53">
            <v>17.896000000000001</v>
          </cell>
          <cell r="X53">
            <v>16.135000000000002</v>
          </cell>
          <cell r="Y53">
            <v>17.437000000000001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15.936999999999999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</v>
          </cell>
          <cell r="AP53">
            <v>17.206</v>
          </cell>
          <cell r="AQ53">
            <v>21.202000000000002</v>
          </cell>
          <cell r="AR53">
            <v>23.19</v>
          </cell>
          <cell r="AS53">
            <v>23.19</v>
          </cell>
          <cell r="AT53">
            <v>23.19</v>
          </cell>
          <cell r="AU53">
            <v>23.19</v>
          </cell>
          <cell r="AV53">
            <v>23.19</v>
          </cell>
          <cell r="AW53">
            <v>23.19</v>
          </cell>
          <cell r="AX53">
            <v>23.19</v>
          </cell>
          <cell r="AY53">
            <v>23.19</v>
          </cell>
          <cell r="AZ53">
            <v>23.19</v>
          </cell>
          <cell r="BA53">
            <v>23.19</v>
          </cell>
          <cell r="BB53">
            <v>23.19</v>
          </cell>
          <cell r="BC53">
            <v>23.19</v>
          </cell>
          <cell r="BD53">
            <v>23.19</v>
          </cell>
          <cell r="BE53">
            <v>23.19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238.02699999999999</v>
          </cell>
          <cell r="I54">
            <v>268.15600000000001</v>
          </cell>
          <cell r="J54">
            <v>510.58800000000002</v>
          </cell>
          <cell r="K54">
            <v>636.59100000000001</v>
          </cell>
          <cell r="L54">
            <v>238.02699999999999</v>
          </cell>
          <cell r="M54">
            <v>270.33999999999997</v>
          </cell>
          <cell r="N54">
            <v>234.64599999999999</v>
          </cell>
          <cell r="O54">
            <v>248.83199999999999</v>
          </cell>
          <cell r="P54">
            <v>268.15600000000001</v>
          </cell>
          <cell r="Q54">
            <v>268.15600000000001</v>
          </cell>
          <cell r="R54">
            <v>480.89699999999999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595.92100000000005</v>
          </cell>
          <cell r="Z54">
            <v>636.59100000000001</v>
          </cell>
          <cell r="AA54">
            <v>636.59100000000001</v>
          </cell>
          <cell r="AB54">
            <v>671.91800000000001</v>
          </cell>
          <cell r="AC54">
            <v>674.36199999999997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714.58199999999999</v>
          </cell>
          <cell r="AI54">
            <v>783.37</v>
          </cell>
          <cell r="AJ54">
            <v>796.50900000000001</v>
          </cell>
          <cell r="AK54">
            <v>796.50900000000001</v>
          </cell>
          <cell r="AL54">
            <v>854.85299999999995</v>
          </cell>
          <cell r="AM54">
            <v>812.39300000000003</v>
          </cell>
          <cell r="AN54">
            <v>883.125</v>
          </cell>
          <cell r="AO54">
            <v>853.94799999999998</v>
          </cell>
          <cell r="AP54">
            <v>853.94799999999998</v>
          </cell>
          <cell r="AQ54">
            <v>907.53700000000003</v>
          </cell>
          <cell r="AR54">
            <v>881.83699999999999</v>
          </cell>
          <cell r="AS54">
            <v>927.91004397735401</v>
          </cell>
          <cell r="AT54">
            <v>926.00243800971805</v>
          </cell>
          <cell r="AU54">
            <v>926.00243800971805</v>
          </cell>
          <cell r="AV54">
            <v>966.44828930796405</v>
          </cell>
          <cell r="AW54">
            <v>959.93756339806203</v>
          </cell>
          <cell r="AX54">
            <v>1010.1547214050501</v>
          </cell>
          <cell r="AY54">
            <v>1009.1380071777299</v>
          </cell>
          <cell r="AZ54">
            <v>1009.1380071777299</v>
          </cell>
          <cell r="BA54">
            <v>1056.0804669613301</v>
          </cell>
          <cell r="BB54">
            <v>1048.8912998799001</v>
          </cell>
          <cell r="BC54">
            <v>1105.12229449084</v>
          </cell>
          <cell r="BD54">
            <v>1105.4862509187701</v>
          </cell>
          <cell r="BE54">
            <v>1105.4862509187701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102.632793788638</v>
          </cell>
          <cell r="AT55">
            <v>80.014362918527993</v>
          </cell>
          <cell r="AU55">
            <v>80.014362918527993</v>
          </cell>
          <cell r="AV55">
            <v>118.821098892744</v>
          </cell>
          <cell r="AW55">
            <v>88.810527764274994</v>
          </cell>
          <cell r="AX55">
            <v>112.608590430349</v>
          </cell>
          <cell r="AY55">
            <v>87.154811565914997</v>
          </cell>
          <cell r="AZ55">
            <v>87.154811565914997</v>
          </cell>
          <cell r="BA55">
            <v>128.77127044733399</v>
          </cell>
          <cell r="BB55">
            <v>96.629008784942002</v>
          </cell>
          <cell r="BC55">
            <v>122.702213946401</v>
          </cell>
          <cell r="BD55">
            <v>94.481801117589001</v>
          </cell>
          <cell r="BE55">
            <v>94.481801117589001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6.2619999999999996</v>
          </cell>
          <cell r="G57">
            <v>19.757000000000001</v>
          </cell>
          <cell r="H57">
            <v>39.000999999999998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39.000999999999998</v>
          </cell>
          <cell r="M57">
            <v>36.518999999999998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67.988895596860004</v>
          </cell>
          <cell r="AT57">
            <v>70.691929396375002</v>
          </cell>
          <cell r="AU57">
            <v>70.691929396375002</v>
          </cell>
          <cell r="AV57">
            <v>71.673010233122</v>
          </cell>
          <cell r="AW57">
            <v>73.030835633359999</v>
          </cell>
          <cell r="AX57">
            <v>74.786984150308001</v>
          </cell>
          <cell r="AY57">
            <v>76.975033119922998</v>
          </cell>
          <cell r="AZ57">
            <v>76.975033119922998</v>
          </cell>
          <cell r="BA57">
            <v>78.318581657579003</v>
          </cell>
          <cell r="BB57">
            <v>79.853905244895998</v>
          </cell>
          <cell r="BC57">
            <v>81.755464090592994</v>
          </cell>
          <cell r="BD57">
            <v>83.657874518848004</v>
          </cell>
          <cell r="BE57">
            <v>83.657874518848004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</v>
          </cell>
          <cell r="K58">
            <v>127.41800000000001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</v>
          </cell>
          <cell r="S58">
            <v>79.067999999999998</v>
          </cell>
          <cell r="T58">
            <v>97.635000000000005</v>
          </cell>
          <cell r="U58">
            <v>102.318</v>
          </cell>
          <cell r="V58">
            <v>102.318</v>
          </cell>
          <cell r="W58">
            <v>103.212</v>
          </cell>
          <cell r="X58">
            <v>107.458</v>
          </cell>
          <cell r="Y58">
            <v>134.59</v>
          </cell>
          <cell r="Z58">
            <v>127.41800000000001</v>
          </cell>
          <cell r="AA58">
            <v>127.41800000000001</v>
          </cell>
          <cell r="AB58">
            <v>146.21100000000001</v>
          </cell>
          <cell r="AC58">
            <v>148.08699999999999</v>
          </cell>
          <cell r="AD58">
            <v>179.422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221.70099999999999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236.263689385498</v>
          </cell>
          <cell r="AT58">
            <v>216.34829231490201</v>
          </cell>
          <cell r="AU58">
            <v>216.34829231490201</v>
          </cell>
          <cell r="AV58">
            <v>256.136109125865</v>
          </cell>
          <cell r="AW58">
            <v>227.483363397636</v>
          </cell>
          <cell r="AX58">
            <v>253.03757458065601</v>
          </cell>
          <cell r="AY58">
            <v>229.771844685839</v>
          </cell>
          <cell r="AZ58">
            <v>229.771844685839</v>
          </cell>
          <cell r="BA58">
            <v>272.73185210491198</v>
          </cell>
          <cell r="BB58">
            <v>242.12491402983699</v>
          </cell>
          <cell r="BC58">
            <v>270.09967803699402</v>
          </cell>
          <cell r="BD58">
            <v>243.78167563643601</v>
          </cell>
          <cell r="BE58">
            <v>243.78167563643601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</v>
          </cell>
          <cell r="G60">
            <v>22.353999999999999</v>
          </cell>
          <cell r="H60">
            <v>11.102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11.102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6.6360000000000001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6.9989999999999997</v>
          </cell>
          <cell r="AE60">
            <v>6.8810000000000002</v>
          </cell>
          <cell r="AF60">
            <v>6.8810000000000002</v>
          </cell>
          <cell r="AG60">
            <v>7.024</v>
          </cell>
          <cell r="AH60">
            <v>7.5289999999999999</v>
          </cell>
          <cell r="AI60">
            <v>7.1959999999999997</v>
          </cell>
          <cell r="AJ60">
            <v>7.0839999999999996</v>
          </cell>
          <cell r="AK60">
            <v>7.0839999999999996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7.6369999999999996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36.247999999999998</v>
          </cell>
          <cell r="G61">
            <v>40.225999999999999</v>
          </cell>
          <cell r="H61">
            <v>25.837</v>
          </cell>
          <cell r="I61">
            <v>28.152000000000001</v>
          </cell>
          <cell r="J61">
            <v>24.222999999999999</v>
          </cell>
          <cell r="K61">
            <v>55.274000000000001</v>
          </cell>
          <cell r="L61">
            <v>25.837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24.222999999999999</v>
          </cell>
          <cell r="V61">
            <v>24.222999999999999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52.101999999999997</v>
          </cell>
          <cell r="AC61">
            <v>54.386000000000003</v>
          </cell>
          <cell r="AD61">
            <v>49.110999999999997</v>
          </cell>
          <cell r="AE61">
            <v>45.463999999999999</v>
          </cell>
          <cell r="AF61">
            <v>45.463999999999999</v>
          </cell>
          <cell r="AG61">
            <v>43.996000000000002</v>
          </cell>
          <cell r="AH61">
            <v>38.628999999999998</v>
          </cell>
          <cell r="AI61">
            <v>32.42</v>
          </cell>
          <cell r="AJ61">
            <v>41.412999999999997</v>
          </cell>
          <cell r="AK61">
            <v>41.412999999999997</v>
          </cell>
          <cell r="AL61">
            <v>39.521000000000001</v>
          </cell>
          <cell r="AM61">
            <v>37.499000000000002</v>
          </cell>
          <cell r="AN61">
            <v>36.058999999999997</v>
          </cell>
          <cell r="AO61">
            <v>45.271000000000001</v>
          </cell>
          <cell r="AP61">
            <v>45.271000000000001</v>
          </cell>
          <cell r="AQ61">
            <v>42.186999999999998</v>
          </cell>
          <cell r="AR61">
            <v>39.997999999999998</v>
          </cell>
          <cell r="AS61">
            <v>39.997999999999998</v>
          </cell>
          <cell r="AT61">
            <v>39.997999999999998</v>
          </cell>
          <cell r="AU61">
            <v>39.997999999999998</v>
          </cell>
          <cell r="AV61">
            <v>39.997999999999998</v>
          </cell>
          <cell r="AW61">
            <v>39.997999999999998</v>
          </cell>
          <cell r="AX61">
            <v>39.997999999999998</v>
          </cell>
          <cell r="AY61">
            <v>39.997999999999998</v>
          </cell>
          <cell r="AZ61">
            <v>39.997999999999998</v>
          </cell>
          <cell r="BA61">
            <v>39.997999999999998</v>
          </cell>
          <cell r="BB61">
            <v>39.997999999999998</v>
          </cell>
          <cell r="BC61">
            <v>39.997999999999998</v>
          </cell>
          <cell r="BD61">
            <v>39.997999999999998</v>
          </cell>
          <cell r="BE61">
            <v>39.997999999999998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93.715999999999994</v>
          </cell>
          <cell r="G62">
            <v>120.17700000000001</v>
          </cell>
          <cell r="H62">
            <v>118.495</v>
          </cell>
          <cell r="I62">
            <v>121.938</v>
          </cell>
          <cell r="J62">
            <v>126.541</v>
          </cell>
          <cell r="K62">
            <v>182.69200000000001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133.32499999999999</v>
          </cell>
          <cell r="S62">
            <v>105.43300000000001</v>
          </cell>
          <cell r="T62">
            <v>123.33199999999999</v>
          </cell>
          <cell r="U62">
            <v>126.541</v>
          </cell>
          <cell r="V62">
            <v>126.541</v>
          </cell>
          <cell r="W62">
            <v>126.35</v>
          </cell>
          <cell r="X62">
            <v>137.44200000000001</v>
          </cell>
          <cell r="Y62">
            <v>163.61500000000001</v>
          </cell>
          <cell r="Z62">
            <v>182.69200000000001</v>
          </cell>
          <cell r="AA62">
            <v>182.69200000000001</v>
          </cell>
          <cell r="AB62">
            <v>198.31299999999999</v>
          </cell>
          <cell r="AC62">
            <v>202.47300000000001</v>
          </cell>
          <cell r="AD62">
            <v>228.53299999999999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261.22199999999998</v>
          </cell>
          <cell r="AM62">
            <v>236.02600000000001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</v>
          </cell>
          <cell r="AR62">
            <v>252.56399999999999</v>
          </cell>
          <cell r="AS62">
            <v>276.26168938549802</v>
          </cell>
          <cell r="AT62">
            <v>256.34629231490197</v>
          </cell>
          <cell r="AU62">
            <v>256.34629231490197</v>
          </cell>
          <cell r="AV62">
            <v>296.134109125865</v>
          </cell>
          <cell r="AW62">
            <v>267.48136339763602</v>
          </cell>
          <cell r="AX62">
            <v>293.03557458065598</v>
          </cell>
          <cell r="AY62">
            <v>269.76984468583902</v>
          </cell>
          <cell r="AZ62">
            <v>269.76984468583902</v>
          </cell>
          <cell r="BA62">
            <v>312.72985210491203</v>
          </cell>
          <cell r="BB62">
            <v>282.12291402983698</v>
          </cell>
          <cell r="BC62">
            <v>310.09767803699401</v>
          </cell>
          <cell r="BD62">
            <v>283.77967563643602</v>
          </cell>
          <cell r="BE62">
            <v>283.77967563643602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85.471999999999994</v>
          </cell>
          <cell r="H64">
            <v>119.532</v>
          </cell>
          <cell r="I64">
            <v>146.21799999999999</v>
          </cell>
          <cell r="J64">
            <v>384.04700000000003</v>
          </cell>
          <cell r="K64">
            <v>453.899</v>
          </cell>
          <cell r="L64">
            <v>119.532</v>
          </cell>
          <cell r="M64">
            <v>128.15600000000001</v>
          </cell>
          <cell r="N64">
            <v>141.11799999999999</v>
          </cell>
          <cell r="O64">
            <v>136.68</v>
          </cell>
          <cell r="P64">
            <v>146.21799999999999</v>
          </cell>
          <cell r="Q64">
            <v>146.21799999999999</v>
          </cell>
          <cell r="R64">
            <v>347.572</v>
          </cell>
          <cell r="S64">
            <v>347.10700000000003</v>
          </cell>
          <cell r="T64">
            <v>372.68900000000002</v>
          </cell>
          <cell r="U64">
            <v>384.04700000000003</v>
          </cell>
          <cell r="V64">
            <v>384.04700000000003</v>
          </cell>
          <cell r="W64">
            <v>394.899</v>
          </cell>
          <cell r="X64">
            <v>409.447</v>
          </cell>
          <cell r="Y64">
            <v>432.30599999999998</v>
          </cell>
          <cell r="Z64">
            <v>453.899</v>
          </cell>
          <cell r="AA64">
            <v>453.899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635.86699999999996</v>
          </cell>
          <cell r="AR64">
            <v>629.27300000000002</v>
          </cell>
          <cell r="AS64">
            <v>651.64835459185599</v>
          </cell>
          <cell r="AT64">
            <v>669.65614569481602</v>
          </cell>
          <cell r="AU64">
            <v>669.65614569481602</v>
          </cell>
          <cell r="AV64">
            <v>670.31418018209899</v>
          </cell>
          <cell r="AW64">
            <v>692.45620000042697</v>
          </cell>
          <cell r="AX64">
            <v>717.11914682439601</v>
          </cell>
          <cell r="AY64">
            <v>739.36816249188996</v>
          </cell>
          <cell r="AZ64">
            <v>739.36816249188996</v>
          </cell>
          <cell r="BA64">
            <v>743.35061485641904</v>
          </cell>
          <cell r="BB64">
            <v>766.76838585005999</v>
          </cell>
          <cell r="BC64">
            <v>795.02461645384506</v>
          </cell>
          <cell r="BD64">
            <v>821.70657528233301</v>
          </cell>
          <cell r="BE64">
            <v>821.70657528233301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85.471999999999994</v>
          </cell>
          <cell r="H66">
            <v>119.532</v>
          </cell>
          <cell r="I66">
            <v>146.21799999999999</v>
          </cell>
          <cell r="J66">
            <v>384.04700000000003</v>
          </cell>
          <cell r="K66">
            <v>453.899</v>
          </cell>
          <cell r="L66">
            <v>119.532</v>
          </cell>
          <cell r="M66">
            <v>128.15600000000001</v>
          </cell>
          <cell r="N66">
            <v>141.11799999999999</v>
          </cell>
          <cell r="O66">
            <v>136.68</v>
          </cell>
          <cell r="P66">
            <v>146.21799999999999</v>
          </cell>
          <cell r="Q66">
            <v>146.21799999999999</v>
          </cell>
          <cell r="R66">
            <v>347.572</v>
          </cell>
          <cell r="S66">
            <v>347.10700000000003</v>
          </cell>
          <cell r="T66">
            <v>372.68900000000002</v>
          </cell>
          <cell r="U66">
            <v>384.04700000000003</v>
          </cell>
          <cell r="V66">
            <v>384.04700000000003</v>
          </cell>
          <cell r="W66">
            <v>394.899</v>
          </cell>
          <cell r="X66">
            <v>409.447</v>
          </cell>
          <cell r="Y66">
            <v>432.30599999999998</v>
          </cell>
          <cell r="Z66">
            <v>453.899</v>
          </cell>
          <cell r="AA66">
            <v>453.899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635.86699999999996</v>
          </cell>
          <cell r="AR66">
            <v>629.27300000000002</v>
          </cell>
          <cell r="AS66">
            <v>651.64835459185599</v>
          </cell>
          <cell r="AT66">
            <v>669.65614569481602</v>
          </cell>
          <cell r="AU66">
            <v>669.65614569481602</v>
          </cell>
          <cell r="AV66">
            <v>670.31418018209899</v>
          </cell>
          <cell r="AW66">
            <v>692.45620000042697</v>
          </cell>
          <cell r="AX66">
            <v>717.11914682439601</v>
          </cell>
          <cell r="AY66">
            <v>739.36816249188996</v>
          </cell>
          <cell r="AZ66">
            <v>739.36816249188996</v>
          </cell>
          <cell r="BA66">
            <v>743.35061485641904</v>
          </cell>
          <cell r="BB66">
            <v>766.76838585005999</v>
          </cell>
          <cell r="BC66">
            <v>795.02461645384506</v>
          </cell>
          <cell r="BD66">
            <v>821.70657528233301</v>
          </cell>
          <cell r="BE66">
            <v>821.70657528233301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510.58800000000002</v>
          </cell>
          <cell r="K67">
            <v>636.59100000000001</v>
          </cell>
          <cell r="L67">
            <v>238.02699999999999</v>
          </cell>
          <cell r="M67">
            <v>270.33999999999997</v>
          </cell>
          <cell r="N67">
            <v>234.64599999999999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480.89699999999999</v>
          </cell>
          <cell r="S67">
            <v>452.54</v>
          </cell>
          <cell r="T67">
            <v>496.02100000000002</v>
          </cell>
          <cell r="U67">
            <v>510.58800000000002</v>
          </cell>
          <cell r="V67">
            <v>510.58800000000002</v>
          </cell>
          <cell r="W67">
            <v>521.24900000000002</v>
          </cell>
          <cell r="X67">
            <v>546.88900000000001</v>
          </cell>
          <cell r="Y67">
            <v>595.92100000000005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719.25199999999995</v>
          </cell>
          <cell r="AE67">
            <v>703.86599999999999</v>
          </cell>
          <cell r="AF67">
            <v>703.86599999999999</v>
          </cell>
          <cell r="AG67">
            <v>753.03499999999997</v>
          </cell>
          <cell r="AH67">
            <v>714.58199999999999</v>
          </cell>
          <cell r="AI67">
            <v>783.37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853.94799999999998</v>
          </cell>
          <cell r="AP67">
            <v>853.94799999999998</v>
          </cell>
          <cell r="AQ67">
            <v>907.53700000000003</v>
          </cell>
          <cell r="AR67">
            <v>881.83699999999999</v>
          </cell>
          <cell r="AS67">
            <v>927.91004397735401</v>
          </cell>
          <cell r="AT67">
            <v>926.00243800971805</v>
          </cell>
          <cell r="AU67">
            <v>926.00243800971805</v>
          </cell>
          <cell r="AV67">
            <v>966.44828930796405</v>
          </cell>
          <cell r="AW67">
            <v>959.93756339806203</v>
          </cell>
          <cell r="AX67">
            <v>1010.1547214050501</v>
          </cell>
          <cell r="AY67">
            <v>1009.1380071777299</v>
          </cell>
          <cell r="AZ67">
            <v>1009.1380071777299</v>
          </cell>
          <cell r="BA67">
            <v>1056.0804669613301</v>
          </cell>
          <cell r="BB67">
            <v>1048.8912998799001</v>
          </cell>
          <cell r="BC67">
            <v>1105.12229449084</v>
          </cell>
          <cell r="BD67">
            <v>1105.4862509187701</v>
          </cell>
          <cell r="BE67">
            <v>1105.4862509187701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-11.763999999999999</v>
          </cell>
          <cell r="G69">
            <v>7.6479999999999997</v>
          </cell>
          <cell r="H69">
            <v>-5.5739999999999998</v>
          </cell>
          <cell r="I69">
            <v>33.765000000000001</v>
          </cell>
          <cell r="J69">
            <v>-134.89099999999999</v>
          </cell>
          <cell r="K69">
            <v>-108.07</v>
          </cell>
          <cell r="L69">
            <v>-5.5739999999999998</v>
          </cell>
          <cell r="M69">
            <v>-0.89800000000000002</v>
          </cell>
          <cell r="N69">
            <v>-6.28</v>
          </cell>
          <cell r="O69">
            <v>18.702999999999999</v>
          </cell>
          <cell r="P69">
            <v>33.765000000000001</v>
          </cell>
          <cell r="Q69">
            <v>33.765000000000001</v>
          </cell>
          <cell r="R69">
            <v>-153.70699999999999</v>
          </cell>
          <cell r="S69">
            <v>-167.06299999999999</v>
          </cell>
          <cell r="T69">
            <v>-143.934</v>
          </cell>
          <cell r="U69">
            <v>-134.89099999999999</v>
          </cell>
          <cell r="V69">
            <v>-134.89099999999999</v>
          </cell>
          <cell r="W69">
            <v>-135.89699999999999</v>
          </cell>
          <cell r="X69">
            <v>-154.702</v>
          </cell>
          <cell r="Y69">
            <v>-120.40600000000001</v>
          </cell>
          <cell r="Z69">
            <v>-108.07</v>
          </cell>
          <cell r="AA69">
            <v>-108.07</v>
          </cell>
          <cell r="AB69">
            <v>-125.426</v>
          </cell>
          <cell r="AC69">
            <v>-106.54900000000001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</v>
          </cell>
          <cell r="AH69">
            <v>-78.343000000000004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-66.558000000000007</v>
          </cell>
          <cell r="AO69">
            <v>-102.60899999999999</v>
          </cell>
          <cell r="AP69">
            <v>-102.60899999999999</v>
          </cell>
          <cell r="AQ69">
            <v>-134.809</v>
          </cell>
          <cell r="AR69">
            <v>-126.229</v>
          </cell>
          <cell r="AS69">
            <v>-107.68462589836</v>
          </cell>
          <cell r="AT69">
            <v>-149.69148099445499</v>
          </cell>
          <cell r="AU69">
            <v>-149.69148099445499</v>
          </cell>
          <cell r="AV69">
            <v>-165.80971299860499</v>
          </cell>
          <cell r="AW69">
            <v>-140.65288968951</v>
          </cell>
          <cell r="AX69">
            <v>-124.323345376886</v>
          </cell>
          <cell r="AY69">
            <v>-187.00435603855601</v>
          </cell>
          <cell r="AZ69">
            <v>-187.00435603855601</v>
          </cell>
          <cell r="BA69">
            <v>-229.37256102933</v>
          </cell>
          <cell r="BB69">
            <v>-238.554922658864</v>
          </cell>
          <cell r="BC69">
            <v>-235.56327969147901</v>
          </cell>
          <cell r="BD69">
            <v>-235.55421681582999</v>
          </cell>
          <cell r="BE69">
            <v>-235.55421681582999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1.655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7.5579999999999998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10.97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24.207999999999998</v>
          </cell>
          <cell r="AQ87">
            <v>6.2720000000000002</v>
          </cell>
          <cell r="AR87">
            <v>6.51</v>
          </cell>
          <cell r="AS87">
            <v>6.0373917880069996</v>
          </cell>
          <cell r="AT87">
            <v>5.9845962758390003</v>
          </cell>
          <cell r="AU87">
            <v>24.803988063845999</v>
          </cell>
          <cell r="AV87">
            <v>5.9999632197499997</v>
          </cell>
          <cell r="AW87">
            <v>5.9443972742520002</v>
          </cell>
          <cell r="AX87">
            <v>6.0256589478710003</v>
          </cell>
          <cell r="AY87">
            <v>6.1128802439200003</v>
          </cell>
          <cell r="AZ87">
            <v>24.082899685792999</v>
          </cell>
          <cell r="BA87">
            <v>6.1769784552609996</v>
          </cell>
          <cell r="BB87">
            <v>6.1211234335059999</v>
          </cell>
          <cell r="BC87">
            <v>6.2087741724469998</v>
          </cell>
          <cell r="BD87">
            <v>6.3032093016640003</v>
          </cell>
          <cell r="BE87">
            <v>24.810085362877999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-7.5359999999999996</v>
          </cell>
          <cell r="M88">
            <v>-14.994</v>
          </cell>
          <cell r="N88">
            <v>-5.9939999999999998</v>
          </cell>
          <cell r="O88">
            <v>-14.377000000000001</v>
          </cell>
          <cell r="P88">
            <v>-24.425999999999998</v>
          </cell>
          <cell r="Q88">
            <v>-53.247999999999998</v>
          </cell>
          <cell r="R88">
            <v>-24.501000000000001</v>
          </cell>
          <cell r="S88">
            <v>23.408000000000001</v>
          </cell>
          <cell r="T88">
            <v>-32.634999999999998</v>
          </cell>
          <cell r="U88">
            <v>-28.305</v>
          </cell>
          <cell r="V88">
            <v>-50.069000000000003</v>
          </cell>
          <cell r="W88">
            <v>15.044</v>
          </cell>
          <cell r="X88">
            <v>13.282</v>
          </cell>
          <cell r="Y88">
            <v>-32.956000000000003</v>
          </cell>
          <cell r="Z88">
            <v>-39.468000000000004</v>
          </cell>
          <cell r="AA88">
            <v>-44.097999999999999</v>
          </cell>
          <cell r="AB88">
            <v>14.709</v>
          </cell>
          <cell r="AC88">
            <v>-23.600999999999999</v>
          </cell>
          <cell r="AD88">
            <v>-17.346</v>
          </cell>
          <cell r="AE88">
            <v>-28.959</v>
          </cell>
          <cell r="AF88">
            <v>-55.197000000000003</v>
          </cell>
          <cell r="AG88">
            <v>18.257000000000001</v>
          </cell>
          <cell r="AH88">
            <v>-27.187999999999999</v>
          </cell>
          <cell r="AI88">
            <v>-3.081</v>
          </cell>
          <cell r="AJ88">
            <v>-1.5589999999999999</v>
          </cell>
          <cell r="AK88">
            <v>-13.571</v>
          </cell>
          <cell r="AL88">
            <v>2.117</v>
          </cell>
          <cell r="AM88">
            <v>-18.847999999999999</v>
          </cell>
          <cell r="AN88">
            <v>-34.369</v>
          </cell>
          <cell r="AO88">
            <v>14.423999999999999</v>
          </cell>
          <cell r="AP88">
            <v>-36.676000000000002</v>
          </cell>
          <cell r="AQ88">
            <v>19.047000000000001</v>
          </cell>
          <cell r="AR88">
            <v>-0.217</v>
          </cell>
          <cell r="AS88">
            <v>-41.572804488179997</v>
          </cell>
          <cell r="AT88">
            <v>24.189151723973001</v>
          </cell>
          <cell r="AU88">
            <v>1.4463472357939999</v>
          </cell>
          <cell r="AV88">
            <v>14.772851708056001</v>
          </cell>
          <cell r="AW88">
            <v>-46.29364344479</v>
          </cell>
          <cell r="AX88">
            <v>-39.913571454016001</v>
          </cell>
          <cell r="AY88">
            <v>41.224884173387998</v>
          </cell>
          <cell r="AZ88">
            <v>-30.209479017362</v>
          </cell>
          <cell r="BA88">
            <v>37.694830969812998</v>
          </cell>
          <cell r="BB88">
            <v>-13.151177511116</v>
          </cell>
          <cell r="BC88">
            <v>-30.079719413246998</v>
          </cell>
          <cell r="BD88">
            <v>-19.031859173884001</v>
          </cell>
          <cell r="BE88">
            <v>-24.567925128433998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-2.9470000000000001</v>
          </cell>
          <cell r="M89">
            <v>3.74</v>
          </cell>
          <cell r="N89">
            <v>20.907</v>
          </cell>
          <cell r="O89">
            <v>-3.4820000000000002</v>
          </cell>
          <cell r="P89">
            <v>-8.4969999999999999</v>
          </cell>
          <cell r="Q89">
            <v>6.125</v>
          </cell>
          <cell r="R89">
            <v>14.529</v>
          </cell>
          <cell r="S89">
            <v>-5.5640000000000001</v>
          </cell>
          <cell r="T89">
            <v>-2.3940000000000001</v>
          </cell>
          <cell r="U89">
            <v>7.0949999999999998</v>
          </cell>
          <cell r="V89">
            <v>1.702</v>
          </cell>
          <cell r="W89">
            <v>-6.4269999999999996</v>
          </cell>
          <cell r="X89">
            <v>-2.9039999999999999</v>
          </cell>
          <cell r="Y89">
            <v>-1.42</v>
          </cell>
          <cell r="Z89">
            <v>7.5999999999999998E-2</v>
          </cell>
          <cell r="AA89">
            <v>-10.675000000000001</v>
          </cell>
          <cell r="AB89">
            <v>-2.2280000000000002</v>
          </cell>
          <cell r="AC89">
            <v>8.3810000000000002</v>
          </cell>
          <cell r="AD89">
            <v>-4.0750000000000002</v>
          </cell>
          <cell r="AE89">
            <v>7.6479999999999997</v>
          </cell>
          <cell r="AF89">
            <v>9.7260000000000009</v>
          </cell>
          <cell r="AG89">
            <v>-2.5539999999999998</v>
          </cell>
          <cell r="AH89">
            <v>3.4910000000000001</v>
          </cell>
          <cell r="AI89">
            <v>0.14000000000000001</v>
          </cell>
          <cell r="AJ89">
            <v>1.2350000000000001</v>
          </cell>
          <cell r="AK89">
            <v>2.3119999999999998</v>
          </cell>
          <cell r="AL89">
            <v>-1.857</v>
          </cell>
          <cell r="AM89">
            <v>-6.0090000000000003</v>
          </cell>
          <cell r="AN89">
            <v>-3.226</v>
          </cell>
          <cell r="AO89">
            <v>-4.8559999999999999</v>
          </cell>
          <cell r="AP89">
            <v>-15.948</v>
          </cell>
          <cell r="AQ89">
            <v>-15.827999999999999</v>
          </cell>
          <cell r="AR89">
            <v>-30.690999999999999</v>
          </cell>
          <cell r="AU89">
            <v>-46.518999999999998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39.970999999999997</v>
          </cell>
          <cell r="M90">
            <v>-0.27600000000000002</v>
          </cell>
          <cell r="N90">
            <v>32.225000000000001</v>
          </cell>
          <cell r="O90">
            <v>-1.2889999999999999</v>
          </cell>
          <cell r="P90">
            <v>-10.598000000000001</v>
          </cell>
          <cell r="Q90">
            <v>20.062000000000001</v>
          </cell>
          <cell r="R90">
            <v>5.6349999999999998</v>
          </cell>
          <cell r="S90">
            <v>42.844999999999999</v>
          </cell>
          <cell r="T90">
            <v>-8.0340000000000007</v>
          </cell>
          <cell r="U90">
            <v>6.86</v>
          </cell>
          <cell r="V90">
            <v>47.305999999999997</v>
          </cell>
          <cell r="W90">
            <v>20.885999999999999</v>
          </cell>
          <cell r="X90">
            <v>37.89</v>
          </cell>
          <cell r="Y90">
            <v>-3.7469999999999999</v>
          </cell>
          <cell r="Z90">
            <v>-5.37</v>
          </cell>
          <cell r="AA90">
            <v>49.658999999999999</v>
          </cell>
          <cell r="AB90">
            <v>34.432000000000002</v>
          </cell>
          <cell r="AC90">
            <v>16.222000000000001</v>
          </cell>
          <cell r="AD90">
            <v>10.773</v>
          </cell>
          <cell r="AE90">
            <v>14.627000000000001</v>
          </cell>
          <cell r="AF90">
            <v>76.054000000000002</v>
          </cell>
          <cell r="AG90">
            <v>36.344999999999999</v>
          </cell>
          <cell r="AH90">
            <v>11.033300000000001</v>
          </cell>
          <cell r="AI90">
            <v>33.953000000000003</v>
          </cell>
          <cell r="AJ90">
            <v>33.392000000000003</v>
          </cell>
          <cell r="AK90">
            <v>114.72329999999999</v>
          </cell>
          <cell r="AL90">
            <v>24.187000000000001</v>
          </cell>
          <cell r="AM90">
            <v>13.202</v>
          </cell>
          <cell r="AN90">
            <v>4.6079999999999997</v>
          </cell>
          <cell r="AO90">
            <v>49.249000000000002</v>
          </cell>
          <cell r="AP90">
            <v>91.245999999999995</v>
          </cell>
          <cell r="AQ90">
            <v>24.17</v>
          </cell>
          <cell r="AR90">
            <v>5.8150000000000004</v>
          </cell>
          <cell r="AS90">
            <v>1.9464418916840001</v>
          </cell>
          <cell r="AT90">
            <v>66.922466398699001</v>
          </cell>
          <cell r="AU90">
            <v>98.853908290383004</v>
          </cell>
          <cell r="AV90">
            <v>39.805208614531999</v>
          </cell>
          <cell r="AW90">
            <v>-8.6910295088460003</v>
          </cell>
          <cell r="AX90">
            <v>6.6041426486699999</v>
          </cell>
          <cell r="AY90">
            <v>89.832807662210001</v>
          </cell>
          <cell r="AZ90">
            <v>127.551129416566</v>
          </cell>
          <cell r="BA90">
            <v>69.101783412054004</v>
          </cell>
          <cell r="BB90">
            <v>29.002703909522001</v>
          </cell>
          <cell r="BC90">
            <v>22.40166435655</v>
          </cell>
          <cell r="BD90">
            <v>37.089613754942</v>
          </cell>
          <cell r="BE90">
            <v>157.59576543306801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-9.1679999999999993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-5.3843159933229998</v>
          </cell>
          <cell r="AT91">
            <v>-6.1746840066770003</v>
          </cell>
          <cell r="AU91">
            <v>-27</v>
          </cell>
          <cell r="AV91">
            <v>-5.3126174109380004</v>
          </cell>
          <cell r="AW91">
            <v>-6.9495969568850002</v>
          </cell>
          <cell r="AX91">
            <v>-7.1045786304489997</v>
          </cell>
          <cell r="AY91">
            <v>-6.905769423133</v>
          </cell>
          <cell r="AZ91">
            <v>-26.272562421404999</v>
          </cell>
          <cell r="BA91">
            <v>-5.48605679883</v>
          </cell>
          <cell r="BB91">
            <v>-7.2053552864980004</v>
          </cell>
          <cell r="BC91">
            <v>-7.3769283303690001</v>
          </cell>
          <cell r="BD91">
            <v>-13.962371831916</v>
          </cell>
          <cell r="BE91">
            <v>-34.030712247613003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2.5790000000000002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-9.1679999999999993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-5.3843159933229998</v>
          </cell>
          <cell r="AT95">
            <v>-6.1746840066770003</v>
          </cell>
          <cell r="AU95">
            <v>-27</v>
          </cell>
          <cell r="AV95">
            <v>-5.3126174109380004</v>
          </cell>
          <cell r="AW95">
            <v>-6.9495969568850002</v>
          </cell>
          <cell r="AX95">
            <v>-7.1045786304489997</v>
          </cell>
          <cell r="AY95">
            <v>-6.905769423133</v>
          </cell>
          <cell r="AZ95">
            <v>-26.272562421404999</v>
          </cell>
          <cell r="BA95">
            <v>-5.48605679883</v>
          </cell>
          <cell r="BB95">
            <v>-7.2053552864980004</v>
          </cell>
          <cell r="BC95">
            <v>-7.3769283303690001</v>
          </cell>
          <cell r="BD95">
            <v>-13.962371831916</v>
          </cell>
          <cell r="BE95">
            <v>-34.030712247613003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-36.468000000000004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-53.354999999999997</v>
          </cell>
          <cell r="AG96">
            <v>-7.5979999999999999</v>
          </cell>
          <cell r="AH96">
            <v>-31.334</v>
          </cell>
          <cell r="AI96">
            <v>-11.071</v>
          </cell>
          <cell r="AJ96">
            <v>-10.398999999999999</v>
          </cell>
          <cell r="AK96">
            <v>-60.402000000000001</v>
          </cell>
          <cell r="AM96">
            <v>-50.901000000000003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-15.1065</v>
          </cell>
          <cell r="AT96">
            <v>-18.740927295928</v>
          </cell>
          <cell r="AU96">
            <v>-52.552427295927998</v>
          </cell>
          <cell r="AV96">
            <v>-18.374359199444001</v>
          </cell>
          <cell r="AW96">
            <v>-9.5161968433629998</v>
          </cell>
          <cell r="AX96">
            <v>-15.829108330845999</v>
          </cell>
          <cell r="AY96">
            <v>-20.246027577406998</v>
          </cell>
          <cell r="AZ96">
            <v>-63.965691951060002</v>
          </cell>
          <cell r="BA96">
            <v>-21.247521622451</v>
          </cell>
          <cell r="BB96">
            <v>-12.61498699349</v>
          </cell>
          <cell r="BC96">
            <v>-18.016378993566001</v>
          </cell>
          <cell r="BD96">
            <v>-23.136304798674999</v>
          </cell>
          <cell r="BE96">
            <v>-75.015192408180994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181.459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N97">
            <v>1.05</v>
          </cell>
          <cell r="AP97">
            <v>1.05</v>
          </cell>
          <cell r="AR97">
            <v>0.98099999999999998</v>
          </cell>
          <cell r="AU97">
            <v>0.98099999999999998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-3.536</v>
          </cell>
          <cell r="O98">
            <v>-5.7060000000000004</v>
          </cell>
          <cell r="P98">
            <v>9.6389999999999993</v>
          </cell>
          <cell r="Q98">
            <v>5.26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38.884999999999998</v>
          </cell>
          <cell r="AA98">
            <v>54.920999999999999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1.3180000000000001</v>
          </cell>
          <cell r="AG98">
            <v>-0.42699999999999999</v>
          </cell>
          <cell r="AH98">
            <v>-14.999000000000001</v>
          </cell>
          <cell r="AI98">
            <v>2.3889999999999998</v>
          </cell>
          <cell r="AJ98">
            <v>9.4540000000000006</v>
          </cell>
          <cell r="AK98">
            <v>-3.5830000000000002</v>
          </cell>
          <cell r="AL98">
            <v>-8.5510000000000002</v>
          </cell>
          <cell r="AM98">
            <v>4.8940000000000001</v>
          </cell>
          <cell r="AN98">
            <v>20.526</v>
          </cell>
          <cell r="AO98">
            <v>0.41699999999999998</v>
          </cell>
          <cell r="AP98">
            <v>17.286000000000001</v>
          </cell>
          <cell r="AQ98">
            <v>1.3240000000000001</v>
          </cell>
          <cell r="AR98">
            <v>-10.521000000000001</v>
          </cell>
          <cell r="AU98">
            <v>-9.1969999999999992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2.4609999999999999</v>
          </cell>
          <cell r="M99">
            <v>-0.26800000000000002</v>
          </cell>
          <cell r="N99">
            <v>-0.121</v>
          </cell>
          <cell r="O99">
            <v>-7.2999999999999995E-2</v>
          </cell>
          <cell r="P99">
            <v>-0.753</v>
          </cell>
          <cell r="Q99">
            <v>-1.2150000000000001</v>
          </cell>
          <cell r="R99">
            <v>4.0780000000000003</v>
          </cell>
          <cell r="S99">
            <v>2.4329999999999998</v>
          </cell>
          <cell r="T99">
            <v>5.0389999999999997</v>
          </cell>
          <cell r="U99">
            <v>-1.1160000000000001</v>
          </cell>
          <cell r="V99">
            <v>10.433999999999999</v>
          </cell>
          <cell r="W99">
            <v>6.3609999999999998</v>
          </cell>
          <cell r="X99">
            <v>2.8290000000000002</v>
          </cell>
          <cell r="Y99">
            <v>-6.4359999999999999</v>
          </cell>
          <cell r="Z99">
            <v>10.412000000000001</v>
          </cell>
          <cell r="AA99">
            <v>13.166</v>
          </cell>
          <cell r="AB99">
            <v>-3.1080000000000001</v>
          </cell>
          <cell r="AC99">
            <v>-0.71899999999999997</v>
          </cell>
          <cell r="AD99">
            <v>4.7380000000000004</v>
          </cell>
          <cell r="AE99">
            <v>2.3650000000000002</v>
          </cell>
          <cell r="AF99">
            <v>3.2759999999999998</v>
          </cell>
          <cell r="AG99">
            <v>3.4020000000000001</v>
          </cell>
          <cell r="AH99">
            <v>1.2546999999999999</v>
          </cell>
          <cell r="AI99">
            <v>2.8140000000000001</v>
          </cell>
          <cell r="AJ99">
            <v>6.1159999999999997</v>
          </cell>
          <cell r="AK99">
            <v>13.5867</v>
          </cell>
          <cell r="AL99">
            <v>4.42</v>
          </cell>
          <cell r="AM99">
            <v>4.758</v>
          </cell>
          <cell r="AN99">
            <v>5.16</v>
          </cell>
          <cell r="AO99">
            <v>5.58</v>
          </cell>
          <cell r="AP99">
            <v>19.917999999999999</v>
          </cell>
          <cell r="AQ99">
            <v>5.806</v>
          </cell>
          <cell r="AR99">
            <v>4.5730000000000004</v>
          </cell>
          <cell r="AU99">
            <v>10.379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-37.734000000000002</v>
          </cell>
          <cell r="M100">
            <v>2.8490000000000002</v>
          </cell>
          <cell r="N100">
            <v>-25.974</v>
          </cell>
          <cell r="O100">
            <v>-26.106999999999999</v>
          </cell>
          <cell r="P100">
            <v>8.8859999999999992</v>
          </cell>
          <cell r="Q100">
            <v>-40.345999999999997</v>
          </cell>
          <cell r="R100">
            <v>172.315</v>
          </cell>
          <cell r="S100">
            <v>-27.298999999999999</v>
          </cell>
          <cell r="T100">
            <v>-2.706</v>
          </cell>
          <cell r="U100">
            <v>1.0029999999999999</v>
          </cell>
          <cell r="V100">
            <v>143.31299999999999</v>
          </cell>
          <cell r="W100">
            <v>-10.358000000000001</v>
          </cell>
          <cell r="X100">
            <v>15.65</v>
          </cell>
          <cell r="Y100">
            <v>-9.9879999999999995</v>
          </cell>
          <cell r="Z100">
            <v>41.087000000000003</v>
          </cell>
          <cell r="AA100">
            <v>36.390999999999998</v>
          </cell>
          <cell r="AB100">
            <v>-12.053000000000001</v>
          </cell>
          <cell r="AC100">
            <v>-6.1749999999999998</v>
          </cell>
          <cell r="AD100">
            <v>-14.917</v>
          </cell>
          <cell r="AE100">
            <v>-15.616</v>
          </cell>
          <cell r="AF100">
            <v>-48.761000000000003</v>
          </cell>
          <cell r="AG100">
            <v>-4.6230000000000002</v>
          </cell>
          <cell r="AH100">
            <v>-45.078299999999999</v>
          </cell>
          <cell r="AI100">
            <v>-4.968</v>
          </cell>
          <cell r="AJ100">
            <v>5.1710000000000003</v>
          </cell>
          <cell r="AK100">
            <v>-49.4983</v>
          </cell>
          <cell r="AL100">
            <v>-4.1310000000000002</v>
          </cell>
          <cell r="AM100">
            <v>-41.249000000000002</v>
          </cell>
          <cell r="AN100">
            <v>17.247</v>
          </cell>
          <cell r="AO100">
            <v>-11.961</v>
          </cell>
          <cell r="AP100">
            <v>-40.094000000000001</v>
          </cell>
          <cell r="AQ100">
            <v>7.13</v>
          </cell>
          <cell r="AR100">
            <v>-23.672000000000001</v>
          </cell>
          <cell r="AS100">
            <v>-15.1065</v>
          </cell>
          <cell r="AT100">
            <v>-18.740927295928</v>
          </cell>
          <cell r="AU100">
            <v>-50.389427295928002</v>
          </cell>
          <cell r="AV100">
            <v>-18.374359199444001</v>
          </cell>
          <cell r="AW100">
            <v>-9.5161968433629998</v>
          </cell>
          <cell r="AX100">
            <v>-15.829108330845999</v>
          </cell>
          <cell r="AY100">
            <v>-20.246027577406998</v>
          </cell>
          <cell r="AZ100">
            <v>-63.965691951060002</v>
          </cell>
          <cell r="BA100">
            <v>-21.247521622451</v>
          </cell>
          <cell r="BB100">
            <v>-12.61498699349</v>
          </cell>
          <cell r="BC100">
            <v>-18.016378993566001</v>
          </cell>
          <cell r="BD100">
            <v>-23.136304798674999</v>
          </cell>
          <cell r="BE100">
            <v>-75.015192408180994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-8.9329999999999998</v>
          </cell>
          <cell r="M101">
            <v>1.8129999999999999</v>
          </cell>
          <cell r="N101">
            <v>2.2519999999999998</v>
          </cell>
          <cell r="O101">
            <v>-30.202999999999999</v>
          </cell>
          <cell r="P101">
            <v>-5.75</v>
          </cell>
          <cell r="Q101">
            <v>-31.888000000000002</v>
          </cell>
          <cell r="R101">
            <v>174.28899999999999</v>
          </cell>
          <cell r="S101">
            <v>12.045999999999999</v>
          </cell>
          <cell r="T101">
            <v>-20.34</v>
          </cell>
          <cell r="U101">
            <v>-5.4489999999999998</v>
          </cell>
          <cell r="V101">
            <v>160.54599999999999</v>
          </cell>
          <cell r="W101">
            <v>-6.8090000000000002</v>
          </cell>
          <cell r="X101">
            <v>39.078000000000003</v>
          </cell>
          <cell r="Y101">
            <v>-30.213999999999999</v>
          </cell>
          <cell r="Z101">
            <v>26.548999999999999</v>
          </cell>
          <cell r="AA101">
            <v>28.603999999999999</v>
          </cell>
          <cell r="AB101">
            <v>11.151999999999999</v>
          </cell>
          <cell r="AC101">
            <v>1.105</v>
          </cell>
          <cell r="AD101">
            <v>-14.631</v>
          </cell>
          <cell r="AE101">
            <v>-14.089</v>
          </cell>
          <cell r="AF101">
            <v>-16.463000000000001</v>
          </cell>
          <cell r="AG101">
            <v>21.861999999999998</v>
          </cell>
          <cell r="AH101">
            <v>-48.356999999999999</v>
          </cell>
          <cell r="AI101">
            <v>16.66</v>
          </cell>
          <cell r="AJ101">
            <v>24.529</v>
          </cell>
          <cell r="AK101">
            <v>14.694000000000001</v>
          </cell>
          <cell r="AL101">
            <v>9.7639999999999993</v>
          </cell>
          <cell r="AM101">
            <v>-33.838000000000001</v>
          </cell>
          <cell r="AN101">
            <v>17.175000000000001</v>
          </cell>
          <cell r="AO101">
            <v>32.276000000000003</v>
          </cell>
          <cell r="AP101">
            <v>25.376999999999999</v>
          </cell>
          <cell r="AQ101">
            <v>23.396000000000001</v>
          </cell>
          <cell r="AR101">
            <v>-25.393999999999998</v>
          </cell>
          <cell r="AS101">
            <v>-18.544374101639999</v>
          </cell>
          <cell r="AT101">
            <v>42.006855096095002</v>
          </cell>
          <cell r="AU101">
            <v>21.464480994454998</v>
          </cell>
          <cell r="AV101">
            <v>16.118232004149998</v>
          </cell>
          <cell r="AW101">
            <v>-25.156823309094001</v>
          </cell>
          <cell r="AX101">
            <v>-16.329544312624002</v>
          </cell>
          <cell r="AY101">
            <v>62.681010661668999</v>
          </cell>
          <cell r="AZ101">
            <v>37.312875044100998</v>
          </cell>
          <cell r="BA101">
            <v>42.368204990773997</v>
          </cell>
          <cell r="BB101">
            <v>9.1823616295340003</v>
          </cell>
          <cell r="BC101">
            <v>-2.9916429673840002</v>
          </cell>
          <cell r="BD101">
            <v>-9.0628756489999993E-3</v>
          </cell>
          <cell r="BE101">
            <v>48.549860777273999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6.1262220472000001E-2</v>
          </cell>
          <cell r="AT121">
            <v>0.103825584878</v>
          </cell>
          <cell r="AU121">
            <v>4.3777030107000001E-2</v>
          </cell>
          <cell r="AV121">
            <v>2.7841363197000001E-2</v>
          </cell>
          <cell r="AW121">
            <v>5.0937053693999999E-2</v>
          </cell>
          <cell r="AX121">
            <v>4.6855353484000002E-2</v>
          </cell>
          <cell r="AY121">
            <v>5.8465675368999999E-2</v>
          </cell>
          <cell r="AZ121">
            <v>4.7129776994999997E-2</v>
          </cell>
          <cell r="BA121">
            <v>5.0933981656000001E-2</v>
          </cell>
          <cell r="BB121">
            <v>4.8661591780999998E-2</v>
          </cell>
          <cell r="BC121">
            <v>4.9854133047000003E-2</v>
          </cell>
          <cell r="BD121">
            <v>5.2614280801000002E-2</v>
          </cell>
          <cell r="BE121">
            <v>5.0550893139999997E-2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0.52497718631199997</v>
          </cell>
          <cell r="L123">
            <v>1.5667794676810001</v>
          </cell>
          <cell r="M123">
            <v>0.421760299625</v>
          </cell>
          <cell r="N123">
            <v>0.45889743589699999</v>
          </cell>
          <cell r="O123">
            <v>0.56724642857100005</v>
          </cell>
          <cell r="P123">
            <v>0.590486486486</v>
          </cell>
          <cell r="Q123">
            <v>1.93075</v>
          </cell>
          <cell r="R123">
            <v>0.46822635135099999</v>
          </cell>
          <cell r="S123">
            <v>0.50746666666700002</v>
          </cell>
          <cell r="T123">
            <v>0.60739871382599997</v>
          </cell>
          <cell r="U123">
            <v>0.59632035928100002</v>
          </cell>
          <cell r="V123">
            <v>2.0326556886230001</v>
          </cell>
          <cell r="W123">
            <v>0.47739940828400002</v>
          </cell>
          <cell r="X123">
            <v>0.56828490028500001</v>
          </cell>
          <cell r="Y123">
            <v>0.67025815217399998</v>
          </cell>
          <cell r="Z123">
            <v>0.64833589743599995</v>
          </cell>
          <cell r="AA123">
            <v>2.2059871794869998</v>
          </cell>
          <cell r="AB123">
            <v>0.51416624040900005</v>
          </cell>
          <cell r="AC123">
            <v>0.58244852941199998</v>
          </cell>
          <cell r="AD123">
            <v>0.63493095238099995</v>
          </cell>
          <cell r="AE123">
            <v>0.57372160356299995</v>
          </cell>
          <cell r="AF123">
            <v>2.1446547884189999</v>
          </cell>
          <cell r="AG123">
            <v>0.47217920353999998</v>
          </cell>
          <cell r="AH123">
            <v>0.55042950108499999</v>
          </cell>
          <cell r="AI123">
            <v>0.62732838983100003</v>
          </cell>
          <cell r="AJ123">
            <v>0.57015157480300005</v>
          </cell>
          <cell r="AK123">
            <v>2.0726555118109999</v>
          </cell>
          <cell r="AL123">
            <v>0.46504330708699998</v>
          </cell>
          <cell r="AM123">
            <v>0.55861056751500004</v>
          </cell>
          <cell r="AN123">
            <v>0.60706743738000002</v>
          </cell>
          <cell r="AO123">
            <v>0.52848603352000001</v>
          </cell>
          <cell r="AP123">
            <v>2.0866983240220001</v>
          </cell>
          <cell r="AQ123">
            <v>0.48049813432799998</v>
          </cell>
          <cell r="AR123">
            <v>0.55074860335200004</v>
          </cell>
          <cell r="AS123">
            <v>0.65188818371900004</v>
          </cell>
          <cell r="AT123">
            <v>0.60204452955599996</v>
          </cell>
          <cell r="AU123">
            <v>2.2504488851479998</v>
          </cell>
          <cell r="AV123">
            <v>0.50040941834300001</v>
          </cell>
          <cell r="AW123">
            <v>0.58095672969400003</v>
          </cell>
          <cell r="AX123">
            <v>0.69202134600999998</v>
          </cell>
          <cell r="AY123">
            <v>0.63367941564200003</v>
          </cell>
          <cell r="AZ123">
            <v>2.311763153272</v>
          </cell>
          <cell r="BA123">
            <v>0.51245532307999997</v>
          </cell>
          <cell r="BB123">
            <v>0.59418220099399999</v>
          </cell>
          <cell r="BC123">
            <v>0.70980661877499995</v>
          </cell>
          <cell r="BD123">
            <v>0.65915622668600005</v>
          </cell>
          <cell r="BE123">
            <v>2.3973289158059998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188.94950059999999</v>
          </cell>
          <cell r="S124">
            <v>193.24429670000001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248.77525679999999</v>
          </cell>
          <cell r="Y124">
            <v>264.0492309</v>
          </cell>
          <cell r="Z124">
            <v>285.70619770000002</v>
          </cell>
          <cell r="AA124">
            <v>285.70619770000002</v>
          </cell>
          <cell r="AB124">
            <v>286.95481009999997</v>
          </cell>
          <cell r="AC124">
            <v>301.34614440000001</v>
          </cell>
          <cell r="AD124">
            <v>312.14233610000002</v>
          </cell>
          <cell r="AE124">
            <v>342.80868720000001</v>
          </cell>
          <cell r="AF124">
            <v>342.80868720000001</v>
          </cell>
          <cell r="AG124">
            <v>345.93021820000001</v>
          </cell>
          <cell r="AH124">
            <v>348.54584590000002</v>
          </cell>
          <cell r="AI124">
            <v>353.69099010000002</v>
          </cell>
          <cell r="AJ124">
            <v>383.6361599</v>
          </cell>
          <cell r="AK124">
            <v>383.6361599</v>
          </cell>
          <cell r="AL124">
            <v>384.6479665</v>
          </cell>
          <cell r="AM124">
            <v>379.26601649999998</v>
          </cell>
          <cell r="AN124">
            <v>388.07088670000002</v>
          </cell>
          <cell r="AO124">
            <v>401.94555380000003</v>
          </cell>
          <cell r="AP124">
            <v>401.94555380000003</v>
          </cell>
          <cell r="AQ124">
            <v>401.46117829999997</v>
          </cell>
          <cell r="AR124">
            <v>404.5288898</v>
          </cell>
          <cell r="AS124">
            <v>407.94736356278099</v>
          </cell>
          <cell r="AT124">
            <v>413.41692158323099</v>
          </cell>
          <cell r="AU124">
            <v>413.41692158323099</v>
          </cell>
          <cell r="AV124">
            <v>412.73322683067499</v>
          </cell>
          <cell r="AW124">
            <v>413.41692158323099</v>
          </cell>
          <cell r="AX124">
            <v>416.83539534601198</v>
          </cell>
          <cell r="AY124">
            <v>435.97884841758702</v>
          </cell>
          <cell r="AZ124">
            <v>435.97884841758702</v>
          </cell>
          <cell r="BA124">
            <v>435.29515366503102</v>
          </cell>
          <cell r="BB124">
            <v>435.97884841758702</v>
          </cell>
          <cell r="BC124">
            <v>439.39732218036801</v>
          </cell>
          <cell r="BD124">
            <v>456.68000180904897</v>
          </cell>
          <cell r="BE124">
            <v>456.68000180904897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0.85972132996299999</v>
          </cell>
          <cell r="L125">
            <v>2.5658138350300002</v>
          </cell>
          <cell r="M125">
            <v>0.68302026890199996</v>
          </cell>
          <cell r="N125">
            <v>0.73668024631600004</v>
          </cell>
          <cell r="O125">
            <v>0.88357552215000001</v>
          </cell>
          <cell r="P125">
            <v>0.92481949296999999</v>
          </cell>
          <cell r="Q125">
            <v>3.023939204226</v>
          </cell>
          <cell r="R125">
            <v>0.73350286483899996</v>
          </cell>
          <cell r="S125">
            <v>0.78781108989899995</v>
          </cell>
          <cell r="T125">
            <v>0.91024347211900003</v>
          </cell>
          <cell r="U125">
            <v>0.86603057599</v>
          </cell>
          <cell r="V125">
            <v>2.9520071709910001</v>
          </cell>
          <cell r="W125">
            <v>0.67878387796399997</v>
          </cell>
          <cell r="X125">
            <v>0.80179999637300003</v>
          </cell>
          <cell r="Y125">
            <v>0.93412504614900005</v>
          </cell>
          <cell r="Z125">
            <v>0.88500355272499998</v>
          </cell>
          <cell r="AA125">
            <v>3.0112577428349998</v>
          </cell>
          <cell r="AB125">
            <v>0.70059463345399997</v>
          </cell>
          <cell r="AC125">
            <v>0.78859147334799995</v>
          </cell>
          <cell r="AD125">
            <v>0.85432499587199995</v>
          </cell>
          <cell r="AE125">
            <v>0.75144245061000003</v>
          </cell>
          <cell r="AF125">
            <v>2.809001159992</v>
          </cell>
          <cell r="AG125">
            <v>0.61695968947299995</v>
          </cell>
          <cell r="AH125">
            <v>0.72801900520399998</v>
          </cell>
          <cell r="AI125">
            <v>0.83716862540500003</v>
          </cell>
          <cell r="AJ125">
            <v>0.75497836302900001</v>
          </cell>
          <cell r="AK125">
            <v>2.7445509836049999</v>
          </cell>
          <cell r="AL125">
            <v>0.61417717127100002</v>
          </cell>
          <cell r="AM125">
            <v>0.75263795747999995</v>
          </cell>
          <cell r="AN125">
            <v>0.81188259876699997</v>
          </cell>
          <cell r="AO125">
            <v>0.70605831391100005</v>
          </cell>
          <cell r="AP125">
            <v>2.7878328032400002</v>
          </cell>
          <cell r="AQ125">
            <v>0.64152404745699998</v>
          </cell>
          <cell r="AR125">
            <v>0.73110229567600005</v>
          </cell>
          <cell r="AS125">
            <v>0.86610045102400002</v>
          </cell>
          <cell r="AT125">
            <v>0.80094566518400001</v>
          </cell>
          <cell r="AU125">
            <v>2.9939434556550002</v>
          </cell>
          <cell r="AV125">
            <v>0.665623101828</v>
          </cell>
          <cell r="AW125">
            <v>0.77289095982900002</v>
          </cell>
          <cell r="AX125">
            <v>0.92139931331199998</v>
          </cell>
          <cell r="AY125">
            <v>0.84736931770900004</v>
          </cell>
          <cell r="AZ125">
            <v>3.0913378556070001</v>
          </cell>
          <cell r="BA125">
            <v>0.68516498638099999</v>
          </cell>
          <cell r="BB125">
            <v>0.79455281933199995</v>
          </cell>
          <cell r="BC125">
            <v>0.94986079971699999</v>
          </cell>
          <cell r="BD125">
            <v>0.88189641085699999</v>
          </cell>
          <cell r="BE125">
            <v>3.207427436618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  <cell r="B280" t="str">
            <v>15VINX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25.2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0.60700512289200004</v>
          </cell>
          <cell r="G297">
            <v>1.0621324616000001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1.524642857143</v>
          </cell>
          <cell r="M297">
            <v>1.637818218996</v>
          </cell>
          <cell r="N297">
            <v>1.8034710152340001</v>
          </cell>
          <cell r="O297">
            <v>1.7467539106429999</v>
          </cell>
          <cell r="P297">
            <v>1.8697953964189999</v>
          </cell>
          <cell r="Q297">
            <v>1.8697953964189999</v>
          </cell>
          <cell r="R297">
            <v>3.9255042804540001</v>
          </cell>
          <cell r="S297">
            <v>3.92025253552</v>
          </cell>
          <cell r="T297">
            <v>4.209177565449</v>
          </cell>
          <cell r="U297">
            <v>4.3374556707550003</v>
          </cell>
          <cell r="V297">
            <v>4.3374556707550003</v>
          </cell>
          <cell r="W297">
            <v>4.4600189740460001</v>
          </cell>
          <cell r="X297">
            <v>4.6243251790109996</v>
          </cell>
          <cell r="Y297">
            <v>4.8800162552069999</v>
          </cell>
          <cell r="Z297">
            <v>5.123765338029</v>
          </cell>
          <cell r="AA297">
            <v>5.123765338029</v>
          </cell>
          <cell r="AB297">
            <v>5.3462133270120002</v>
          </cell>
          <cell r="AC297">
            <v>5.3268425389729996</v>
          </cell>
          <cell r="AD297">
            <v>5.5362771754460001</v>
          </cell>
          <cell r="AE297">
            <v>5.8050475535050001</v>
          </cell>
          <cell r="AF297">
            <v>5.8050475535050001</v>
          </cell>
          <cell r="AG297">
            <v>6.0158850141590001</v>
          </cell>
          <cell r="AH297">
            <v>6.0138204135970001</v>
          </cell>
          <cell r="AI297">
            <v>6.2847928553710002</v>
          </cell>
          <cell r="AJ297">
            <v>6.4984213256350003</v>
          </cell>
          <cell r="AK297">
            <v>6.4984213256350003</v>
          </cell>
          <cell r="AL297">
            <v>6.693928869444</v>
          </cell>
          <cell r="AM297">
            <v>6.4992557678000002</v>
          </cell>
          <cell r="AN297">
            <v>6.7709021243030003</v>
          </cell>
          <cell r="AO297">
            <v>6.9634867864989998</v>
          </cell>
          <cell r="AP297">
            <v>6.9634867864989998</v>
          </cell>
          <cell r="AQ297">
            <v>7.1659097312220004</v>
          </cell>
          <cell r="AR297">
            <v>7.0877645495200001</v>
          </cell>
          <cell r="AS297">
            <v>7.339787511031</v>
          </cell>
          <cell r="AT297">
            <v>7.5426167813070002</v>
          </cell>
          <cell r="AU297">
            <v>7.5426167813070002</v>
          </cell>
          <cell r="AV297">
            <v>7.5500284984970003</v>
          </cell>
          <cell r="AW297">
            <v>7.7994233130259998</v>
          </cell>
          <cell r="AX297">
            <v>8.0772123810229992</v>
          </cell>
          <cell r="AY297">
            <v>8.3278123344770005</v>
          </cell>
          <cell r="AZ297">
            <v>8.3278123344770005</v>
          </cell>
          <cell r="BA297">
            <v>8.3726683583170001</v>
          </cell>
          <cell r="BB297">
            <v>8.6364324910180006</v>
          </cell>
          <cell r="BC297">
            <v>8.9546942145890007</v>
          </cell>
          <cell r="BD297">
            <v>9.2552242578230004</v>
          </cell>
          <cell r="BE297">
            <v>9.2552242578230004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1.6601063286000001E-2</v>
          </cell>
          <cell r="I298">
            <v>0.28717666905200001</v>
          </cell>
          <cell r="J298">
            <v>1.3303854412E-2</v>
          </cell>
          <cell r="K298">
            <v>1.431122449E-2</v>
          </cell>
          <cell r="L298">
            <v>0.33125973992800001</v>
          </cell>
          <cell r="M298">
            <v>2.2313669359000001E-2</v>
          </cell>
          <cell r="N298">
            <v>0.285208567631</v>
          </cell>
          <cell r="O298">
            <v>0.25978938758800002</v>
          </cell>
          <cell r="P298">
            <v>0</v>
          </cell>
          <cell r="Q298">
            <v>0.56739864001200002</v>
          </cell>
          <cell r="R298">
            <v>0</v>
          </cell>
          <cell r="S298">
            <v>0.31651645546700002</v>
          </cell>
          <cell r="T298">
            <v>8.1068871269999995E-2</v>
          </cell>
          <cell r="U298">
            <v>1.4287005037E-2</v>
          </cell>
          <cell r="V298">
            <v>0.41187233177499999</v>
          </cell>
          <cell r="W298">
            <v>0.106457952158</v>
          </cell>
          <cell r="X298">
            <v>6.9074563483999998E-2</v>
          </cell>
          <cell r="Y298">
            <v>0.100285594952</v>
          </cell>
          <cell r="Z298">
            <v>9.2677255128E-2</v>
          </cell>
          <cell r="AA298">
            <v>0.36849979393499999</v>
          </cell>
          <cell r="AB298">
            <v>0.10097418357100001</v>
          </cell>
          <cell r="AC298">
            <v>0.230078905483</v>
          </cell>
          <cell r="AD298">
            <v>0.25580739420300003</v>
          </cell>
          <cell r="AE298">
            <v>1.5275787763999999E-2</v>
          </cell>
          <cell r="AF298">
            <v>0.60211935178099996</v>
          </cell>
          <cell r="AG298">
            <v>8.5720410211999998E-2</v>
          </cell>
          <cell r="AH298">
            <v>0.35350925685700002</v>
          </cell>
          <cell r="AI298">
            <v>0.124839313502</v>
          </cell>
          <cell r="AJ298">
            <v>0.117261676552</v>
          </cell>
          <cell r="AK298">
            <v>0.68128062982500004</v>
          </cell>
          <cell r="AL298">
            <v>0</v>
          </cell>
          <cell r="AM298">
            <v>0.573972170226</v>
          </cell>
          <cell r="AN298">
            <v>0.106936383614</v>
          </cell>
          <cell r="AO298">
            <v>0.202377866682</v>
          </cell>
          <cell r="AP298">
            <v>0.88320735893400004</v>
          </cell>
          <cell r="AQ298">
            <v>0</v>
          </cell>
          <cell r="AR298">
            <v>0.210682225201</v>
          </cell>
          <cell r="AS298">
            <v>0.170150817161</v>
          </cell>
          <cell r="AT298">
            <v>0.21108688933600001</v>
          </cell>
          <cell r="AU298">
            <v>0.59199994700900005</v>
          </cell>
          <cell r="AV298">
            <v>0.20695807980600001</v>
          </cell>
          <cell r="AW298">
            <v>0.107184898498</v>
          </cell>
          <cell r="AX298">
            <v>0.17828985651400001</v>
          </cell>
          <cell r="AY298">
            <v>0.22803946225499999</v>
          </cell>
          <cell r="AZ298">
            <v>0.72047229707299998</v>
          </cell>
          <cell r="BA298">
            <v>0.23931970785500001</v>
          </cell>
          <cell r="BB298">
            <v>0.14208786584700001</v>
          </cell>
          <cell r="BC298">
            <v>0.20292599927400001</v>
          </cell>
          <cell r="BD298">
            <v>0.26059386142300001</v>
          </cell>
          <cell r="BE298">
            <v>0.844927434398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AH299">
            <v>2.803814E-2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42.395000000000003</v>
          </cell>
          <cell r="H300">
            <v>9.7690000000000001</v>
          </cell>
          <cell r="I300">
            <v>10.488</v>
          </cell>
          <cell r="J300">
            <v>17.702999999999999</v>
          </cell>
          <cell r="K300">
            <v>21.08</v>
          </cell>
          <cell r="L300">
            <v>59.04</v>
          </cell>
          <cell r="M300">
            <v>17.376000000000001</v>
          </cell>
          <cell r="N300">
            <v>23</v>
          </cell>
          <cell r="O300">
            <v>24.093</v>
          </cell>
          <cell r="P300">
            <v>31.001999999999999</v>
          </cell>
          <cell r="Q300">
            <v>95.471000000000004</v>
          </cell>
          <cell r="R300">
            <v>20.734999999999999</v>
          </cell>
          <cell r="S300">
            <v>28.29</v>
          </cell>
          <cell r="T300">
            <v>35.534999999999997</v>
          </cell>
          <cell r="U300">
            <v>33.170999999999999</v>
          </cell>
          <cell r="V300">
            <v>117.73099999999999</v>
          </cell>
          <cell r="W300">
            <v>14.667999999999999</v>
          </cell>
          <cell r="X300">
            <v>34.634</v>
          </cell>
          <cell r="Y300">
            <v>42.655999999999999</v>
          </cell>
          <cell r="Z300">
            <v>43.805</v>
          </cell>
          <cell r="AA300">
            <v>135.76300000000001</v>
          </cell>
          <cell r="AB300">
            <v>28.635999999999999</v>
          </cell>
          <cell r="AC300">
            <v>40.478000000000002</v>
          </cell>
          <cell r="AD300">
            <v>46.756</v>
          </cell>
          <cell r="AE300">
            <v>43.59</v>
          </cell>
          <cell r="AF300">
            <v>159.46</v>
          </cell>
          <cell r="AG300">
            <v>27.289000000000001</v>
          </cell>
          <cell r="AH300">
            <v>42.281300000000002</v>
          </cell>
          <cell r="AI300">
            <v>51.427</v>
          </cell>
          <cell r="AJ300">
            <v>40.302999999999997</v>
          </cell>
          <cell r="AK300">
            <v>161.30029999999999</v>
          </cell>
          <cell r="AL300">
            <v>28.111000000000001</v>
          </cell>
          <cell r="AM300">
            <v>42.978999999999999</v>
          </cell>
          <cell r="AN300">
            <v>49.698</v>
          </cell>
          <cell r="AO300">
            <v>44.707000000000001</v>
          </cell>
          <cell r="AP300">
            <v>165.495</v>
          </cell>
          <cell r="AQ300">
            <v>26.343</v>
          </cell>
          <cell r="AR300">
            <v>40.987000000000002</v>
          </cell>
          <cell r="AS300">
            <v>53.621759732127003</v>
          </cell>
          <cell r="AT300">
            <v>53.924416095501002</v>
          </cell>
          <cell r="AU300">
            <v>174.876175827628</v>
          </cell>
          <cell r="AV300">
            <v>25.690557694443001</v>
          </cell>
          <cell r="AW300">
            <v>45.662227737062999</v>
          </cell>
          <cell r="AX300">
            <v>59.479659951468001</v>
          </cell>
          <cell r="AY300">
            <v>64.021906233204007</v>
          </cell>
          <cell r="AZ300">
            <v>194.85435161617801</v>
          </cell>
          <cell r="BA300">
            <v>34.541519809537</v>
          </cell>
          <cell r="BB300">
            <v>49.946451630566997</v>
          </cell>
          <cell r="BC300">
            <v>65.420019976770007</v>
          </cell>
          <cell r="BD300">
            <v>71.819419260348994</v>
          </cell>
          <cell r="BE300">
            <v>221.72741067722299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</v>
          </cell>
          <cell r="G301">
            <v>0.27750000000000002</v>
          </cell>
          <cell r="H301">
            <v>7.8046723238999999E-2</v>
          </cell>
          <cell r="I301">
            <v>0.103529802679</v>
          </cell>
          <cell r="J301">
            <v>0.17472651058200001</v>
          </cell>
          <cell r="K301">
            <v>0.26682397959199999</v>
          </cell>
          <cell r="L301">
            <v>0.62243622449000002</v>
          </cell>
          <cell r="M301">
            <v>0.132527348942</v>
          </cell>
          <cell r="N301">
            <v>0.214101318884</v>
          </cell>
          <cell r="O301">
            <v>0.20307228299800001</v>
          </cell>
          <cell r="P301">
            <v>0.27496163682899999</v>
          </cell>
          <cell r="Q301">
            <v>0.82499999999999996</v>
          </cell>
          <cell r="R301">
            <v>0.166339138488</v>
          </cell>
          <cell r="S301">
            <v>0.271509566082</v>
          </cell>
          <cell r="T301">
            <v>0.29302477920100001</v>
          </cell>
          <cell r="U301">
            <v>0.30383320909900002</v>
          </cell>
          <cell r="V301">
            <v>1.0347066928690001</v>
          </cell>
          <cell r="W301">
            <v>0.122563303291</v>
          </cell>
          <cell r="X301">
            <v>0.29096925752800001</v>
          </cell>
          <cell r="Y301">
            <v>0.32268843058199997</v>
          </cell>
          <cell r="Z301">
            <v>0.35753553004400002</v>
          </cell>
          <cell r="AA301">
            <v>1.093546457155</v>
          </cell>
          <cell r="AB301">
            <v>0.21860995405600001</v>
          </cell>
          <cell r="AC301">
            <v>0.32800523778899998</v>
          </cell>
          <cell r="AD301">
            <v>0.33154326071500001</v>
          </cell>
          <cell r="AE301">
            <v>0.36942811692600003</v>
          </cell>
          <cell r="AF301">
            <v>1.247278224669</v>
          </cell>
          <cell r="AG301">
            <v>0.19667858794900001</v>
          </cell>
          <cell r="AH301">
            <v>0.35688595056200001</v>
          </cell>
          <cell r="AI301">
            <v>0.37889312374599998</v>
          </cell>
          <cell r="AJ301">
            <v>0.33924584470399999</v>
          </cell>
          <cell r="AK301">
            <v>1.2714226111269999</v>
          </cell>
          <cell r="AL301">
            <v>0.20458492140500001</v>
          </cell>
          <cell r="AM301">
            <v>0.36014072754300003</v>
          </cell>
          <cell r="AN301">
            <v>0.40662647208000002</v>
          </cell>
          <cell r="AO301">
            <v>0.37751732687200001</v>
          </cell>
          <cell r="AP301">
            <v>1.348532146278</v>
          </cell>
          <cell r="AQ301">
            <v>0.16542514227800001</v>
          </cell>
          <cell r="AR301">
            <v>0.340301634322</v>
          </cell>
          <cell r="AS301">
            <v>0.42217377867200001</v>
          </cell>
          <cell r="AT301">
            <v>0.41391615961299999</v>
          </cell>
          <cell r="AU301">
            <v>1.341727278767</v>
          </cell>
          <cell r="AV301">
            <v>0.21436979699600001</v>
          </cell>
          <cell r="AW301">
            <v>0.35657971302699998</v>
          </cell>
          <cell r="AX301">
            <v>0.45607892450999998</v>
          </cell>
          <cell r="AY301">
            <v>0.47863941570899998</v>
          </cell>
          <cell r="AZ301">
            <v>1.5056678502430001</v>
          </cell>
          <cell r="BA301">
            <v>0.28417573169400001</v>
          </cell>
          <cell r="BB301">
            <v>0.40585199854800003</v>
          </cell>
          <cell r="BC301">
            <v>0.52118772284500003</v>
          </cell>
          <cell r="BD301">
            <v>0.56112390465700002</v>
          </cell>
          <cell r="BE301">
            <v>1.7723393577440001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-11.763999999999999</v>
          </cell>
          <cell r="G304">
            <v>7.6479999999999997</v>
          </cell>
          <cell r="H304">
            <v>-5.5739999999999998</v>
          </cell>
          <cell r="I304">
            <v>33.765000000000001</v>
          </cell>
          <cell r="J304">
            <v>-134.89099999999999</v>
          </cell>
          <cell r="K304">
            <v>-108.07</v>
          </cell>
          <cell r="L304">
            <v>-5.5739999999999998</v>
          </cell>
          <cell r="M304">
            <v>-0.89800000000000002</v>
          </cell>
          <cell r="N304">
            <v>-6.28</v>
          </cell>
          <cell r="O304">
            <v>18.702999999999999</v>
          </cell>
          <cell r="P304">
            <v>33.765000000000001</v>
          </cell>
          <cell r="Q304">
            <v>33.765000000000001</v>
          </cell>
          <cell r="R304">
            <v>-153.70699999999999</v>
          </cell>
          <cell r="S304">
            <v>-167.06299999999999</v>
          </cell>
          <cell r="T304">
            <v>-143.934</v>
          </cell>
          <cell r="U304">
            <v>-134.89099999999999</v>
          </cell>
          <cell r="V304">
            <v>-134.89099999999999</v>
          </cell>
          <cell r="W304">
            <v>-135.89699999999999</v>
          </cell>
          <cell r="X304">
            <v>-154.702</v>
          </cell>
          <cell r="Y304">
            <v>-120.40600000000001</v>
          </cell>
          <cell r="Z304">
            <v>-108.07</v>
          </cell>
          <cell r="AA304">
            <v>-108.07</v>
          </cell>
          <cell r="AB304">
            <v>-125.426</v>
          </cell>
          <cell r="AC304">
            <v>-106.54900000000001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</v>
          </cell>
          <cell r="AH304">
            <v>-78.343000000000004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-66.558000000000007</v>
          </cell>
          <cell r="AO304">
            <v>-102.60899999999999</v>
          </cell>
          <cell r="AP304">
            <v>-102.60899999999999</v>
          </cell>
          <cell r="AQ304">
            <v>-134.809</v>
          </cell>
          <cell r="AR304">
            <v>-126.229</v>
          </cell>
          <cell r="AS304">
            <v>-107.68462589836</v>
          </cell>
          <cell r="AT304">
            <v>-149.69148099445499</v>
          </cell>
          <cell r="AU304">
            <v>-149.69148099445499</v>
          </cell>
          <cell r="AV304">
            <v>-165.80971299860499</v>
          </cell>
          <cell r="AW304">
            <v>-140.65288968951</v>
          </cell>
          <cell r="AX304">
            <v>-124.323345376886</v>
          </cell>
          <cell r="AY304">
            <v>-187.00435603855601</v>
          </cell>
          <cell r="AZ304">
            <v>-187.00435603855601</v>
          </cell>
          <cell r="BA304">
            <v>-229.37256102933</v>
          </cell>
          <cell r="BB304">
            <v>-238.554922658864</v>
          </cell>
          <cell r="BC304">
            <v>-235.56327969147901</v>
          </cell>
          <cell r="BD304">
            <v>-235.55421681582999</v>
          </cell>
          <cell r="BE304">
            <v>-235.55421681582999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17.373000000000001</v>
          </cell>
          <cell r="G305">
            <v>22.331</v>
          </cell>
          <cell r="H305">
            <v>6.1070000000000002</v>
          </cell>
          <cell r="I305">
            <v>8.1010000000000009</v>
          </cell>
          <cell r="J305">
            <v>13.672000000000001</v>
          </cell>
          <cell r="K305">
            <v>20.919</v>
          </cell>
          <cell r="L305">
            <v>48.798999999999999</v>
          </cell>
          <cell r="M305">
            <v>10.37</v>
          </cell>
          <cell r="N305">
            <v>16.753</v>
          </cell>
          <cell r="O305">
            <v>15.89</v>
          </cell>
          <cell r="P305">
            <v>21.501999999999999</v>
          </cell>
          <cell r="Q305">
            <v>64.515000000000001</v>
          </cell>
          <cell r="R305">
            <v>14.728</v>
          </cell>
          <cell r="S305">
            <v>24.04</v>
          </cell>
          <cell r="T305">
            <v>25.945</v>
          </cell>
          <cell r="U305">
            <v>26.902000000000001</v>
          </cell>
          <cell r="V305">
            <v>91.614999999999995</v>
          </cell>
          <cell r="W305">
            <v>10.852</v>
          </cell>
          <cell r="X305">
            <v>25.763000000000002</v>
          </cell>
          <cell r="Y305">
            <v>28.585999999999999</v>
          </cell>
          <cell r="Z305">
            <v>31.672999999999998</v>
          </cell>
          <cell r="AA305">
            <v>96.873999999999995</v>
          </cell>
          <cell r="AB305">
            <v>19.366</v>
          </cell>
          <cell r="AC305">
            <v>29.056999999999999</v>
          </cell>
          <cell r="AD305">
            <v>29.387</v>
          </cell>
          <cell r="AE305">
            <v>32.744999999999997</v>
          </cell>
          <cell r="AF305">
            <v>110.55500000000001</v>
          </cell>
          <cell r="AG305">
            <v>17.433</v>
          </cell>
          <cell r="AH305">
            <v>31.633299999999998</v>
          </cell>
          <cell r="AI305">
            <v>33.600999999999999</v>
          </cell>
          <cell r="AJ305">
            <v>30.085000000000001</v>
          </cell>
          <cell r="AK305">
            <v>112.75230000000001</v>
          </cell>
          <cell r="AL305">
            <v>18.143000000000001</v>
          </cell>
          <cell r="AM305">
            <v>31.937999999999999</v>
          </cell>
          <cell r="AN305">
            <v>36.082000000000001</v>
          </cell>
          <cell r="AO305">
            <v>33.499000000000002</v>
          </cell>
          <cell r="AP305">
            <v>119.66200000000001</v>
          </cell>
          <cell r="AQ305">
            <v>14.679</v>
          </cell>
          <cell r="AR305">
            <v>30.213000000000001</v>
          </cell>
          <cell r="AS305">
            <v>37.481854591855999</v>
          </cell>
          <cell r="AT305">
            <v>36.748718398888002</v>
          </cell>
          <cell r="AU305">
            <v>119.122572990744</v>
          </cell>
          <cell r="AV305">
            <v>19.032393686727001</v>
          </cell>
          <cell r="AW305">
            <v>31.658216661691</v>
          </cell>
          <cell r="AX305">
            <v>40.492055154814999</v>
          </cell>
          <cell r="AY305">
            <v>42.495043244902</v>
          </cell>
          <cell r="AZ305">
            <v>133.67770874813399</v>
          </cell>
          <cell r="BA305">
            <v>25.229973986979001</v>
          </cell>
          <cell r="BB305">
            <v>36.032757987130999</v>
          </cell>
          <cell r="BC305">
            <v>46.272609597349998</v>
          </cell>
          <cell r="BD305">
            <v>49.818263627162999</v>
          </cell>
          <cell r="BE305">
            <v>157.353605198624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39.374000000000002</v>
          </cell>
          <cell r="H306">
            <v>9.3940000000000001</v>
          </cell>
          <cell r="I306">
            <v>10.1</v>
          </cell>
          <cell r="J306">
            <v>17.294</v>
          </cell>
          <cell r="K306">
            <v>20.597000000000001</v>
          </cell>
          <cell r="L306">
            <v>57.384999999999998</v>
          </cell>
          <cell r="M306">
            <v>16.768000000000001</v>
          </cell>
          <cell r="N306">
            <v>22.440999999999999</v>
          </cell>
          <cell r="O306">
            <v>23.413</v>
          </cell>
          <cell r="P306">
            <v>30.178999999999998</v>
          </cell>
          <cell r="Q306">
            <v>92.801000000000002</v>
          </cell>
          <cell r="R306">
            <v>19.856000000000002</v>
          </cell>
          <cell r="S306">
            <v>27.329000000000001</v>
          </cell>
          <cell r="T306">
            <v>34.484999999999999</v>
          </cell>
          <cell r="U306">
            <v>32.003</v>
          </cell>
          <cell r="V306">
            <v>113.673</v>
          </cell>
          <cell r="W306">
            <v>13.250999999999999</v>
          </cell>
          <cell r="X306">
            <v>32.884999999999998</v>
          </cell>
          <cell r="Y306">
            <v>40.613</v>
          </cell>
          <cell r="Z306">
            <v>41.456000000000003</v>
          </cell>
          <cell r="AA306">
            <v>128.20500000000001</v>
          </cell>
          <cell r="AB306">
            <v>26.050999999999998</v>
          </cell>
          <cell r="AC306">
            <v>38.093000000000004</v>
          </cell>
          <cell r="AD306">
            <v>43.948999999999998</v>
          </cell>
          <cell r="AE306">
            <v>40.396999999999998</v>
          </cell>
          <cell r="AF306">
            <v>148.49</v>
          </cell>
          <cell r="AG306">
            <v>24.08</v>
          </cell>
          <cell r="AH306">
            <v>39.1843</v>
          </cell>
          <cell r="AI306">
            <v>48.134</v>
          </cell>
          <cell r="AJ306">
            <v>36.671999999999997</v>
          </cell>
          <cell r="AK306">
            <v>148.0703</v>
          </cell>
          <cell r="AL306">
            <v>22.327000000000002</v>
          </cell>
          <cell r="AM306">
            <v>36.857999999999997</v>
          </cell>
          <cell r="AN306">
            <v>43.576999999999998</v>
          </cell>
          <cell r="AO306">
            <v>38.524999999999999</v>
          </cell>
          <cell r="AP306">
            <v>141.28700000000001</v>
          </cell>
          <cell r="AQ306">
            <v>20.071000000000002</v>
          </cell>
          <cell r="AR306">
            <v>34.476999999999997</v>
          </cell>
          <cell r="AS306">
            <v>47.584367944119997</v>
          </cell>
          <cell r="AT306">
            <v>47.939819819661999</v>
          </cell>
          <cell r="AU306">
            <v>150.07218776378201</v>
          </cell>
          <cell r="AV306">
            <v>19.690594474693</v>
          </cell>
          <cell r="AW306">
            <v>39.717830462811001</v>
          </cell>
          <cell r="AX306">
            <v>53.454001003595998</v>
          </cell>
          <cell r="AY306">
            <v>57.909025989283002</v>
          </cell>
          <cell r="AZ306">
            <v>170.77145193038399</v>
          </cell>
          <cell r="BA306">
            <v>28.364541354276</v>
          </cell>
          <cell r="BB306">
            <v>43.825328197060003</v>
          </cell>
          <cell r="BC306">
            <v>59.211245804322999</v>
          </cell>
          <cell r="BD306">
            <v>65.516209958684996</v>
          </cell>
          <cell r="BE306">
            <v>196.91732531434499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23.172000000000001</v>
          </cell>
          <cell r="G307">
            <v>29.273</v>
          </cell>
          <cell r="H307">
            <v>9.8949999999999996</v>
          </cell>
          <cell r="I307">
            <v>11.952999999999999</v>
          </cell>
          <cell r="J307">
            <v>16.978999999999999</v>
          </cell>
          <cell r="K307">
            <v>20.085000000000001</v>
          </cell>
          <cell r="L307">
            <v>58.911999999999999</v>
          </cell>
          <cell r="M307">
            <v>15.707000000000001</v>
          </cell>
          <cell r="N307">
            <v>22.181000000000001</v>
          </cell>
          <cell r="O307">
            <v>21.850999999999999</v>
          </cell>
          <cell r="P307">
            <v>29.530999999999999</v>
          </cell>
          <cell r="Q307">
            <v>89.27</v>
          </cell>
          <cell r="R307">
            <v>21.321000000000002</v>
          </cell>
          <cell r="S307">
            <v>30.346</v>
          </cell>
          <cell r="T307">
            <v>38.853999999999999</v>
          </cell>
          <cell r="U307">
            <v>34.933</v>
          </cell>
          <cell r="V307">
            <v>125.45399999999999</v>
          </cell>
          <cell r="W307">
            <v>15.635999999999999</v>
          </cell>
          <cell r="X307">
            <v>33.695</v>
          </cell>
          <cell r="Y307">
            <v>42.289000000000001</v>
          </cell>
          <cell r="Z307">
            <v>41.884</v>
          </cell>
          <cell r="AA307">
            <v>133.50399999999999</v>
          </cell>
          <cell r="AB307">
            <v>28.091000000000001</v>
          </cell>
          <cell r="AC307">
            <v>38.759</v>
          </cell>
          <cell r="AD307">
            <v>45.63</v>
          </cell>
          <cell r="AE307">
            <v>43.637</v>
          </cell>
          <cell r="AF307">
            <v>156.11699999999999</v>
          </cell>
          <cell r="AG307">
            <v>26.997</v>
          </cell>
          <cell r="AH307">
            <v>43.033299999999997</v>
          </cell>
          <cell r="AI307">
            <v>51.814999999999998</v>
          </cell>
          <cell r="AJ307">
            <v>39.642000000000003</v>
          </cell>
          <cell r="AK307">
            <v>161.4873</v>
          </cell>
          <cell r="AL307">
            <v>30.35</v>
          </cell>
          <cell r="AM307">
            <v>38.911000000000001</v>
          </cell>
          <cell r="AN307">
            <v>53.545000000000002</v>
          </cell>
          <cell r="AO307">
            <v>41.75</v>
          </cell>
          <cell r="AP307">
            <v>164.55600000000001</v>
          </cell>
          <cell r="AQ307">
            <v>23.474</v>
          </cell>
          <cell r="AR307">
            <v>34.219000000000001</v>
          </cell>
          <cell r="AS307">
            <v>50.456982195169999</v>
          </cell>
          <cell r="AT307">
            <v>49.346169781581999</v>
          </cell>
          <cell r="AU307">
            <v>157.496151976753</v>
          </cell>
          <cell r="AV307">
            <v>23.123660693967</v>
          </cell>
          <cell r="AW307">
            <v>43.064711719618003</v>
          </cell>
          <cell r="AX307">
            <v>55.638299281979002</v>
          </cell>
          <cell r="AY307">
            <v>58.673129721503997</v>
          </cell>
          <cell r="AZ307">
            <v>180.499801417068</v>
          </cell>
          <cell r="BA307">
            <v>31.877682504605001</v>
          </cell>
          <cell r="BB307">
            <v>48.245537050289997</v>
          </cell>
          <cell r="BC307">
            <v>63.760463732440002</v>
          </cell>
          <cell r="BD307">
            <v>69.132666807914006</v>
          </cell>
          <cell r="BE307">
            <v>213.01635009524901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367.072</v>
          </cell>
          <cell r="H308">
            <v>77.227999999999994</v>
          </cell>
          <cell r="I308">
            <v>85.507000000000005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860.33500000000004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962.95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353.32339557565803</v>
          </cell>
          <cell r="AT308">
            <v>331.12449125560801</v>
          </cell>
          <cell r="AU308">
            <v>1237.7468868312701</v>
          </cell>
          <cell r="AV308">
            <v>274.72477067032099</v>
          </cell>
          <cell r="AW308">
            <v>319.52620133184502</v>
          </cell>
          <cell r="AX308">
            <v>384.07184703574899</v>
          </cell>
          <cell r="AY308">
            <v>369.435099319377</v>
          </cell>
          <cell r="AZ308">
            <v>1347.75791835729</v>
          </cell>
          <cell r="BA308">
            <v>298.24899803248201</v>
          </cell>
          <cell r="BB308">
            <v>346.40822317940803</v>
          </cell>
          <cell r="BC308">
            <v>417.36629183993102</v>
          </cell>
          <cell r="BD308">
            <v>402.74445450537303</v>
          </cell>
          <cell r="BE308">
            <v>1464.7679675571901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85.471999999999994</v>
          </cell>
          <cell r="H309">
            <v>119.532</v>
          </cell>
          <cell r="I309">
            <v>146.21799999999999</v>
          </cell>
          <cell r="J309">
            <v>384.04700000000003</v>
          </cell>
          <cell r="K309">
            <v>453.899</v>
          </cell>
          <cell r="L309">
            <v>119.532</v>
          </cell>
          <cell r="M309">
            <v>128.15600000000001</v>
          </cell>
          <cell r="N309">
            <v>141.11799999999999</v>
          </cell>
          <cell r="O309">
            <v>136.68</v>
          </cell>
          <cell r="P309">
            <v>146.21799999999999</v>
          </cell>
          <cell r="Q309">
            <v>146.21799999999999</v>
          </cell>
          <cell r="R309">
            <v>347.572</v>
          </cell>
          <cell r="S309">
            <v>347.10700000000003</v>
          </cell>
          <cell r="T309">
            <v>372.68900000000002</v>
          </cell>
          <cell r="U309">
            <v>384.04700000000003</v>
          </cell>
          <cell r="V309">
            <v>384.04700000000003</v>
          </cell>
          <cell r="W309">
            <v>394.899</v>
          </cell>
          <cell r="X309">
            <v>409.447</v>
          </cell>
          <cell r="Y309">
            <v>432.30599999999998</v>
          </cell>
          <cell r="Z309">
            <v>453.899</v>
          </cell>
          <cell r="AA309">
            <v>453.899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635.86699999999996</v>
          </cell>
          <cell r="AR309">
            <v>629.27300000000002</v>
          </cell>
          <cell r="AS309">
            <v>651.64835459185599</v>
          </cell>
          <cell r="AT309">
            <v>669.65614569481602</v>
          </cell>
          <cell r="AU309">
            <v>669.65614569481602</v>
          </cell>
          <cell r="AV309">
            <v>670.31418018209899</v>
          </cell>
          <cell r="AW309">
            <v>692.45620000042697</v>
          </cell>
          <cell r="AX309">
            <v>717.11914682439601</v>
          </cell>
          <cell r="AY309">
            <v>739.36816249188996</v>
          </cell>
          <cell r="AZ309">
            <v>739.36816249188996</v>
          </cell>
          <cell r="BA309">
            <v>743.35061485641904</v>
          </cell>
          <cell r="BB309">
            <v>766.76838585005999</v>
          </cell>
          <cell r="BC309">
            <v>795.02461645384506</v>
          </cell>
          <cell r="BD309">
            <v>821.70657528233301</v>
          </cell>
          <cell r="BE309">
            <v>821.70657528233301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-3.7879999999999998</v>
          </cell>
          <cell r="I311">
            <v>-3.8519999999999999</v>
          </cell>
          <cell r="J311">
            <v>-3.3069999999999999</v>
          </cell>
          <cell r="K311">
            <v>0.83399999999999996</v>
          </cell>
          <cell r="L311">
            <v>-10.113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-7.9320000000000004</v>
          </cell>
          <cell r="Y311">
            <v>-13.702999999999999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-16.242999999999999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-18.213999999999999</v>
          </cell>
          <cell r="AJ311">
            <v>-9.5570000000000004</v>
          </cell>
          <cell r="AK311">
            <v>-48.734999999999999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-4.0060000000000002</v>
          </cell>
          <cell r="AS311">
            <v>-12.975127603314</v>
          </cell>
          <cell r="AT311">
            <v>-12.597451382694</v>
          </cell>
          <cell r="AU311">
            <v>-38.373578986009001</v>
          </cell>
          <cell r="AV311">
            <v>-4.0912670072399999</v>
          </cell>
          <cell r="AW311">
            <v>-11.406495057927</v>
          </cell>
          <cell r="AX311">
            <v>-15.146244127164</v>
          </cell>
          <cell r="AY311">
            <v>-16.178086476602999</v>
          </cell>
          <cell r="AZ311">
            <v>-46.822092668933998</v>
          </cell>
          <cell r="BA311">
            <v>-6.6477085176259996</v>
          </cell>
          <cell r="BB311">
            <v>-12.212779063158999</v>
          </cell>
          <cell r="BC311">
            <v>-17.48785413509</v>
          </cell>
          <cell r="BD311">
            <v>-19.314403180751</v>
          </cell>
          <cell r="BE311">
            <v>-55.662744896625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17.373000000000001</v>
          </cell>
          <cell r="G313">
            <v>22.331</v>
          </cell>
          <cell r="H313">
            <v>6.1070000000000002</v>
          </cell>
          <cell r="I313">
            <v>8.1010000000000009</v>
          </cell>
          <cell r="J313">
            <v>13.672000000000001</v>
          </cell>
          <cell r="K313">
            <v>20.919</v>
          </cell>
          <cell r="L313">
            <v>48.798999999999999</v>
          </cell>
          <cell r="M313">
            <v>10.37</v>
          </cell>
          <cell r="N313">
            <v>16.753</v>
          </cell>
          <cell r="O313">
            <v>15.89</v>
          </cell>
          <cell r="P313">
            <v>21.501999999999999</v>
          </cell>
          <cell r="Q313">
            <v>64.515000000000001</v>
          </cell>
          <cell r="R313">
            <v>14.728</v>
          </cell>
          <cell r="S313">
            <v>24.04</v>
          </cell>
          <cell r="T313">
            <v>25.945</v>
          </cell>
          <cell r="U313">
            <v>26.902000000000001</v>
          </cell>
          <cell r="V313">
            <v>91.614999999999995</v>
          </cell>
          <cell r="W313">
            <v>10.852</v>
          </cell>
          <cell r="X313">
            <v>25.763000000000002</v>
          </cell>
          <cell r="Y313">
            <v>28.585999999999999</v>
          </cell>
          <cell r="Z313">
            <v>31.672999999999998</v>
          </cell>
          <cell r="AA313">
            <v>96.873999999999995</v>
          </cell>
          <cell r="AB313">
            <v>19.366</v>
          </cell>
          <cell r="AC313">
            <v>29.056999999999999</v>
          </cell>
          <cell r="AD313">
            <v>29.387</v>
          </cell>
          <cell r="AE313">
            <v>32.744999999999997</v>
          </cell>
          <cell r="AF313">
            <v>110.55500000000001</v>
          </cell>
          <cell r="AG313">
            <v>17.433</v>
          </cell>
          <cell r="AH313">
            <v>31.633299999999998</v>
          </cell>
          <cell r="AI313">
            <v>33.600999999999999</v>
          </cell>
          <cell r="AJ313">
            <v>30.085000000000001</v>
          </cell>
          <cell r="AK313">
            <v>112.75230000000001</v>
          </cell>
          <cell r="AL313">
            <v>18.143000000000001</v>
          </cell>
          <cell r="AM313">
            <v>31.937999999999999</v>
          </cell>
          <cell r="AN313">
            <v>36.082000000000001</v>
          </cell>
          <cell r="AO313">
            <v>33.499000000000002</v>
          </cell>
          <cell r="AP313">
            <v>119.66200000000001</v>
          </cell>
          <cell r="AQ313">
            <v>14.679</v>
          </cell>
          <cell r="AR313">
            <v>30.213000000000001</v>
          </cell>
          <cell r="AS313">
            <v>37.481854591855999</v>
          </cell>
          <cell r="AT313">
            <v>36.748718398888002</v>
          </cell>
          <cell r="AU313">
            <v>119.122572990744</v>
          </cell>
          <cell r="AV313">
            <v>19.032393686727001</v>
          </cell>
          <cell r="AW313">
            <v>31.658216661691</v>
          </cell>
          <cell r="AX313">
            <v>40.492055154814999</v>
          </cell>
          <cell r="AY313">
            <v>42.495043244902</v>
          </cell>
          <cell r="AZ313">
            <v>133.67770874813399</v>
          </cell>
          <cell r="BA313">
            <v>25.229973986979001</v>
          </cell>
          <cell r="BB313">
            <v>36.032757987130999</v>
          </cell>
          <cell r="BC313">
            <v>46.272609597349998</v>
          </cell>
          <cell r="BD313">
            <v>49.818263627162999</v>
          </cell>
          <cell r="BE313">
            <v>157.353605198624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17.373000000000001</v>
          </cell>
          <cell r="G315">
            <v>22.331</v>
          </cell>
          <cell r="H315">
            <v>6.1070000000000002</v>
          </cell>
          <cell r="I315">
            <v>8.1010000000000009</v>
          </cell>
          <cell r="J315">
            <v>13.672000000000001</v>
          </cell>
          <cell r="K315">
            <v>20.919</v>
          </cell>
          <cell r="L315">
            <v>48.798999999999999</v>
          </cell>
          <cell r="M315">
            <v>10.37</v>
          </cell>
          <cell r="N315">
            <v>16.753</v>
          </cell>
          <cell r="O315">
            <v>15.89</v>
          </cell>
          <cell r="P315">
            <v>21.501999999999999</v>
          </cell>
          <cell r="Q315">
            <v>64.515000000000001</v>
          </cell>
          <cell r="R315">
            <v>14.728</v>
          </cell>
          <cell r="S315">
            <v>24.04</v>
          </cell>
          <cell r="T315">
            <v>25.945</v>
          </cell>
          <cell r="U315">
            <v>26.902000000000001</v>
          </cell>
          <cell r="V315">
            <v>91.614999999999995</v>
          </cell>
          <cell r="W315">
            <v>10.852</v>
          </cell>
          <cell r="X315">
            <v>25.763000000000002</v>
          </cell>
          <cell r="Y315">
            <v>28.585999999999999</v>
          </cell>
          <cell r="Z315">
            <v>31.672999999999998</v>
          </cell>
          <cell r="AA315">
            <v>96.873999999999995</v>
          </cell>
          <cell r="AB315">
            <v>19.366</v>
          </cell>
          <cell r="AC315">
            <v>29.056999999999999</v>
          </cell>
          <cell r="AD315">
            <v>29.387</v>
          </cell>
          <cell r="AE315">
            <v>32.744999999999997</v>
          </cell>
          <cell r="AF315">
            <v>110.55500000000001</v>
          </cell>
          <cell r="AG315">
            <v>17.433</v>
          </cell>
          <cell r="AH315">
            <v>31.633299999999998</v>
          </cell>
          <cell r="AI315">
            <v>33.600999999999999</v>
          </cell>
          <cell r="AJ315">
            <v>30.085000000000001</v>
          </cell>
          <cell r="AK315">
            <v>112.75230000000001</v>
          </cell>
          <cell r="AL315">
            <v>18.143000000000001</v>
          </cell>
          <cell r="AM315">
            <v>31.937999999999999</v>
          </cell>
          <cell r="AN315">
            <v>36.082000000000001</v>
          </cell>
          <cell r="AO315">
            <v>33.499000000000002</v>
          </cell>
          <cell r="AP315">
            <v>119.66200000000001</v>
          </cell>
          <cell r="AQ315">
            <v>14.679</v>
          </cell>
          <cell r="AR315">
            <v>30.213000000000001</v>
          </cell>
          <cell r="AS315">
            <v>37.481854591855999</v>
          </cell>
          <cell r="AT315">
            <v>36.748718398888002</v>
          </cell>
          <cell r="AU315">
            <v>119.122572990744</v>
          </cell>
          <cell r="AV315">
            <v>19.032393686727001</v>
          </cell>
          <cell r="AW315">
            <v>31.658216661691</v>
          </cell>
          <cell r="AX315">
            <v>40.492055154814999</v>
          </cell>
          <cell r="AY315">
            <v>42.495043244902</v>
          </cell>
          <cell r="AZ315">
            <v>133.67770874813399</v>
          </cell>
          <cell r="BA315">
            <v>25.229973986979001</v>
          </cell>
          <cell r="BB315">
            <v>36.032757987130999</v>
          </cell>
          <cell r="BC315">
            <v>46.272609597349998</v>
          </cell>
          <cell r="BD315">
            <v>49.818263627162999</v>
          </cell>
          <cell r="BE315">
            <v>157.353605198624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17.373000000000001</v>
          </cell>
          <cell r="G317">
            <v>22.331</v>
          </cell>
          <cell r="H317">
            <v>6.1070000000000002</v>
          </cell>
          <cell r="I317">
            <v>8.1010000000000009</v>
          </cell>
          <cell r="J317">
            <v>13.672000000000001</v>
          </cell>
          <cell r="K317">
            <v>20.919</v>
          </cell>
          <cell r="L317">
            <v>48.798999999999999</v>
          </cell>
          <cell r="M317">
            <v>10.37</v>
          </cell>
          <cell r="N317">
            <v>16.753</v>
          </cell>
          <cell r="O317">
            <v>15.89</v>
          </cell>
          <cell r="P317">
            <v>21.501999999999999</v>
          </cell>
          <cell r="Q317">
            <v>64.515000000000001</v>
          </cell>
          <cell r="R317">
            <v>14.728</v>
          </cell>
          <cell r="S317">
            <v>24.04</v>
          </cell>
          <cell r="T317">
            <v>25.945</v>
          </cell>
          <cell r="U317">
            <v>26.902000000000001</v>
          </cell>
          <cell r="V317">
            <v>91.614999999999995</v>
          </cell>
          <cell r="W317">
            <v>10.852</v>
          </cell>
          <cell r="X317">
            <v>25.763000000000002</v>
          </cell>
          <cell r="Y317">
            <v>28.585999999999999</v>
          </cell>
          <cell r="Z317">
            <v>31.672999999999998</v>
          </cell>
          <cell r="AA317">
            <v>96.873999999999995</v>
          </cell>
          <cell r="AB317">
            <v>19.366</v>
          </cell>
          <cell r="AC317">
            <v>29.056999999999999</v>
          </cell>
          <cell r="AD317">
            <v>29.387</v>
          </cell>
          <cell r="AE317">
            <v>32.744999999999997</v>
          </cell>
          <cell r="AF317">
            <v>110.55500000000001</v>
          </cell>
          <cell r="AG317">
            <v>17.433</v>
          </cell>
          <cell r="AH317">
            <v>31.633299999999998</v>
          </cell>
          <cell r="AI317">
            <v>33.600999999999999</v>
          </cell>
          <cell r="AJ317">
            <v>30.085000000000001</v>
          </cell>
          <cell r="AK317">
            <v>112.75230000000001</v>
          </cell>
          <cell r="AL317">
            <v>18.143000000000001</v>
          </cell>
          <cell r="AM317">
            <v>31.937999999999999</v>
          </cell>
          <cell r="AN317">
            <v>36.082000000000001</v>
          </cell>
          <cell r="AO317">
            <v>33.499000000000002</v>
          </cell>
          <cell r="AP317">
            <v>119.66200000000001</v>
          </cell>
          <cell r="AQ317">
            <v>14.679</v>
          </cell>
          <cell r="AR317">
            <v>30.213000000000001</v>
          </cell>
          <cell r="AS317">
            <v>37.481854591855999</v>
          </cell>
          <cell r="AT317">
            <v>36.748718398888002</v>
          </cell>
          <cell r="AU317">
            <v>119.122572990744</v>
          </cell>
          <cell r="AV317">
            <v>19.032393686727001</v>
          </cell>
          <cell r="AW317">
            <v>31.658216661691</v>
          </cell>
          <cell r="AX317">
            <v>40.492055154814999</v>
          </cell>
          <cell r="AY317">
            <v>42.495043244902</v>
          </cell>
          <cell r="AZ317">
            <v>133.67770874813399</v>
          </cell>
          <cell r="BA317">
            <v>25.229973986979001</v>
          </cell>
          <cell r="BB317">
            <v>36.032757987130999</v>
          </cell>
          <cell r="BC317">
            <v>46.272609597349998</v>
          </cell>
          <cell r="BD317">
            <v>49.818263627162999</v>
          </cell>
          <cell r="BE317">
            <v>157.353605198624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</v>
          </cell>
          <cell r="G318">
            <v>0.27750000000000002</v>
          </cell>
          <cell r="H318">
            <v>7.8046723238999999E-2</v>
          </cell>
          <cell r="I318">
            <v>0.103529802679</v>
          </cell>
          <cell r="J318">
            <v>0.17472651058200001</v>
          </cell>
          <cell r="K318">
            <v>0.26682397959199999</v>
          </cell>
          <cell r="L318">
            <v>0.62243622449000002</v>
          </cell>
          <cell r="M318">
            <v>0.132527348942</v>
          </cell>
          <cell r="N318">
            <v>0.214101318884</v>
          </cell>
          <cell r="O318">
            <v>0.20307228299800001</v>
          </cell>
          <cell r="P318">
            <v>0.27496163682899999</v>
          </cell>
          <cell r="Q318">
            <v>0.82499999999999996</v>
          </cell>
          <cell r="R318">
            <v>0.166339138488</v>
          </cell>
          <cell r="S318">
            <v>0.271509566082</v>
          </cell>
          <cell r="T318">
            <v>0.29302477920100001</v>
          </cell>
          <cell r="U318">
            <v>0.30383320909900002</v>
          </cell>
          <cell r="V318">
            <v>1.0347066928690001</v>
          </cell>
          <cell r="W318">
            <v>0.122563303291</v>
          </cell>
          <cell r="X318">
            <v>0.29096925752800001</v>
          </cell>
          <cell r="Y318">
            <v>0.32268843058199997</v>
          </cell>
          <cell r="Z318">
            <v>0.35753553004400002</v>
          </cell>
          <cell r="AA318">
            <v>1.093546457155</v>
          </cell>
          <cell r="AB318">
            <v>0.21860995405600001</v>
          </cell>
          <cell r="AC318">
            <v>0.32800523778899998</v>
          </cell>
          <cell r="AD318">
            <v>0.33154326071500001</v>
          </cell>
          <cell r="AE318">
            <v>0.36942811692600003</v>
          </cell>
          <cell r="AF318">
            <v>1.247278224669</v>
          </cell>
          <cell r="AG318">
            <v>0.19667858794900001</v>
          </cell>
          <cell r="AH318">
            <v>0.35688595056200001</v>
          </cell>
          <cell r="AI318">
            <v>0.37889312374599998</v>
          </cell>
          <cell r="AJ318">
            <v>0.33924584470399999</v>
          </cell>
          <cell r="AK318">
            <v>1.2714226111269999</v>
          </cell>
          <cell r="AL318">
            <v>0.20458492140500001</v>
          </cell>
          <cell r="AM318">
            <v>0.36014072754300003</v>
          </cell>
          <cell r="AN318">
            <v>0.40662647208000002</v>
          </cell>
          <cell r="AO318">
            <v>0.37751732687200001</v>
          </cell>
          <cell r="AP318">
            <v>1.348532146278</v>
          </cell>
          <cell r="AQ318">
            <v>0.16542514227800001</v>
          </cell>
          <cell r="AR318">
            <v>0.340301634322</v>
          </cell>
          <cell r="AS318">
            <v>0.42217377867200001</v>
          </cell>
          <cell r="AT318">
            <v>0.41391615961299999</v>
          </cell>
          <cell r="AU318">
            <v>1.341727278767</v>
          </cell>
          <cell r="AV318">
            <v>0.21436979699600001</v>
          </cell>
          <cell r="AW318">
            <v>0.35657971302699998</v>
          </cell>
          <cell r="AX318">
            <v>0.45607892450999998</v>
          </cell>
          <cell r="AY318">
            <v>0.47863941570899998</v>
          </cell>
          <cell r="AZ318">
            <v>1.5056678502430001</v>
          </cell>
          <cell r="BA318">
            <v>0.28417573169400001</v>
          </cell>
          <cell r="BB318">
            <v>0.40585199854800003</v>
          </cell>
          <cell r="BC318">
            <v>0.52118772284500003</v>
          </cell>
          <cell r="BD318">
            <v>0.56112390465700002</v>
          </cell>
          <cell r="BE318">
            <v>1.7723393577440001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</v>
          </cell>
          <cell r="G319">
            <v>0.27750000000000002</v>
          </cell>
          <cell r="H319">
            <v>7.8046723238999999E-2</v>
          </cell>
          <cell r="I319">
            <v>0.103529802679</v>
          </cell>
          <cell r="J319">
            <v>0.17472651058200001</v>
          </cell>
          <cell r="K319">
            <v>0.26682397959199999</v>
          </cell>
          <cell r="L319">
            <v>0.62243622449000002</v>
          </cell>
          <cell r="M319">
            <v>0.132527348942</v>
          </cell>
          <cell r="N319">
            <v>0.214101318884</v>
          </cell>
          <cell r="O319">
            <v>0.20307228299800001</v>
          </cell>
          <cell r="P319">
            <v>0.27496163682899999</v>
          </cell>
          <cell r="Q319">
            <v>0.82499999999999996</v>
          </cell>
          <cell r="R319">
            <v>0.166339138488</v>
          </cell>
          <cell r="S319">
            <v>0.271509566082</v>
          </cell>
          <cell r="T319">
            <v>0.29302477920100001</v>
          </cell>
          <cell r="U319">
            <v>0.30383320909900002</v>
          </cell>
          <cell r="V319">
            <v>1.0347066928690001</v>
          </cell>
          <cell r="W319">
            <v>0.122563303291</v>
          </cell>
          <cell r="X319">
            <v>0.29096925752800001</v>
          </cell>
          <cell r="Y319">
            <v>0.32268843058199997</v>
          </cell>
          <cell r="Z319">
            <v>0.35753553004400002</v>
          </cell>
          <cell r="AA319">
            <v>1.093546457155</v>
          </cell>
          <cell r="AB319">
            <v>0.21860995405600001</v>
          </cell>
          <cell r="AC319">
            <v>0.32800523778899998</v>
          </cell>
          <cell r="AD319">
            <v>0.33154326071500001</v>
          </cell>
          <cell r="AE319">
            <v>0.36942811692600003</v>
          </cell>
          <cell r="AF319">
            <v>1.247278224669</v>
          </cell>
          <cell r="AG319">
            <v>0.19667858794900001</v>
          </cell>
          <cell r="AH319">
            <v>0.35688595056200001</v>
          </cell>
          <cell r="AI319">
            <v>0.37889312374599998</v>
          </cell>
          <cell r="AJ319">
            <v>0.33924584470399999</v>
          </cell>
          <cell r="AK319">
            <v>1.2714226111269999</v>
          </cell>
          <cell r="AL319">
            <v>0.20458492140500001</v>
          </cell>
          <cell r="AM319">
            <v>0.36014072754300003</v>
          </cell>
          <cell r="AN319">
            <v>0.40662647208000002</v>
          </cell>
          <cell r="AO319">
            <v>0.37751732687200001</v>
          </cell>
          <cell r="AP319">
            <v>1.348532146278</v>
          </cell>
          <cell r="AQ319">
            <v>0.16542514227800001</v>
          </cell>
          <cell r="AR319">
            <v>0.340301634322</v>
          </cell>
          <cell r="AS319">
            <v>0.42217377867200001</v>
          </cell>
          <cell r="AT319">
            <v>0.41391615961299999</v>
          </cell>
          <cell r="AU319">
            <v>1.341727278767</v>
          </cell>
          <cell r="AV319">
            <v>0.21436979699600001</v>
          </cell>
          <cell r="AW319">
            <v>0.35657971302699998</v>
          </cell>
          <cell r="AX319">
            <v>0.45607892450999998</v>
          </cell>
          <cell r="AY319">
            <v>0.47863941570899998</v>
          </cell>
          <cell r="AZ319">
            <v>1.5056678502430001</v>
          </cell>
          <cell r="BA319">
            <v>0.28417573169400001</v>
          </cell>
          <cell r="BB319">
            <v>0.40585199854800003</v>
          </cell>
          <cell r="BC319">
            <v>0.52118772284500003</v>
          </cell>
          <cell r="BD319">
            <v>0.56112390465700002</v>
          </cell>
          <cell r="BE319">
            <v>1.7723393577440001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</v>
          </cell>
          <cell r="G320">
            <v>0.27750000000000002</v>
          </cell>
          <cell r="H320">
            <v>7.8046723238999999E-2</v>
          </cell>
          <cell r="I320">
            <v>0.103529802679</v>
          </cell>
          <cell r="J320">
            <v>0.17472651058200001</v>
          </cell>
          <cell r="K320">
            <v>0.26682397959199999</v>
          </cell>
          <cell r="L320">
            <v>0.62243622449000002</v>
          </cell>
          <cell r="M320">
            <v>0.132527348942</v>
          </cell>
          <cell r="N320">
            <v>0.214101318884</v>
          </cell>
          <cell r="O320">
            <v>0.20307228299800001</v>
          </cell>
          <cell r="P320">
            <v>0.27496163682899999</v>
          </cell>
          <cell r="Q320">
            <v>0.82499999999999996</v>
          </cell>
          <cell r="R320">
            <v>0.166339138488</v>
          </cell>
          <cell r="S320">
            <v>0.271509566082</v>
          </cell>
          <cell r="T320">
            <v>0.29302477920100001</v>
          </cell>
          <cell r="U320">
            <v>0.30383320909900002</v>
          </cell>
          <cell r="V320">
            <v>1.0347066928690001</v>
          </cell>
          <cell r="W320">
            <v>0.122563303291</v>
          </cell>
          <cell r="X320">
            <v>0.29096925752800001</v>
          </cell>
          <cell r="Y320">
            <v>0.32268843058199997</v>
          </cell>
          <cell r="Z320">
            <v>0.35753553004400002</v>
          </cell>
          <cell r="AA320">
            <v>1.093546457155</v>
          </cell>
          <cell r="AB320">
            <v>0.21860995405600001</v>
          </cell>
          <cell r="AC320">
            <v>0.32800523778899998</v>
          </cell>
          <cell r="AD320">
            <v>0.33154326071500001</v>
          </cell>
          <cell r="AE320">
            <v>0.36942811692600003</v>
          </cell>
          <cell r="AF320">
            <v>1.247278224669</v>
          </cell>
          <cell r="AG320">
            <v>0.19667858794900001</v>
          </cell>
          <cell r="AH320">
            <v>0.35688595056200001</v>
          </cell>
          <cell r="AI320">
            <v>0.37889312374599998</v>
          </cell>
          <cell r="AJ320">
            <v>0.33924584470399999</v>
          </cell>
          <cell r="AK320">
            <v>1.2714226111269999</v>
          </cell>
          <cell r="AL320">
            <v>0.20458492140500001</v>
          </cell>
          <cell r="AM320">
            <v>0.36014072754300003</v>
          </cell>
          <cell r="AN320">
            <v>0.40662647208000002</v>
          </cell>
          <cell r="AO320">
            <v>0.37751732687200001</v>
          </cell>
          <cell r="AP320">
            <v>1.348532146278</v>
          </cell>
          <cell r="AQ320">
            <v>0.16542514227800001</v>
          </cell>
          <cell r="AR320">
            <v>0.340301634322</v>
          </cell>
          <cell r="AS320">
            <v>0.42217377867200001</v>
          </cell>
          <cell r="AT320">
            <v>0.41391615961299999</v>
          </cell>
          <cell r="AU320">
            <v>1.341727278767</v>
          </cell>
          <cell r="AV320">
            <v>0.21436979699600001</v>
          </cell>
          <cell r="AW320">
            <v>0.35657971302699998</v>
          </cell>
          <cell r="AX320">
            <v>0.45607892450999998</v>
          </cell>
          <cell r="AY320">
            <v>0.47863941570899998</v>
          </cell>
          <cell r="AZ320">
            <v>1.5056678502430001</v>
          </cell>
          <cell r="BA320">
            <v>0.28417573169400001</v>
          </cell>
          <cell r="BB320">
            <v>0.40585199854800003</v>
          </cell>
          <cell r="BC320">
            <v>0.52118772284500003</v>
          </cell>
          <cell r="BD320">
            <v>0.56112390465700002</v>
          </cell>
          <cell r="BE320">
            <v>1.7723393577440001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</v>
          </cell>
          <cell r="G321">
            <v>0.27750000000000002</v>
          </cell>
          <cell r="H321">
            <v>7.8046723238999999E-2</v>
          </cell>
          <cell r="I321">
            <v>0.103529802679</v>
          </cell>
          <cell r="J321">
            <v>0.17472651058200001</v>
          </cell>
          <cell r="K321">
            <v>0.26682397959199999</v>
          </cell>
          <cell r="L321">
            <v>0.62243622449000002</v>
          </cell>
          <cell r="M321">
            <v>0.132527348942</v>
          </cell>
          <cell r="N321">
            <v>0.214101318884</v>
          </cell>
          <cell r="O321">
            <v>0.20307228299800001</v>
          </cell>
          <cell r="P321">
            <v>0.27496163682899999</v>
          </cell>
          <cell r="Q321">
            <v>0.82499999999999996</v>
          </cell>
          <cell r="R321">
            <v>0.166339138488</v>
          </cell>
          <cell r="S321">
            <v>0.271509566082</v>
          </cell>
          <cell r="T321">
            <v>0.29302477920100001</v>
          </cell>
          <cell r="U321">
            <v>0.30383320909900002</v>
          </cell>
          <cell r="V321">
            <v>1.0347066928690001</v>
          </cell>
          <cell r="W321">
            <v>0.122563303291</v>
          </cell>
          <cell r="X321">
            <v>0.29096925752800001</v>
          </cell>
          <cell r="Y321">
            <v>0.32268843058199997</v>
          </cell>
          <cell r="Z321">
            <v>0.35753553004400002</v>
          </cell>
          <cell r="AA321">
            <v>1.093546457155</v>
          </cell>
          <cell r="AB321">
            <v>0.21860995405600001</v>
          </cell>
          <cell r="AC321">
            <v>0.32800523778899998</v>
          </cell>
          <cell r="AD321">
            <v>0.33154326071500001</v>
          </cell>
          <cell r="AE321">
            <v>0.36942811692600003</v>
          </cell>
          <cell r="AF321">
            <v>1.247278224669</v>
          </cell>
          <cell r="AG321">
            <v>0.19667858794900001</v>
          </cell>
          <cell r="AH321">
            <v>0.35688595056200001</v>
          </cell>
          <cell r="AI321">
            <v>0.37889312374599998</v>
          </cell>
          <cell r="AJ321">
            <v>0.33924584470399999</v>
          </cell>
          <cell r="AK321">
            <v>1.2714226111269999</v>
          </cell>
          <cell r="AL321">
            <v>0.20458492140500001</v>
          </cell>
          <cell r="AM321">
            <v>0.36014072754300003</v>
          </cell>
          <cell r="AN321">
            <v>0.40662647208000002</v>
          </cell>
          <cell r="AO321">
            <v>0.37751732687200001</v>
          </cell>
          <cell r="AP321">
            <v>1.348532146278</v>
          </cell>
          <cell r="AQ321">
            <v>0.16542514227800001</v>
          </cell>
          <cell r="AR321">
            <v>0.340301634322</v>
          </cell>
          <cell r="AS321">
            <v>0.42217377867200001</v>
          </cell>
          <cell r="AT321">
            <v>0.41391615961299999</v>
          </cell>
          <cell r="AU321">
            <v>1.341727278767</v>
          </cell>
          <cell r="AV321">
            <v>0.21436979699600001</v>
          </cell>
          <cell r="AW321">
            <v>0.35657971302699998</v>
          </cell>
          <cell r="AX321">
            <v>0.45607892450999998</v>
          </cell>
          <cell r="AY321">
            <v>0.47863941570899998</v>
          </cell>
          <cell r="AZ321">
            <v>1.5056678502430001</v>
          </cell>
          <cell r="BA321">
            <v>0.28417573169400001</v>
          </cell>
          <cell r="BB321">
            <v>0.40585199854800003</v>
          </cell>
          <cell r="BC321">
            <v>0.52118772284500003</v>
          </cell>
          <cell r="BD321">
            <v>0.56112390465700002</v>
          </cell>
          <cell r="BE321">
            <v>1.7723393577440001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-1.0409999999999999</v>
          </cell>
          <cell r="K322">
            <v>-1.1220000000000001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-36.468000000000004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-53.354999999999997</v>
          </cell>
          <cell r="AG322">
            <v>-7.5979999999999999</v>
          </cell>
          <cell r="AH322">
            <v>-31.334</v>
          </cell>
          <cell r="AI322">
            <v>-11.071</v>
          </cell>
          <cell r="AJ322">
            <v>-10.398999999999999</v>
          </cell>
          <cell r="AK322">
            <v>-60.402000000000001</v>
          </cell>
          <cell r="AL322">
            <v>0</v>
          </cell>
          <cell r="AM322">
            <v>-50.901000000000003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-15.1065</v>
          </cell>
          <cell r="AT322">
            <v>-18.740927295928</v>
          </cell>
          <cell r="AU322">
            <v>-52.552427295927998</v>
          </cell>
          <cell r="AV322">
            <v>-18.374359199444001</v>
          </cell>
          <cell r="AW322">
            <v>-9.5161968433629998</v>
          </cell>
          <cell r="AX322">
            <v>-15.829108330845999</v>
          </cell>
          <cell r="AY322">
            <v>-20.246027577406998</v>
          </cell>
          <cell r="AZ322">
            <v>-63.965691951060002</v>
          </cell>
          <cell r="BA322">
            <v>-21.247521622451</v>
          </cell>
          <cell r="BB322">
            <v>-12.61498699349</v>
          </cell>
          <cell r="BC322">
            <v>-18.016378993566001</v>
          </cell>
          <cell r="BD322">
            <v>-23.136304798674999</v>
          </cell>
          <cell r="BE322">
            <v>-75.015192408180994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1.6601063286000001E-2</v>
          </cell>
          <cell r="I323">
            <v>0.28717666905200001</v>
          </cell>
          <cell r="J323">
            <v>1.3303854412E-2</v>
          </cell>
          <cell r="K323">
            <v>1.431122449E-2</v>
          </cell>
          <cell r="L323">
            <v>0.33125973992800001</v>
          </cell>
          <cell r="M323">
            <v>2.2313669359000001E-2</v>
          </cell>
          <cell r="N323">
            <v>0.285208567631</v>
          </cell>
          <cell r="O323">
            <v>0.25978938758800002</v>
          </cell>
          <cell r="P323">
            <v>0</v>
          </cell>
          <cell r="Q323">
            <v>0.56739864001200002</v>
          </cell>
          <cell r="R323">
            <v>0</v>
          </cell>
          <cell r="S323">
            <v>0.31651645546700002</v>
          </cell>
          <cell r="T323">
            <v>8.1068871269999995E-2</v>
          </cell>
          <cell r="U323">
            <v>1.4287005037E-2</v>
          </cell>
          <cell r="V323">
            <v>0.41187233177499999</v>
          </cell>
          <cell r="W323">
            <v>0.106457952158</v>
          </cell>
          <cell r="X323">
            <v>6.9074563483999998E-2</v>
          </cell>
          <cell r="Y323">
            <v>0.100285594952</v>
          </cell>
          <cell r="Z323">
            <v>9.2677255128E-2</v>
          </cell>
          <cell r="AA323">
            <v>0.36849979393499999</v>
          </cell>
          <cell r="AB323">
            <v>0.10097418357100001</v>
          </cell>
          <cell r="AC323">
            <v>0.230078905483</v>
          </cell>
          <cell r="AD323">
            <v>0.25580739420300003</v>
          </cell>
          <cell r="AE323">
            <v>1.5275787763999999E-2</v>
          </cell>
          <cell r="AF323">
            <v>0.60211935178099996</v>
          </cell>
          <cell r="AG323">
            <v>8.5720410211999998E-2</v>
          </cell>
          <cell r="AH323">
            <v>0.35350925685700002</v>
          </cell>
          <cell r="AI323">
            <v>0.124839313502</v>
          </cell>
          <cell r="AJ323">
            <v>0.117261676552</v>
          </cell>
          <cell r="AK323">
            <v>0.68128062982500004</v>
          </cell>
          <cell r="AM323">
            <v>0.573972170226</v>
          </cell>
          <cell r="AN323">
            <v>0.106936383614</v>
          </cell>
          <cell r="AO323">
            <v>0.202377866682</v>
          </cell>
          <cell r="AP323">
            <v>0.88320735893400004</v>
          </cell>
          <cell r="AQ323">
            <v>0</v>
          </cell>
          <cell r="AR323">
            <v>0.210682225201</v>
          </cell>
          <cell r="AS323">
            <v>0.170150817161</v>
          </cell>
          <cell r="AT323">
            <v>0.21108688933600001</v>
          </cell>
          <cell r="AU323">
            <v>0.59199994700900005</v>
          </cell>
          <cell r="AV323">
            <v>0.20695807980600001</v>
          </cell>
          <cell r="AW323">
            <v>0.107184898498</v>
          </cell>
          <cell r="AX323">
            <v>0.17828985651400001</v>
          </cell>
          <cell r="AY323">
            <v>0.22803946225499999</v>
          </cell>
          <cell r="AZ323">
            <v>0.72047229707299998</v>
          </cell>
          <cell r="BA323">
            <v>0.23931970785500001</v>
          </cell>
          <cell r="BB323">
            <v>0.14208786584700001</v>
          </cell>
          <cell r="BC323">
            <v>0.20292599927400001</v>
          </cell>
          <cell r="BD323">
            <v>0.26059386142300001</v>
          </cell>
          <cell r="BE323">
            <v>0.844927434398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75.534782608696005</v>
          </cell>
          <cell r="G324">
            <v>80.472072072071995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88.611999999999995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88.659499999999994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75.534782608696005</v>
          </cell>
          <cell r="G325">
            <v>80.472072072071995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88.611999999999995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88.659499999999994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75.534782608696005</v>
          </cell>
          <cell r="G326">
            <v>80.472072072071995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0.31412912135299997</v>
          </cell>
          <cell r="G328">
            <v>0.35168926997599997</v>
          </cell>
          <cell r="H328">
            <v>0.38281960586199998</v>
          </cell>
          <cell r="I328">
            <v>0.32226219359199998</v>
          </cell>
          <cell r="J328">
            <v>0.19477001001200001</v>
          </cell>
          <cell r="K328">
            <v>0</v>
          </cell>
          <cell r="L328">
            <v>0.17166281912</v>
          </cell>
          <cell r="M328">
            <v>0.33978480932100003</v>
          </cell>
          <cell r="N328">
            <v>0.244713944367</v>
          </cell>
          <cell r="O328">
            <v>0.27280216008399999</v>
          </cell>
          <cell r="P328">
            <v>0.27188378314299999</v>
          </cell>
          <cell r="Q328">
            <v>0.27730480564600002</v>
          </cell>
          <cell r="R328">
            <v>0.30922564607699998</v>
          </cell>
          <cell r="S328">
            <v>0.207803334871</v>
          </cell>
          <cell r="T328">
            <v>0.33224378442399999</v>
          </cell>
          <cell r="U328">
            <v>0.22989723184399999</v>
          </cell>
          <cell r="V328">
            <v>0.26973233216999998</v>
          </cell>
          <cell r="W328">
            <v>0.305960603735</v>
          </cell>
          <cell r="X328">
            <v>0.23540584656499999</v>
          </cell>
          <cell r="Y328">
            <v>0.32403225425100002</v>
          </cell>
          <cell r="Z328">
            <v>0.243792378951</v>
          </cell>
          <cell r="AA328">
            <v>0.27437380153399998</v>
          </cell>
          <cell r="AB328">
            <v>0.31059770033099998</v>
          </cell>
          <cell r="AC328">
            <v>0.25031605562600001</v>
          </cell>
          <cell r="AD328">
            <v>0.35597194828000001</v>
          </cell>
          <cell r="AE328">
            <v>0.24960469326500001</v>
          </cell>
          <cell r="AF328">
            <v>0.29184521865000002</v>
          </cell>
          <cell r="AG328">
            <v>0.35426158462099999</v>
          </cell>
          <cell r="AH328">
            <v>0.26491112696399999</v>
          </cell>
          <cell r="AI328">
            <v>0.35151983016499999</v>
          </cell>
          <cell r="AJ328">
            <v>0.241082690076</v>
          </cell>
          <cell r="AK328">
            <v>0.30178843785199999</v>
          </cell>
          <cell r="AL328">
            <v>0.402207578254</v>
          </cell>
          <cell r="AM328">
            <v>0.179203824111</v>
          </cell>
          <cell r="AN328">
            <v>0.326136894201</v>
          </cell>
          <cell r="AO328">
            <v>0.19762874251500001</v>
          </cell>
          <cell r="AP328">
            <v>0.27281897955700002</v>
          </cell>
          <cell r="AQ328">
            <v>0.37466984749100002</v>
          </cell>
          <cell r="AR328">
            <v>0.117069464333</v>
          </cell>
          <cell r="AS328">
            <v>0.25715227187200002</v>
          </cell>
          <cell r="AT328">
            <v>0.25528731892399997</v>
          </cell>
          <cell r="AU328">
            <v>0.24364772411499999</v>
          </cell>
          <cell r="AV328">
            <v>0.176929901428</v>
          </cell>
          <cell r="AW328">
            <v>0.26486871971199999</v>
          </cell>
          <cell r="AX328">
            <v>0.27222694299799999</v>
          </cell>
          <cell r="AY328">
            <v>0.27573246140800001</v>
          </cell>
          <cell r="AZ328">
            <v>0.25940246084099999</v>
          </cell>
          <cell r="BA328">
            <v>0.20853801140200001</v>
          </cell>
          <cell r="BB328">
            <v>0.25313800632900002</v>
          </cell>
          <cell r="BC328">
            <v>0.274274262002</v>
          </cell>
          <cell r="BD328">
            <v>0.279381717393</v>
          </cell>
          <cell r="BE328">
            <v>0.26130738261000003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0.60700512289200004</v>
          </cell>
          <cell r="G336">
            <v>1.0621324616000001</v>
          </cell>
          <cell r="L336">
            <v>1.524642857143</v>
          </cell>
          <cell r="M336">
            <v>1.637818218996</v>
          </cell>
          <cell r="N336">
            <v>1.8034710152340001</v>
          </cell>
          <cell r="O336">
            <v>1.7467539106429999</v>
          </cell>
          <cell r="P336">
            <v>1.8697953964189999</v>
          </cell>
          <cell r="Q336">
            <v>1.8697953964189999</v>
          </cell>
          <cell r="R336">
            <v>3.9255042804540001</v>
          </cell>
          <cell r="S336">
            <v>3.92025253552</v>
          </cell>
          <cell r="T336">
            <v>4.209177565449</v>
          </cell>
          <cell r="U336">
            <v>4.3374556707550003</v>
          </cell>
          <cell r="V336">
            <v>4.3374556707550003</v>
          </cell>
          <cell r="W336">
            <v>4.4600189740460001</v>
          </cell>
          <cell r="X336">
            <v>4.6243251790109996</v>
          </cell>
          <cell r="Y336">
            <v>4.8800162552069999</v>
          </cell>
          <cell r="Z336">
            <v>5.123765338029</v>
          </cell>
          <cell r="AA336">
            <v>5.123765338029</v>
          </cell>
          <cell r="AB336">
            <v>5.3462133270120002</v>
          </cell>
          <cell r="AC336">
            <v>5.3268425389729996</v>
          </cell>
          <cell r="AD336">
            <v>5.5362771754460001</v>
          </cell>
          <cell r="AE336">
            <v>5.8050475535050001</v>
          </cell>
          <cell r="AF336">
            <v>5.8050475535050001</v>
          </cell>
          <cell r="AG336">
            <v>6.0158850141590001</v>
          </cell>
          <cell r="AH336">
            <v>6.0138204135970001</v>
          </cell>
          <cell r="AI336">
            <v>6.2847928553710002</v>
          </cell>
          <cell r="AJ336">
            <v>6.4984213256350003</v>
          </cell>
          <cell r="AK336">
            <v>6.4984213256350003</v>
          </cell>
          <cell r="AL336">
            <v>6.693928869444</v>
          </cell>
          <cell r="AM336">
            <v>6.4992557678000002</v>
          </cell>
          <cell r="AN336">
            <v>6.7709021243030003</v>
          </cell>
          <cell r="AO336">
            <v>6.9634867864989998</v>
          </cell>
          <cell r="AP336">
            <v>6.9634867864989998</v>
          </cell>
          <cell r="AQ336">
            <v>7.1659097312220004</v>
          </cell>
          <cell r="AR336">
            <v>7.0877645495200001</v>
          </cell>
          <cell r="AS336">
            <v>7.339787511031</v>
          </cell>
          <cell r="AT336">
            <v>7.5426167813070002</v>
          </cell>
          <cell r="AU336">
            <v>7.5426167813070002</v>
          </cell>
          <cell r="AV336">
            <v>7.5500284984970003</v>
          </cell>
          <cell r="AW336">
            <v>7.7994233130259998</v>
          </cell>
          <cell r="AX336">
            <v>8.0772123810229992</v>
          </cell>
          <cell r="AY336">
            <v>8.3278123344770005</v>
          </cell>
          <cell r="AZ336">
            <v>8.3278123344770005</v>
          </cell>
          <cell r="BA336">
            <v>8.3726683583170001</v>
          </cell>
          <cell r="BB336">
            <v>8.6364324910180006</v>
          </cell>
          <cell r="BC336">
            <v>8.9546942145890007</v>
          </cell>
          <cell r="BD336">
            <v>9.2552242578230004</v>
          </cell>
          <cell r="BE336">
            <v>9.2552242578230004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17.373000000000001</v>
          </cell>
          <cell r="G343">
            <v>22.331</v>
          </cell>
          <cell r="H343">
            <v>6.1070000000000002</v>
          </cell>
          <cell r="I343">
            <v>8.1010000000000009</v>
          </cell>
          <cell r="J343">
            <v>13.672000000000001</v>
          </cell>
          <cell r="K343">
            <v>20.919</v>
          </cell>
          <cell r="L343">
            <v>48.798999999999999</v>
          </cell>
          <cell r="M343">
            <v>10.37</v>
          </cell>
          <cell r="N343">
            <v>16.753</v>
          </cell>
          <cell r="O343">
            <v>15.89</v>
          </cell>
          <cell r="P343">
            <v>21.501999999999999</v>
          </cell>
          <cell r="Q343">
            <v>64.515000000000001</v>
          </cell>
          <cell r="R343">
            <v>14.728</v>
          </cell>
          <cell r="S343">
            <v>24.04</v>
          </cell>
          <cell r="T343">
            <v>25.945</v>
          </cell>
          <cell r="U343">
            <v>26.902000000000001</v>
          </cell>
          <cell r="V343">
            <v>91.614999999999995</v>
          </cell>
          <cell r="W343">
            <v>10.852</v>
          </cell>
          <cell r="X343">
            <v>25.763000000000002</v>
          </cell>
          <cell r="Y343">
            <v>28.585999999999999</v>
          </cell>
          <cell r="Z343">
            <v>31.672999999999998</v>
          </cell>
          <cell r="AA343">
            <v>96.873999999999995</v>
          </cell>
          <cell r="AB343">
            <v>19.366</v>
          </cell>
          <cell r="AC343">
            <v>29.056999999999999</v>
          </cell>
          <cell r="AD343">
            <v>29.387</v>
          </cell>
          <cell r="AE343">
            <v>32.744999999999997</v>
          </cell>
          <cell r="AF343">
            <v>110.55500000000001</v>
          </cell>
          <cell r="AG343">
            <v>17.433</v>
          </cell>
          <cell r="AH343">
            <v>31.633299999999998</v>
          </cell>
          <cell r="AI343">
            <v>33.600999999999999</v>
          </cell>
          <cell r="AJ343">
            <v>30.085000000000001</v>
          </cell>
          <cell r="AK343">
            <v>112.75230000000001</v>
          </cell>
          <cell r="AL343">
            <v>18.143000000000001</v>
          </cell>
          <cell r="AM343">
            <v>31.937999999999999</v>
          </cell>
          <cell r="AN343">
            <v>36.082000000000001</v>
          </cell>
          <cell r="AO343">
            <v>33.499000000000002</v>
          </cell>
          <cell r="AP343">
            <v>119.66200000000001</v>
          </cell>
          <cell r="AQ343">
            <v>14.679</v>
          </cell>
          <cell r="AR343">
            <v>30.213000000000001</v>
          </cell>
          <cell r="AS343">
            <v>37.481854591855999</v>
          </cell>
          <cell r="AT343">
            <v>36.748718398888002</v>
          </cell>
          <cell r="AU343">
            <v>119.122572990744</v>
          </cell>
          <cell r="AV343">
            <v>19.032393686727001</v>
          </cell>
          <cell r="AW343">
            <v>31.658216661691</v>
          </cell>
          <cell r="AX343">
            <v>40.492055154814999</v>
          </cell>
          <cell r="AY343">
            <v>42.495043244902</v>
          </cell>
          <cell r="AZ343">
            <v>133.67770874813399</v>
          </cell>
          <cell r="BA343">
            <v>25.229973986979001</v>
          </cell>
          <cell r="BB343">
            <v>36.032757987130999</v>
          </cell>
          <cell r="BC343">
            <v>46.272609597349998</v>
          </cell>
          <cell r="BD343">
            <v>49.818263627162999</v>
          </cell>
          <cell r="BE343">
            <v>157.353605198624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9.1624999999999998E-2</v>
          </cell>
        </row>
        <row r="347">
          <cell r="B347" t="str">
            <v>Risk-free rate</v>
          </cell>
          <cell r="C347" t="str">
            <v>RISK_FR_RATE</v>
          </cell>
          <cell r="E347">
            <v>5.2596480000000001E-2</v>
          </cell>
        </row>
      </sheetData>
      <sheetData sheetId="13">
        <row r="1">
          <cell r="A1" t="str">
            <v>2f25caed-019e-4f06-84ee-e1c64a05e61c</v>
          </cell>
        </row>
        <row r="2">
          <cell r="A2" t="str">
            <v>M:\All Latin America Research\Consumer goods &amp; retailing\Companies\Brasil\Arezzo\Models\[ARZZ mod (published).xlsx]ARZZ3.SA_Validation_Sheet</v>
          </cell>
        </row>
        <row r="3">
          <cell r="A3" t="str">
            <v>Not enabled</v>
          </cell>
        </row>
        <row r="7">
          <cell r="A7" t="str">
            <v>Scalar|||208010202|||ISSR|||CURRENCY_ISO|||False|||</v>
          </cell>
          <cell r="C7" t="str">
            <v>V_KEYWORD_ISSR_208010202_CURRENCY_ISO</v>
          </cell>
        </row>
        <row r="9">
          <cell r="A9" t="str">
            <v>Scalar|||208010202|||ISSR|||MA_PROB|||False|||</v>
          </cell>
          <cell r="C9" t="str">
            <v>V_KEYWORD_ISSR_208010202_MA_PROB</v>
          </cell>
        </row>
        <row r="11">
          <cell r="A11" t="str">
            <v>Vector|||208010202|||ISSR|||SALES|||False|||</v>
          </cell>
          <cell r="C11" t="str">
            <v>V_KEYWORD_ISSR_208010202_SALES</v>
          </cell>
        </row>
        <row r="12">
          <cell r="A12" t="str">
            <v>Vector|||208010202|||ISSR|||COST_GD_SD|||False|||</v>
          </cell>
          <cell r="C12" t="str">
            <v>V_KEYWORD_ISSR_208010202_COST_GD_SD</v>
          </cell>
        </row>
        <row r="13">
          <cell r="A13" t="str">
            <v>Vector|||208010202|||ISSR|||SEL_GL_AD|||False|||</v>
          </cell>
          <cell r="C13" t="str">
            <v>V_KEYWORD_ISSR_208010202_SEL_GL_AD</v>
          </cell>
        </row>
        <row r="14">
          <cell r="A14" t="str">
            <v>Vector|||208010202|||ISSR|||OP_COST|||False|||</v>
          </cell>
          <cell r="C14" t="str">
            <v>V_KEYWORD_ISSR_208010202_OP_COST</v>
          </cell>
        </row>
        <row r="15">
          <cell r="A15" t="str">
            <v>Vector|||208010202|||ISSR|||RD_EXP|||False|||</v>
          </cell>
          <cell r="C15" t="str">
            <v>V_KEYWORD_ISSR_208010202_RD_EXP</v>
          </cell>
        </row>
        <row r="16">
          <cell r="A16" t="str">
            <v>Vector|||208010202|||ISSR|||ESO_PRE_TAX|||False|||</v>
          </cell>
          <cell r="C16" t="str">
            <v>V_KEYWORD_ISSR_208010202_ESO_PRE_TAX</v>
          </cell>
        </row>
        <row r="17">
          <cell r="A17" t="str">
            <v>Vector|||208010202|||ISSR|||OTH_OP_INC_EXP|||False|||</v>
          </cell>
          <cell r="C17" t="str">
            <v>V_KEYWORD_ISSR_208010202_OTH_OP_INC_EXP</v>
          </cell>
        </row>
        <row r="18">
          <cell r="A18" t="str">
            <v>Vector|||208010202|||ISSR|||TOT_OPS_EXP_DDA|||False|||</v>
          </cell>
          <cell r="C18" t="str">
            <v>V_KEYWORD_ISSR_208010202_TOT_OPS_EXP_DDA</v>
          </cell>
        </row>
        <row r="19">
          <cell r="A19" t="str">
            <v>Vector|||208010202|||ISSR|||TOT_OPS_EXP|||False|||</v>
          </cell>
          <cell r="C19" t="str">
            <v>V_KEYWORD_ISSR_208010202_TOT_OPS_EXP</v>
          </cell>
        </row>
        <row r="20">
          <cell r="A20" t="str">
            <v>Vector|||208010202|||ISSR|||EBITDA_CALC|||False|||</v>
          </cell>
          <cell r="C20" t="str">
            <v>V_KEYWORD_ISSR_208010202_EBITDA_CALC</v>
          </cell>
        </row>
        <row r="21">
          <cell r="A21" t="str">
            <v>Vector|||208010202|||ISSR|||DEPREC|||False|||</v>
          </cell>
          <cell r="C21" t="str">
            <v>V_KEYWORD_ISSR_208010202_DEPREC</v>
          </cell>
        </row>
        <row r="22">
          <cell r="A22" t="str">
            <v>Vector|||208010202|||ISSR|||GOODWILL_AMORT|||False|||</v>
          </cell>
          <cell r="C22" t="str">
            <v>V_KEYWORD_ISSR_208010202_GOODWILL_AMORT</v>
          </cell>
        </row>
        <row r="23">
          <cell r="A23" t="str">
            <v>Vector|||208010202|||ISSR|||EBIT|||False|||</v>
          </cell>
          <cell r="C23" t="str">
            <v>V_KEYWORD_ISSR_208010202_EBIT</v>
          </cell>
        </row>
        <row r="24">
          <cell r="A24" t="str">
            <v>Vector|||208010202|||ISSR|||INT_INC_IND|||False|||</v>
          </cell>
          <cell r="C24" t="str">
            <v>V_KEYWORD_ISSR_208010202_INT_INC_IND</v>
          </cell>
        </row>
        <row r="25">
          <cell r="A25" t="str">
            <v>Vector|||208010202|||ISSR|||INT_EXP_IND|||False|||</v>
          </cell>
          <cell r="C25" t="str">
            <v>V_KEYWORD_ISSR_208010202_INT_EXP_IND</v>
          </cell>
        </row>
        <row r="26">
          <cell r="A26" t="str">
            <v>Vector|||208010202|||ISSR|||NET_INT_EXP|||False|||</v>
          </cell>
          <cell r="C26" t="str">
            <v>V_KEYWORD_ISSR_208010202_NET_INT_EXP</v>
          </cell>
        </row>
        <row r="27">
          <cell r="A27" t="str">
            <v>Vector|||208010202|||ISSR|||ASSOCIATE|||False|||</v>
          </cell>
          <cell r="C27" t="str">
            <v>V_KEYWORD_ISSR_208010202_ASSOCIATE</v>
          </cell>
        </row>
        <row r="28">
          <cell r="A28" t="str">
            <v>Vector|||208010202|||ISSR|||PROFIT_ON_DISP|||False|||</v>
          </cell>
          <cell r="C28" t="str">
            <v>V_KEYWORD_ISSR_208010202_PROFIT_ON_DISP</v>
          </cell>
        </row>
        <row r="29">
          <cell r="A29" t="str">
            <v>Vector|||208010202|||ISSR|||OTH_COST_INC|||False|||</v>
          </cell>
          <cell r="C29" t="str">
            <v>V_KEYWORD_ISSR_208010202_OTH_COST_INC</v>
          </cell>
        </row>
        <row r="30">
          <cell r="A30" t="str">
            <v>Vector|||208010202|||ISSR|||PT_PROF|||False|||</v>
          </cell>
          <cell r="C30" t="str">
            <v>V_KEYWORD_ISSR_208010202_PT_PROF</v>
          </cell>
        </row>
        <row r="32">
          <cell r="A32" t="str">
            <v>Vector|||208010202|||ISSR|||LEASE_PAY|||False|||</v>
          </cell>
          <cell r="C32" t="str">
            <v>V_KEYWORD_ISSR_208010202_LEASE_PAY</v>
          </cell>
        </row>
        <row r="33">
          <cell r="A33" t="str">
            <v>Vector|||208010202|||ISSR|||LEASE_DEEM_INT|||False|||</v>
          </cell>
          <cell r="C33" t="str">
            <v>V_KEYWORD_ISSR_208010202_LEASE_DEEM_INT</v>
          </cell>
        </row>
        <row r="34">
          <cell r="A34" t="str">
            <v>Vector|||208010202|||ISSR|||LEASE_DEEM_DEPR|||False|||</v>
          </cell>
          <cell r="C34" t="str">
            <v>V_KEYWORD_ISSR_208010202_LEASE_DEEM_DEPR</v>
          </cell>
        </row>
        <row r="35">
          <cell r="A35" t="str">
            <v>Vector|||208010202|||ISSR|||NET_INT_CH|||False|||</v>
          </cell>
          <cell r="C35" t="str">
            <v>V_KEYWORD_ISSR_208010202_NET_INT_CH</v>
          </cell>
        </row>
        <row r="36">
          <cell r="A36" t="str">
            <v>Vector|||208010202|||ISSR|||ASSOCIATE_OP|||False|||</v>
          </cell>
          <cell r="C36" t="str">
            <v>V_KEYWORD_ISSR_208010202_ASSOCIATE_OP</v>
          </cell>
        </row>
        <row r="37">
          <cell r="A37" t="str">
            <v>Vector|||208010202|||ISSR|||REV_PCT_USD_HEDGE|||False|||</v>
          </cell>
          <cell r="C37" t="str">
            <v>V_KEYWORD_ISSR_208010202_REV_PCT_USD_HEDGE</v>
          </cell>
        </row>
        <row r="38">
          <cell r="A38" t="str">
            <v>Vector|||208010202|||ISSR|||REV_PCT_LOCAL_CUR_HEDGE|||False|||</v>
          </cell>
          <cell r="C38" t="str">
            <v>V_KEYWORD_ISSR_208010202_REV_PCT_LOCAL_CUR_HEDGE</v>
          </cell>
        </row>
        <row r="40">
          <cell r="A40" t="str">
            <v>Vector|||208010202|||ISSR|||CASH_EQ|||False|||</v>
          </cell>
          <cell r="C40" t="str">
            <v>V_KEYWORD_ISSR_208010202_CASH_EQ</v>
          </cell>
        </row>
        <row r="41">
          <cell r="A41" t="str">
            <v>Vector|||208010202|||ISSR|||DEBTORS|||False|||</v>
          </cell>
          <cell r="C41" t="str">
            <v>V_KEYWORD_ISSR_208010202_DEBTORS</v>
          </cell>
        </row>
        <row r="42">
          <cell r="A42" t="str">
            <v>Vector|||208010202|||ISSR|||STOCKS|||False|||</v>
          </cell>
          <cell r="C42" t="str">
            <v>V_KEYWORD_ISSR_208010202_STOCKS</v>
          </cell>
        </row>
        <row r="43">
          <cell r="A43" t="str">
            <v>Vector|||208010202|||ISSR|||OTH_CUR_ASS|||False|||</v>
          </cell>
          <cell r="C43" t="str">
            <v>V_KEYWORD_ISSR_208010202_OTH_CUR_ASS</v>
          </cell>
        </row>
        <row r="44">
          <cell r="A44" t="str">
            <v>Vector|||208010202|||ISSR|||CUR_ASS|||False|||</v>
          </cell>
          <cell r="C44" t="str">
            <v>V_KEYWORD_ISSR_208010202_CUR_ASS</v>
          </cell>
        </row>
        <row r="45">
          <cell r="A45" t="str">
            <v>Vector|||208010202|||ISSR|||GR_FIX_ASS|||False|||</v>
          </cell>
          <cell r="C45" t="str">
            <v>V_KEYWORD_ISSR_208010202_GR_FIX_ASS</v>
          </cell>
        </row>
        <row r="46">
          <cell r="A46" t="str">
            <v>Vector|||208010202|||ISSR|||ACC_DDA|||False|||</v>
          </cell>
          <cell r="C46" t="str">
            <v>V_KEYWORD_ISSR_208010202_ACC_DDA</v>
          </cell>
        </row>
        <row r="47">
          <cell r="A47" t="str">
            <v>Vector|||208010202|||ISSR|||NET_FIX_ASS|||False|||</v>
          </cell>
          <cell r="C47" t="str">
            <v>V_KEYWORD_ISSR_208010202_NET_FIX_ASS</v>
          </cell>
        </row>
        <row r="48">
          <cell r="A48" t="str">
            <v>Vector|||208010202|||ISSR|||GR_INTANG|||False|||</v>
          </cell>
          <cell r="C48" t="str">
            <v>V_KEYWORD_ISSR_208010202_GR_INTANG</v>
          </cell>
        </row>
        <row r="49">
          <cell r="A49" t="str">
            <v>Vector|||208010202|||ISSR|||ACC_AMORT|||False|||</v>
          </cell>
          <cell r="C49" t="str">
            <v>V_KEYWORD_ISSR_208010202_ACC_AMORT</v>
          </cell>
        </row>
        <row r="50">
          <cell r="A50" t="str">
            <v>Vector|||208010202|||ISSR|||NET_INTANG|||False|||</v>
          </cell>
          <cell r="C50" t="str">
            <v>V_KEYWORD_ISSR_208010202_NET_INTANG</v>
          </cell>
        </row>
        <row r="51">
          <cell r="A51" t="str">
            <v>Vector|||208010202|||ISSR|||FIX_ASS_INV|||False|||</v>
          </cell>
          <cell r="C51" t="str">
            <v>V_KEYWORD_ISSR_208010202_FIX_ASS_INV</v>
          </cell>
        </row>
        <row r="52">
          <cell r="A52" t="str">
            <v>Vector|||208010202|||ISSR|||INV_SECUR|||False|||</v>
          </cell>
          <cell r="C52" t="str">
            <v>V_KEYWORD_ISSR_208010202_INV_SECUR</v>
          </cell>
        </row>
        <row r="53">
          <cell r="A53" t="str">
            <v>Vector|||208010202|||ISSR|||OTH_LT_ASS|||False|||</v>
          </cell>
          <cell r="C53" t="str">
            <v>V_KEYWORD_ISSR_208010202_OTH_LT_ASS</v>
          </cell>
        </row>
        <row r="54">
          <cell r="A54" t="str">
            <v>Vector|||208010202|||ISSR|||TOT_ASSET|||False|||</v>
          </cell>
          <cell r="C54" t="str">
            <v>V_KEYWORD_ISSR_208010202_TOT_ASSET</v>
          </cell>
        </row>
        <row r="55">
          <cell r="A55" t="str">
            <v>Vector|||208010202|||ISSR|||ACC_PAY_GQ|||False|||</v>
          </cell>
          <cell r="C55" t="str">
            <v>V_KEYWORD_ISSR_208010202_ACC_PAY_GQ</v>
          </cell>
        </row>
        <row r="56">
          <cell r="A56" t="str">
            <v>Vector|||208010202|||ISSR|||SHORT_T_DEBT|||False|||</v>
          </cell>
          <cell r="C56" t="str">
            <v>V_KEYWORD_ISSR_208010202_SHORT_T_DEBT</v>
          </cell>
        </row>
        <row r="57">
          <cell r="A57" t="str">
            <v>Vector|||208010202|||ISSR|||OTH_CUR_LIABS|||False|||</v>
          </cell>
          <cell r="C57" t="str">
            <v>V_KEYWORD_ISSR_208010202_OTH_CUR_LIABS</v>
          </cell>
        </row>
        <row r="58">
          <cell r="A58" t="str">
            <v>Vector|||208010202|||ISSR|||SHORT_TERM_LIABS|||False|||</v>
          </cell>
          <cell r="C58" t="str">
            <v>V_KEYWORD_ISSR_208010202_SHORT_TERM_LIABS</v>
          </cell>
        </row>
        <row r="59">
          <cell r="A59" t="str">
            <v>Vector|||208010202|||ISSR|||LT_DEBT|||False|||</v>
          </cell>
          <cell r="C59" t="str">
            <v>V_KEYWORD_ISSR_208010202_LT_DEBT</v>
          </cell>
        </row>
        <row r="60">
          <cell r="A60" t="str">
            <v>Vector|||208010202|||ISSR|||OTH_LT_CRED_GQ|||False|||</v>
          </cell>
          <cell r="C60" t="str">
            <v>V_KEYWORD_ISSR_208010202_OTH_LT_CRED_GQ</v>
          </cell>
        </row>
        <row r="61">
          <cell r="A61" t="str">
            <v>Vector|||208010202|||ISSR|||TOT_LT_LIAB|||False|||</v>
          </cell>
          <cell r="C61" t="str">
            <v>V_KEYWORD_ISSR_208010202_TOT_LT_LIAB</v>
          </cell>
        </row>
        <row r="62">
          <cell r="A62" t="str">
            <v>Vector|||208010202|||ISSR|||TOT_LIAB|||False|||</v>
          </cell>
          <cell r="C62" t="str">
            <v>V_KEYWORD_ISSR_208010202_TOT_LIAB</v>
          </cell>
        </row>
        <row r="63">
          <cell r="A63" t="str">
            <v>Vector|||208010202|||ISSR|||PREF_SH|||False|||</v>
          </cell>
          <cell r="C63" t="str">
            <v>V_KEYWORD_ISSR_208010202_PREF_SH</v>
          </cell>
        </row>
        <row r="64">
          <cell r="A64" t="str">
            <v>Vector|||208010202|||ISSR|||ORD_SH_FUND|||False|||</v>
          </cell>
          <cell r="C64" t="str">
            <v>V_KEYWORD_ISSR_208010202_ORD_SH_FUND</v>
          </cell>
        </row>
        <row r="65">
          <cell r="A65" t="str">
            <v>Vector|||208010202|||ISSR|||MINORITIES|||False|||</v>
          </cell>
          <cell r="C65" t="str">
            <v>V_KEYWORD_ISSR_208010202_MINORITIES</v>
          </cell>
        </row>
        <row r="66">
          <cell r="A66" t="str">
            <v>Vector|||208010202|||ISSR|||EQ|||False|||</v>
          </cell>
          <cell r="C66" t="str">
            <v>V_KEYWORD_ISSR_208010202_EQ</v>
          </cell>
        </row>
        <row r="67">
          <cell r="A67" t="str">
            <v>Vector|||208010202|||ISSR|||TOT_LIAB_EQ|||False|||</v>
          </cell>
          <cell r="C67" t="str">
            <v>V_KEYWORD_ISSR_208010202_TOT_LIAB_EQ</v>
          </cell>
        </row>
        <row r="69">
          <cell r="A69" t="str">
            <v>Vector|||208010202|||ISSR|||NET_DEBT|||False|||</v>
          </cell>
          <cell r="C69" t="str">
            <v>V_KEYWORD_ISSR_208010202_NET_DEBT</v>
          </cell>
        </row>
        <row r="70">
          <cell r="A70" t="str">
            <v>Vector|||208010202|||ISSR|||CAP_LEASES|||False|||</v>
          </cell>
          <cell r="C70" t="str">
            <v>V_KEYWORD_ISSR_208010202_CAP_LEASES</v>
          </cell>
        </row>
        <row r="71">
          <cell r="A71" t="str">
            <v>Vector|||208010202|||ISSR|||DEF_INC_TAX|||False|||</v>
          </cell>
          <cell r="C71" t="str">
            <v>V_KEYWORD_ISSR_208010202_DEF_INC_TAX</v>
          </cell>
        </row>
        <row r="72">
          <cell r="A72" t="str">
            <v>Vector|||208010202|||ISSR|||NET_OP_LOSS_CFWD|||False|||</v>
          </cell>
          <cell r="C72" t="str">
            <v>V_KEYWORD_ISSR_208010202_NET_OP_LOSS_CFWD</v>
          </cell>
        </row>
        <row r="73">
          <cell r="A73" t="str">
            <v>Vector|||208010202|||ISSR|||MV_ASSOCIATES|||False|||</v>
          </cell>
          <cell r="C73" t="str">
            <v>V_KEYWORD_ISSR_208010202_MV_ASSOCIATES</v>
          </cell>
        </row>
        <row r="74">
          <cell r="A74" t="str">
            <v>Vector|||208010202|||ISSR|||NET_DEBT_ADJ|||False|||</v>
          </cell>
          <cell r="C74" t="str">
            <v>V_KEYWORD_ISSR_208010202_NET_DEBT_ADJ</v>
          </cell>
        </row>
        <row r="75">
          <cell r="A75" t="str">
            <v>Vector|||208010202|||ISSR|||CO_BOR_MARGIN|||False|||</v>
          </cell>
          <cell r="C75" t="str">
            <v>V_KEYWORD_ISSR_208010202_CO_BOR_MARGIN</v>
          </cell>
        </row>
        <row r="76">
          <cell r="A76" t="str">
            <v>Vector|||208010202|||ISSR|||UNF_PENS|||False|||</v>
          </cell>
          <cell r="C76" t="str">
            <v>V_KEYWORD_ISSR_208010202_UNF_PENS</v>
          </cell>
        </row>
        <row r="77">
          <cell r="A77" t="str">
            <v>Vector|||208010202|||ISSR|||UNF_PENS_OFF|||False|||</v>
          </cell>
          <cell r="C77" t="str">
            <v>V_KEYWORD_ISSR_208010202_UNF_PENS_OFF</v>
          </cell>
        </row>
        <row r="78">
          <cell r="A78" t="str">
            <v>Vector|||208010202|||ISSR|||UNF_PENS_LIAB_OTH|||False|||</v>
          </cell>
          <cell r="C78" t="str">
            <v>V_KEYWORD_ISSR_208010202_UNF_PENS_LIAB_OTH</v>
          </cell>
        </row>
        <row r="79">
          <cell r="A79" t="str">
            <v>Vector|||208010202|||ISSR|||ADJ_UNF_PENS_GOOD|||False|||</v>
          </cell>
          <cell r="C79" t="str">
            <v>V_KEYWORD_ISSR_208010202_ADJ_UNF_PENS_GOOD</v>
          </cell>
        </row>
        <row r="80">
          <cell r="A80" t="str">
            <v>Vector|||208010202|||ISSR|||OTH_GCI_ADJ|||False|||</v>
          </cell>
          <cell r="C80" t="str">
            <v>V_KEYWORD_ISSR_208010202_OTH_GCI_ADJ</v>
          </cell>
        </row>
        <row r="81">
          <cell r="A81" t="str">
            <v>Vector|||208010202|||ISSR|||GCI_INFL|||False|||</v>
          </cell>
          <cell r="C81" t="str">
            <v>V_KEYWORD_ISSR_208010202_GCI_INFL</v>
          </cell>
        </row>
        <row r="82">
          <cell r="A82" t="str">
            <v>Vector|||208010202|||ISSR|||BAL_MINO_INT|||False|||</v>
          </cell>
          <cell r="C82" t="str">
            <v>V_KEYWORD_ISSR_208010202_BAL_MINO_INT</v>
          </cell>
        </row>
        <row r="83">
          <cell r="A83" t="str">
            <v>Vector|||208010202|||ISSR|||DEBT_PCT_USD_HEDGE|||False|||</v>
          </cell>
          <cell r="C83" t="str">
            <v>V_KEYWORD_ISSR_208010202_DEBT_PCT_USD_HEDGE</v>
          </cell>
        </row>
        <row r="84">
          <cell r="A84" t="str">
            <v>Vector|||208010202|||ISSR|||DEBT_PCT_LOCAL_CUR_HEDGE|||False|||</v>
          </cell>
          <cell r="C84" t="str">
            <v>V_KEYWORD_ISSR_208010202_DEBT_PCT_LOCAL_CUR_HEDGE</v>
          </cell>
        </row>
        <row r="86">
          <cell r="A86" t="str">
            <v>Vector|||208010202|||ISSR|||CF_INC_MINORITY|||False|||</v>
          </cell>
          <cell r="C86" t="str">
            <v>V_KEYWORD_ISSR_208010202_CF_INC_MINORITY</v>
          </cell>
        </row>
        <row r="87">
          <cell r="A87" t="str">
            <v>Vector|||208010202|||ISSR|||DEPR_AMORT|||False|||</v>
          </cell>
          <cell r="C87" t="str">
            <v>V_KEYWORD_ISSR_208010202_DEPR_AMORT</v>
          </cell>
        </row>
        <row r="88">
          <cell r="A88" t="str">
            <v>Vector|||208010202|||ISSR|||WORK_CAP|||False|||</v>
          </cell>
          <cell r="C88" t="str">
            <v>V_KEYWORD_ISSR_208010202_WORK_CAP</v>
          </cell>
        </row>
        <row r="89">
          <cell r="A89" t="str">
            <v>Vector|||208010202|||ISSR|||OTH_OP_CF|||False|||</v>
          </cell>
          <cell r="C89" t="str">
            <v>V_KEYWORD_ISSR_208010202_OTH_OP_CF</v>
          </cell>
        </row>
        <row r="90">
          <cell r="A90" t="str">
            <v>Vector|||208010202|||ISSR|||CF_OPS|||False|||</v>
          </cell>
          <cell r="C90" t="str">
            <v>V_KEYWORD_ISSR_208010202_CF_OPS</v>
          </cell>
        </row>
        <row r="91">
          <cell r="A91" t="str">
            <v>Vector|||208010202|||ISSR|||CAPEX|||False|||</v>
          </cell>
          <cell r="C91" t="str">
            <v>V_KEYWORD_ISSR_208010202_CAPEX</v>
          </cell>
        </row>
        <row r="92">
          <cell r="A92" t="str">
            <v>Vector|||208010202|||ISSR|||ACQ|||False|||</v>
          </cell>
          <cell r="C92" t="str">
            <v>V_KEYWORD_ISSR_208010202_ACQ</v>
          </cell>
        </row>
        <row r="93">
          <cell r="A93" t="str">
            <v>Vector|||208010202|||ISSR|||DIVEST|||False|||</v>
          </cell>
          <cell r="C93" t="str">
            <v>V_KEYWORD_ISSR_208010202_DIVEST</v>
          </cell>
        </row>
        <row r="94">
          <cell r="A94" t="str">
            <v>Vector|||208010202|||ISSR|||OTH_INV_CF|||False|||</v>
          </cell>
          <cell r="C94" t="str">
            <v>V_KEYWORD_ISSR_208010202_OTH_INV_CF</v>
          </cell>
        </row>
        <row r="95">
          <cell r="A95" t="str">
            <v>Vector|||208010202|||ISSR|||CF_INV|||False|||</v>
          </cell>
          <cell r="C95" t="str">
            <v>V_KEYWORD_ISSR_208010202_CF_INV</v>
          </cell>
        </row>
        <row r="96">
          <cell r="A96" t="str">
            <v>Vector|||208010202|||ISSR|||DIV_PAID|||False|||</v>
          </cell>
          <cell r="C96" t="str">
            <v>V_KEYWORD_ISSR_208010202_DIV_PAID</v>
          </cell>
        </row>
        <row r="97">
          <cell r="A97" t="str">
            <v>Vector|||208010202|||ISSR|||SH_REPUR|||False|||</v>
          </cell>
          <cell r="C97" t="str">
            <v>V_KEYWORD_ISSR_208010202_SH_REPUR</v>
          </cell>
        </row>
        <row r="98">
          <cell r="A98" t="str">
            <v>Vector|||208010202|||ISSR|||CHG_LT_DEBT|||False|||</v>
          </cell>
          <cell r="C98" t="str">
            <v>V_KEYWORD_ISSR_208010202_CHG_LT_DEBT</v>
          </cell>
        </row>
        <row r="99">
          <cell r="A99" t="str">
            <v>Vector|||208010202|||ISSR|||OTH_FIN_CF|||False|||</v>
          </cell>
          <cell r="C99" t="str">
            <v>V_KEYWORD_ISSR_208010202_OTH_FIN_CF</v>
          </cell>
        </row>
        <row r="100">
          <cell r="A100" t="str">
            <v>Vector|||208010202|||ISSR|||CF_FIN|||False|||</v>
          </cell>
          <cell r="C100" t="str">
            <v>V_KEYWORD_ISSR_208010202_CF_FIN</v>
          </cell>
        </row>
        <row r="101">
          <cell r="A101" t="str">
            <v>Vector|||208010202|||ISSR|||TOT_CF|||False|||</v>
          </cell>
          <cell r="C101" t="str">
            <v>V_KEYWORD_ISSR_208010202_TOT_CF</v>
          </cell>
        </row>
        <row r="103">
          <cell r="A103" t="str">
            <v>Vector|||208010202|||ISSR|||ASSOC_JV_ADDBK|||False|||</v>
          </cell>
          <cell r="C103" t="str">
            <v>V_KEYWORD_ISSR_208010202_ASSOC_JV_ADDBK</v>
          </cell>
        </row>
        <row r="104">
          <cell r="A104" t="str">
            <v>Vector|||208010202|||ISSR|||PL_SALE_ASSETS|||False|||</v>
          </cell>
          <cell r="C104" t="str">
            <v>V_KEYWORD_ISSR_208010202_PL_SALE_ASSETS</v>
          </cell>
        </row>
        <row r="105">
          <cell r="A105" t="str">
            <v>Vector|||208010202|||ISSR|||OTH_NONCASH_ADJ|||False|||</v>
          </cell>
          <cell r="C105" t="str">
            <v>V_KEYWORD_ISSR_208010202_OTH_NONCASH_ADJ</v>
          </cell>
        </row>
        <row r="106">
          <cell r="A106" t="str">
            <v>Vector|||208010202|||ISSR|||OTH_DACF_ADJ|||False|||</v>
          </cell>
          <cell r="C106" t="str">
            <v>V_KEYWORD_ISSR_208010202_OTH_DACF_ADJ</v>
          </cell>
        </row>
        <row r="107">
          <cell r="A107" t="str">
            <v>Vector|||208010202|||ISSR|||CHG_DEF_TAX_CF|||False|||</v>
          </cell>
          <cell r="C107" t="str">
            <v>V_KEYWORD_ISSR_208010202_CHG_DEF_TAX_CF</v>
          </cell>
        </row>
        <row r="108">
          <cell r="A108" t="str">
            <v>Vector|||208010202|||ISSR|||OTH_ADJ_CASH_TAX|||False|||</v>
          </cell>
          <cell r="C108" t="str">
            <v>V_KEYWORD_ISSR_208010202_OTH_ADJ_CASH_TAX</v>
          </cell>
        </row>
        <row r="109">
          <cell r="A109" t="str">
            <v>Vector|||208010202|||ISSR|||CASH_INT_EXP|||False|||</v>
          </cell>
          <cell r="C109" t="str">
            <v>V_KEYWORD_ISSR_208010202_CASH_INT_EXP</v>
          </cell>
        </row>
        <row r="110">
          <cell r="A110" t="str">
            <v>Vector|||208010202|||ISSR|||CASH_TAX_EXP|||False|||</v>
          </cell>
          <cell r="C110" t="str">
            <v>V_KEYWORD_ISSR_208010202_CASH_TAX_EXP</v>
          </cell>
        </row>
        <row r="111">
          <cell r="A111" t="str">
            <v>Vector|||208010202|||ISSR|||DIVDS_ASSOC_JV|||False|||</v>
          </cell>
          <cell r="C111" t="str">
            <v>V_KEYWORD_ISSR_208010202_DIVDS_ASSOC_JV</v>
          </cell>
        </row>
        <row r="112">
          <cell r="A112" t="str">
            <v>Vector|||208010202|||ISSR|||CAPEX_MAINTENANCE|||False|||</v>
          </cell>
          <cell r="C112" t="str">
            <v>V_KEYWORD_ISSR_208010202_CAPEX_MAINTENANCE</v>
          </cell>
        </row>
        <row r="113">
          <cell r="A113" t="str">
            <v>Vector|||208010202|||ISSR|||CAPEX_EXPANSION|||False|||</v>
          </cell>
          <cell r="C113" t="str">
            <v>V_KEYWORD_ISSR_208010202_CAPEX_EXPANSION</v>
          </cell>
        </row>
        <row r="114">
          <cell r="A114" t="str">
            <v>Vector|||208010202|||ISSR|||NONPPE_CAPEX|||False|||</v>
          </cell>
          <cell r="C114" t="str">
            <v>V_KEYWORD_ISSR_208010202_NONPPE_CAPEX</v>
          </cell>
        </row>
        <row r="115">
          <cell r="A115" t="str">
            <v>Vector|||208010202|||ISSR|||DIVDS_PD_MINORITIES|||False|||</v>
          </cell>
          <cell r="C115" t="str">
            <v>V_KEYWORD_ISSR_208010202_DIVDS_PD_MINORITIES</v>
          </cell>
        </row>
        <row r="117">
          <cell r="A117" t="str">
            <v>Vector|||208010202|||ISSR|||EMPLOYEES|||False|||</v>
          </cell>
          <cell r="C117" t="str">
            <v>V_KEYWORD_ISSR_208010202_EMPLOYEES</v>
          </cell>
        </row>
        <row r="118">
          <cell r="A118" t="str">
            <v>Vector|||208010202|||ISSR|||AVG_HSHLD_INC_CUST|||False|||</v>
          </cell>
          <cell r="C118" t="str">
            <v>V_KEYWORD_ISSR_208010202_AVG_HSHLD_INC_CUST</v>
          </cell>
        </row>
        <row r="119">
          <cell r="A119" t="str">
            <v>Vector|||208010202|||ISSR|||AVG_AGE_CUST|||False|||</v>
          </cell>
          <cell r="C119" t="str">
            <v>V_KEYWORD_ISSR_208010202_AVG_AGE_CUST</v>
          </cell>
        </row>
        <row r="121">
          <cell r="A121" t="str">
            <v>Vector|||208010202|||ISSR|||RETAIL_SSS_PCT_CHG|||False|||</v>
          </cell>
          <cell r="C121" t="str">
            <v>V_KEYWORD_ISSR_208010202_RETAIL_SSS_PCT_CHG</v>
          </cell>
        </row>
        <row r="122">
          <cell r="A122" t="str">
            <v>Vector|||208010202|||ISSR|||RETAIL_NUM_STORES|||False|||</v>
          </cell>
          <cell r="C122" t="str">
            <v>V_KEYWORD_ISSR_208010202_RETAIL_NUM_STORES</v>
          </cell>
        </row>
        <row r="123">
          <cell r="A123" t="str">
            <v>Vector|||208010202|||ISSR|||RETAIL_SALES_AVG_STORE|||False|||</v>
          </cell>
          <cell r="C123" t="str">
            <v>V_KEYWORD_ISSR_208010202_RETAIL_SALES_AVG_STORE</v>
          </cell>
        </row>
        <row r="124">
          <cell r="A124" t="str">
            <v>Vector|||208010202|||ISSR|||RETAIL_SQ_FT|||False|||</v>
          </cell>
          <cell r="C124" t="str">
            <v>V_KEYWORD_ISSR_208010202_RETAIL_SQ_FT</v>
          </cell>
        </row>
        <row r="125">
          <cell r="A125" t="str">
            <v>Vector|||208010202|||ISSR|||RETAIL_SALES_AVG_SQFT|||False|||</v>
          </cell>
          <cell r="C125" t="str">
            <v>V_KEYWORD_ISSR_208010202_RETAIL_SALES_AVG_SQFT</v>
          </cell>
        </row>
        <row r="127">
          <cell r="A127" t="str">
            <v>Vector|||208010202|||ISSR|||SALES_CANADA|||False|||</v>
          </cell>
          <cell r="C127" t="str">
            <v>V_KEYWORD_ISSR_208010202_SALES_CANADA</v>
          </cell>
        </row>
        <row r="128">
          <cell r="A128" t="str">
            <v>Vector|||208010202|||ISSR|||SALES_US|||False|||</v>
          </cell>
          <cell r="C128" t="str">
            <v>V_KEYWORD_ISSR_208010202_SALES_US</v>
          </cell>
        </row>
        <row r="129">
          <cell r="A129" t="str">
            <v>Vector|||208010202|||ISSR|||SALES_OTH_NO_AMER|||False|||</v>
          </cell>
          <cell r="C129" t="str">
            <v>V_KEYWORD_ISSR_208010202_SALES_OTH_NO_AMER</v>
          </cell>
        </row>
        <row r="130">
          <cell r="A130" t="str">
            <v>Vector|||208010202|||ISSR|||SALES_ARGENTINA|||False|||</v>
          </cell>
          <cell r="C130" t="str">
            <v>V_KEYWORD_ISSR_208010202_SALES_ARGENTINA</v>
          </cell>
        </row>
        <row r="131">
          <cell r="A131" t="str">
            <v>Vector|||208010202|||ISSR|||SALES_BRAZIL|||False|||</v>
          </cell>
          <cell r="C131" t="str">
            <v>V_KEYWORD_ISSR_208010202_SALES_BRAZIL</v>
          </cell>
        </row>
        <row r="132">
          <cell r="A132" t="str">
            <v>Vector|||208010202|||ISSR|||SALES_CHILE|||False|||</v>
          </cell>
          <cell r="C132" t="str">
            <v>V_KEYWORD_ISSR_208010202_SALES_CHILE</v>
          </cell>
        </row>
        <row r="133">
          <cell r="A133" t="str">
            <v>Vector|||208010202|||ISSR|||SALES_COLOMBIA|||False|||</v>
          </cell>
          <cell r="C133" t="str">
            <v>V_KEYWORD_ISSR_208010202_SALES_COLOMBIA</v>
          </cell>
        </row>
        <row r="134">
          <cell r="A134" t="str">
            <v>Vector|||208010202|||ISSR|||SALES_MEXICO|||False|||</v>
          </cell>
          <cell r="C134" t="str">
            <v>V_KEYWORD_ISSR_208010202_SALES_MEXICO</v>
          </cell>
        </row>
        <row r="135">
          <cell r="A135" t="str">
            <v>Vector|||208010202|||ISSR|||SALES_VENEZUELA|||False|||</v>
          </cell>
          <cell r="C135" t="str">
            <v>V_KEYWORD_ISSR_208010202_SALES_VENEZUELA</v>
          </cell>
        </row>
        <row r="136">
          <cell r="A136" t="str">
            <v>Vector|||208010202|||ISSR|||SALES_OTH_LATAM|||False|||</v>
          </cell>
          <cell r="C136" t="str">
            <v>V_KEYWORD_ISSR_208010202_SALES_OTH_LATAM</v>
          </cell>
        </row>
        <row r="138">
          <cell r="A138" t="str">
            <v>Vector|||208010202|||ISSR|||SALES_AUSTRIA|||False|||</v>
          </cell>
          <cell r="C138" t="str">
            <v>V_KEYWORD_ISSR_208010202_SALES_AUSTRIA</v>
          </cell>
        </row>
        <row r="140">
          <cell r="A140" t="str">
            <v>Vector|||208010202|||ISSR|||SALES_BEL|||False|||</v>
          </cell>
          <cell r="C140" t="str">
            <v>V_KEYWORD_ISSR_208010202_SALES_BEL</v>
          </cell>
        </row>
        <row r="144">
          <cell r="A144" t="str">
            <v>Vector|||208010202|||ISSR|||SALES_FRA|||False|||</v>
          </cell>
          <cell r="C144" t="str">
            <v>V_KEYWORD_ISSR_208010202_SALES_FRA</v>
          </cell>
        </row>
        <row r="146">
          <cell r="A146" t="str">
            <v>Vector|||208010202|||ISSR|||SALES_GER|||False|||</v>
          </cell>
          <cell r="C146" t="str">
            <v>V_KEYWORD_ISSR_208010202_SALES_GER</v>
          </cell>
        </row>
        <row r="148">
          <cell r="A148" t="str">
            <v>Vector|||208010202|||ISSR|||SALES_GRE|||False|||</v>
          </cell>
          <cell r="C148" t="str">
            <v>V_KEYWORD_ISSR_208010202_SALES_GRE</v>
          </cell>
        </row>
        <row r="151">
          <cell r="A151" t="str">
            <v>Vector|||208010202|||ISSR|||SALES_IRE|||False|||</v>
          </cell>
          <cell r="C151" t="str">
            <v>V_KEYWORD_ISSR_208010202_SALES_IRE</v>
          </cell>
        </row>
        <row r="153">
          <cell r="A153" t="str">
            <v>Vector|||208010202|||ISSR|||SALES_ITA|||False|||</v>
          </cell>
          <cell r="C153" t="str">
            <v>V_KEYWORD_ISSR_208010202_SALES_ITA</v>
          </cell>
        </row>
        <row r="155">
          <cell r="A155" t="str">
            <v>Vector|||208010202|||ISSR|||SALES_NETH|||False|||</v>
          </cell>
          <cell r="C155" t="str">
            <v>V_KEYWORD_ISSR_208010202_SALES_NETH</v>
          </cell>
        </row>
        <row r="157">
          <cell r="A157" t="str">
            <v>Vector|||208010202|||ISSR|||SALES_NOR|||False|||</v>
          </cell>
          <cell r="C157" t="str">
            <v>V_KEYWORD_ISSR_208010202_SALES_NOR</v>
          </cell>
        </row>
        <row r="159">
          <cell r="A159" t="str">
            <v>Vector|||208010202|||ISSR|||SALES_POR|||False|||</v>
          </cell>
          <cell r="C159" t="str">
            <v>V_KEYWORD_ISSR_208010202_SALES_POR</v>
          </cell>
        </row>
        <row r="161">
          <cell r="A161" t="str">
            <v>Vector|||208010202|||ISSR|||SALES_SPA|||False|||</v>
          </cell>
          <cell r="C161" t="str">
            <v>V_KEYWORD_ISSR_208010202_SALES_SPA</v>
          </cell>
        </row>
        <row r="163">
          <cell r="A163" t="str">
            <v>Vector|||208010202|||ISSR|||SALES_SWE|||False|||</v>
          </cell>
          <cell r="C163" t="str">
            <v>V_KEYWORD_ISSR_208010202_SALES_SWE</v>
          </cell>
        </row>
        <row r="165">
          <cell r="A165" t="str">
            <v>Vector|||208010202|||ISSR|||SALES_SWIT|||False|||</v>
          </cell>
          <cell r="C165" t="str">
            <v>V_KEYWORD_ISSR_208010202_SALES_SWIT</v>
          </cell>
        </row>
        <row r="166">
          <cell r="A166" t="str">
            <v>Vector|||208010202|||ISSR|||SALES_UK|||False|||</v>
          </cell>
          <cell r="C166" t="str">
            <v>V_KEYWORD_ISSR_208010202_SALES_UK</v>
          </cell>
        </row>
        <row r="167">
          <cell r="A167" t="str">
            <v>Vector|||208010202|||ISSR|||SALES_OTH_WEST_EURO|||False|||</v>
          </cell>
          <cell r="C167" t="str">
            <v>V_KEYWORD_ISSR_208010202_SALES_OTH_WEST_EURO</v>
          </cell>
        </row>
        <row r="168">
          <cell r="A168" t="str">
            <v>Vector|||208010202|||ISSR|||SALES_POLAND|||False|||</v>
          </cell>
          <cell r="C168" t="str">
            <v>V_KEYWORD_ISSR_208010202_SALES_POLAND</v>
          </cell>
        </row>
        <row r="169">
          <cell r="A169" t="str">
            <v>Vector|||208010202|||ISSR|||SALES_RUSSIA|||False|||</v>
          </cell>
          <cell r="C169" t="str">
            <v>V_KEYWORD_ISSR_208010202_SALES_RUSSIA</v>
          </cell>
        </row>
        <row r="170">
          <cell r="A170" t="str">
            <v>Vector|||208010202|||ISSR|||SALES_TURKEY|||False|||</v>
          </cell>
          <cell r="C170" t="str">
            <v>V_KEYWORD_ISSR_208010202_SALES_TURKEY</v>
          </cell>
        </row>
        <row r="171">
          <cell r="A171" t="str">
            <v>Vector|||208010202|||ISSR|||SALES_OTH_CEE|||False|||</v>
          </cell>
          <cell r="C171" t="str">
            <v>V_KEYWORD_ISSR_208010202_SALES_OTH_CEE</v>
          </cell>
        </row>
        <row r="172">
          <cell r="A172" t="str">
            <v>Vector|||208010202|||ISSR|||SALES_SAUDI_ARABIA|||False|||</v>
          </cell>
          <cell r="C172" t="str">
            <v>V_KEYWORD_ISSR_208010202_SALES_SAUDI_ARABIA</v>
          </cell>
        </row>
        <row r="173">
          <cell r="A173" t="str">
            <v>Vector|||208010202|||ISSR|||SALES_UAE|||False|||</v>
          </cell>
          <cell r="C173" t="str">
            <v>V_KEYWORD_ISSR_208010202_SALES_UAE</v>
          </cell>
        </row>
        <row r="174">
          <cell r="A174" t="str">
            <v>Vector|||208010202|||ISSR|||SALES_OTH_ME|||False|||</v>
          </cell>
          <cell r="C174" t="str">
            <v>V_KEYWORD_ISSR_208010202_SALES_OTH_ME</v>
          </cell>
        </row>
        <row r="175">
          <cell r="A175" t="str">
            <v>Vector|||208010202|||ISSR|||SALES_NIGERIA|||False|||</v>
          </cell>
          <cell r="C175" t="str">
            <v>V_KEYWORD_ISSR_208010202_SALES_NIGERIA</v>
          </cell>
        </row>
        <row r="176">
          <cell r="A176" t="str">
            <v>Vector|||208010202|||ISSR|||SALES_SO_AFRICA|||False|||</v>
          </cell>
          <cell r="C176" t="str">
            <v>V_KEYWORD_ISSR_208010202_SALES_SO_AFRICA</v>
          </cell>
        </row>
        <row r="177">
          <cell r="A177" t="str">
            <v>Vector|||208010202|||ISSR|||SALES_OTH_AFRICA|||False|||</v>
          </cell>
          <cell r="C177" t="str">
            <v>V_KEYWORD_ISSR_208010202_SALES_OTH_AFRICA</v>
          </cell>
        </row>
        <row r="178">
          <cell r="A178" t="str">
            <v>Vector|||208010202|||ISSR|||SALES_HONG_KONG|||False|||</v>
          </cell>
          <cell r="C178" t="str">
            <v>V_KEYWORD_ISSR_208010202_SALES_HONG_KONG</v>
          </cell>
        </row>
        <row r="179">
          <cell r="A179" t="str">
            <v>Vector|||208010202|||ISSR|||SALES_JAPAN|||False|||</v>
          </cell>
          <cell r="C179" t="str">
            <v>V_KEYWORD_ISSR_208010202_SALES_JAPAN</v>
          </cell>
        </row>
        <row r="180">
          <cell r="A180" t="str">
            <v>Vector|||208010202|||ISSR|||SALES_SINGAPORE|||False|||</v>
          </cell>
          <cell r="C180" t="str">
            <v>V_KEYWORD_ISSR_208010202_SALES_SINGAPORE</v>
          </cell>
        </row>
        <row r="182">
          <cell r="A182" t="str">
            <v>Vector|||208010202|||ISSR|||SALES_SK|||False|||</v>
          </cell>
          <cell r="C182" t="str">
            <v>V_KEYWORD_ISSR_208010202_SALES_SK</v>
          </cell>
        </row>
        <row r="183">
          <cell r="A183" t="str">
            <v>Vector|||208010202|||ISSR|||SALES_TAIWAN|||False|||</v>
          </cell>
          <cell r="C183" t="str">
            <v>V_KEYWORD_ISSR_208010202_SALES_TAIWAN</v>
          </cell>
        </row>
        <row r="184">
          <cell r="A184" t="str">
            <v>Vector|||208010202|||ISSR|||SALES_OTH_DEV_ASIA|||False|||</v>
          </cell>
          <cell r="C184" t="str">
            <v>V_KEYWORD_ISSR_208010202_SALES_OTH_DEV_ASIA</v>
          </cell>
        </row>
        <row r="185">
          <cell r="A185" t="str">
            <v>Vector|||208010202|||ISSR|||SALES_CHINA|||False|||</v>
          </cell>
          <cell r="C185" t="str">
            <v>V_KEYWORD_ISSR_208010202_SALES_CHINA</v>
          </cell>
        </row>
        <row r="186">
          <cell r="A186" t="str">
            <v>Vector|||208010202|||ISSR|||SALES_INDIA|||False|||</v>
          </cell>
          <cell r="C186" t="str">
            <v>V_KEYWORD_ISSR_208010202_SALES_INDIA</v>
          </cell>
        </row>
        <row r="187">
          <cell r="A187" t="str">
            <v>Vector|||208010202|||ISSR|||SALES_INDONESIA|||False|||</v>
          </cell>
          <cell r="C187" t="str">
            <v>V_KEYWORD_ISSR_208010202_SALES_INDONESIA</v>
          </cell>
        </row>
        <row r="188">
          <cell r="A188" t="str">
            <v>Vector|||208010202|||ISSR|||SALES_THAILAND|||False|||</v>
          </cell>
          <cell r="C188" t="str">
            <v>V_KEYWORD_ISSR_208010202_SALES_THAILAND</v>
          </cell>
        </row>
        <row r="189">
          <cell r="A189" t="str">
            <v>Vector|||208010202|||ISSR|||SALES_OTH_EMERG_ASIA|||False|||</v>
          </cell>
          <cell r="C189" t="str">
            <v>V_KEYWORD_ISSR_208010202_SALES_OTH_EMERG_ASIA</v>
          </cell>
        </row>
        <row r="191">
          <cell r="A191" t="str">
            <v>Vector|||208010202|||ISSR|||SALES_AUSTRA|||False|||</v>
          </cell>
          <cell r="C191" t="str">
            <v>V_KEYWORD_ISSR_208010202_SALES_AUSTRA</v>
          </cell>
        </row>
        <row r="193">
          <cell r="A193" t="str">
            <v>Vector|||208010202|||ISSR|||SALES_NZ|||False|||</v>
          </cell>
          <cell r="C193" t="str">
            <v>V_KEYWORD_ISSR_208010202_SALES_NZ</v>
          </cell>
        </row>
        <row r="194">
          <cell r="A194" t="str">
            <v>Vector|||208010202|||ISSR|||SALES_OTHER|||False|||</v>
          </cell>
          <cell r="C194" t="str">
            <v>V_KEYWORD_ISSR_208010202_SALES_OTHER</v>
          </cell>
        </row>
        <row r="195">
          <cell r="A195" t="str">
            <v>Vector|||208010202|||ISSR|||SALES_CONS|||False|||</v>
          </cell>
          <cell r="C195" t="str">
            <v>V_KEYWORD_ISSR_208010202_SALES_CONS</v>
          </cell>
        </row>
        <row r="196">
          <cell r="A196" t="str">
            <v>Vector|||208010202|||ISSR|||SALES_IND|||False|||</v>
          </cell>
          <cell r="C196" t="str">
            <v>V_KEYWORD_ISSR_208010202_SALES_IND</v>
          </cell>
        </row>
        <row r="197">
          <cell r="A197" t="str">
            <v>Vector|||208010202|||ISSR|||SALES_GOV|||False|||</v>
          </cell>
          <cell r="C197" t="str">
            <v>V_KEYWORD_ISSR_208010202_SALES_GOV</v>
          </cell>
        </row>
        <row r="198">
          <cell r="A198" t="str">
            <v>Vector|||208010202|||ISSR|||SALES_FINAN|||False|||</v>
          </cell>
          <cell r="C198" t="str">
            <v>V_KEYWORD_ISSR_208010202_SALES_FINAN</v>
          </cell>
        </row>
        <row r="199">
          <cell r="A199" t="str">
            <v>Vector|||208010202|||ISSR|||SALES_OIL_GAS|||False|||</v>
          </cell>
          <cell r="C199" t="str">
            <v>V_KEYWORD_ISSR_208010202_SALES_OIL_GAS</v>
          </cell>
        </row>
        <row r="200">
          <cell r="A200" t="str">
            <v>Vector|||208010202|||ISSR|||SALES_SMB|||False|||</v>
          </cell>
          <cell r="C200" t="str">
            <v>V_KEYWORD_ISSR_208010202_SALES_SMB</v>
          </cell>
        </row>
        <row r="201">
          <cell r="A201" t="str">
            <v>Vector|||208010202|||ISSR|||CASH_PCT_OS_US|||False|||</v>
          </cell>
          <cell r="C201" t="str">
            <v>V_KEYWORD_ISSR_208010202_CASH_PCT_OS_US</v>
          </cell>
        </row>
        <row r="202">
          <cell r="A202" t="str">
            <v>Vector|||208010202|||ISSR|||REV_FIN_SEGMENT|||False|||</v>
          </cell>
          <cell r="C202" t="str">
            <v>V_KEYWORD_ISSR_208010202_REV_FIN_SEGMENT</v>
          </cell>
        </row>
        <row r="203">
          <cell r="A203" t="str">
            <v>Vector|||208010202|||ISSR|||EBIT_FIN_SEGMENT|||False|||</v>
          </cell>
          <cell r="C203" t="str">
            <v>V_KEYWORD_ISSR_208010202_EBIT_FIN_SEGMENT</v>
          </cell>
        </row>
        <row r="245">
          <cell r="A245" t="str">
            <v>Vector|||208010202|||ISSR|||EXP_OIL_PETRO_FUEL|||False|||</v>
          </cell>
          <cell r="C245" t="str">
            <v>V_KEYWORD_ISSR_208010202_EXP_OIL_PETRO_FUEL</v>
          </cell>
        </row>
        <row r="246">
          <cell r="A246" t="str">
            <v>Vector|||208010202|||ISSR|||EXP_OIL_DERIV_NGLS_PLASTICS|||False|||</v>
          </cell>
          <cell r="C246" t="str">
            <v>V_KEYWORD_ISSR_208010202_EXP_OIL_DERIV_NGLS_PLASTICS</v>
          </cell>
        </row>
        <row r="247">
          <cell r="A247" t="str">
            <v>Vector|||208010202|||ISSR|||EXP_PAPER_PULP|||False|||</v>
          </cell>
          <cell r="C247" t="str">
            <v>V_KEYWORD_ISSR_208010202_EXP_PAPER_PULP</v>
          </cell>
        </row>
        <row r="248">
          <cell r="A248" t="str">
            <v>Vector|||208010202|||ISSR|||EXP_RUBBER|||False|||</v>
          </cell>
          <cell r="C248" t="str">
            <v>V_KEYWORD_ISSR_208010202_EXP_RUBBER</v>
          </cell>
        </row>
        <row r="249">
          <cell r="A249" t="str">
            <v>Vector|||208010202|||ISSR|||EXP_COTTON|||False|||</v>
          </cell>
          <cell r="C249" t="str">
            <v>V_KEYWORD_ISSR_208010202_EXP_COTTON</v>
          </cell>
        </row>
        <row r="250">
          <cell r="A250" t="str">
            <v>Vector|||208010202|||ISSR|||EXP_WATER|||False|||</v>
          </cell>
          <cell r="C250" t="str">
            <v>V_KEYWORD_ISSR_208010202_EXP_WATER</v>
          </cell>
        </row>
        <row r="251">
          <cell r="A251" t="str">
            <v>Vector|||208010202|||ISSR|||EXP_OTH_COMMODITY|||False|||</v>
          </cell>
          <cell r="C251" t="str">
            <v>V_KEYWORD_ISSR_208010202_EXP_OTH_COMMODITY</v>
          </cell>
        </row>
        <row r="252">
          <cell r="A252" t="str">
            <v>Vector|||208010202|||ISSR|||EXP_OTH_COST|||False|||</v>
          </cell>
          <cell r="C252" t="str">
            <v>V_KEYWORD_ISSR_208010202_EXP_OTH_COST</v>
          </cell>
        </row>
        <row r="254">
          <cell r="A254" t="str">
            <v>Vector|||208010202|||ISSR|||SALES_FX_GPB|||False|||</v>
          </cell>
          <cell r="C254" t="str">
            <v>V_KEYWORD_ISSR_208010202_SALES_FX_GPB</v>
          </cell>
        </row>
        <row r="255">
          <cell r="A255" t="str">
            <v>Vector|||208010202|||ISSR|||SALES_FX_EUR|||False|||</v>
          </cell>
          <cell r="C255" t="str">
            <v>V_KEYWORD_ISSR_208010202_SALES_FX_EUR</v>
          </cell>
        </row>
        <row r="256">
          <cell r="A256" t="str">
            <v>Vector|||208010202|||ISSR|||SALES_FX_RUB|||False|||</v>
          </cell>
          <cell r="C256" t="str">
            <v>V_KEYWORD_ISSR_208010202_SALES_FX_RUB</v>
          </cell>
        </row>
        <row r="257">
          <cell r="A257" t="str">
            <v>Vector|||208010202|||ISSR|||SALES_FX_USD|||False|||</v>
          </cell>
          <cell r="C257" t="str">
            <v>V_KEYWORD_ISSR_208010202_SALES_FX_USD</v>
          </cell>
        </row>
        <row r="258">
          <cell r="A258" t="str">
            <v>Vector|||208010202|||ISSR|||SALES_FX_BRL|||False|||</v>
          </cell>
          <cell r="C258" t="str">
            <v>V_KEYWORD_ISSR_208010202_SALES_FX_BRL</v>
          </cell>
        </row>
        <row r="259">
          <cell r="A259" t="str">
            <v>Vector|||208010202|||ISSR|||SALES_FX_YEN|||False|||</v>
          </cell>
          <cell r="C259" t="str">
            <v>V_KEYWORD_ISSR_208010202_SALES_FX_YEN</v>
          </cell>
        </row>
        <row r="260">
          <cell r="A260" t="str">
            <v>Vector|||208010202|||ISSR|||SALES_FX_CNY|||False|||</v>
          </cell>
          <cell r="C260" t="str">
            <v>V_KEYWORD_ISSR_208010202_SALES_FX_CNY</v>
          </cell>
        </row>
        <row r="261">
          <cell r="A261" t="str">
            <v>Vector|||208010202|||ISSR|||SALES_FX_INR|||False|||</v>
          </cell>
          <cell r="C261" t="str">
            <v>V_KEYWORD_ISSR_208010202_SALES_FX_INR</v>
          </cell>
        </row>
        <row r="262">
          <cell r="A262" t="str">
            <v>Vector|||208010202|||ISSR|||SALES_FX_CAD|||False|||</v>
          </cell>
          <cell r="C262" t="str">
            <v>V_KEYWORD_ISSR_208010202_SALES_FX_CAD</v>
          </cell>
        </row>
        <row r="263">
          <cell r="A263" t="str">
            <v>Vector|||208010202|||ISSR|||SALES_FX_MXN|||False|||</v>
          </cell>
          <cell r="C263" t="str">
            <v>V_KEYWORD_ISSR_208010202_SALES_FX_MXN</v>
          </cell>
        </row>
        <row r="264">
          <cell r="A264" t="str">
            <v>Vector|||208010202|||ISSR|||SALES_FX_COP|||False|||</v>
          </cell>
          <cell r="C264" t="str">
            <v>V_KEYWORD_ISSR_208010202_SALES_FX_COP</v>
          </cell>
        </row>
        <row r="265">
          <cell r="A265" t="str">
            <v>Vector|||208010202|||ISSR|||SALES_FX_ARS|||False|||</v>
          </cell>
          <cell r="C265" t="str">
            <v>V_KEYWORD_ISSR_208010202_SALES_FX_ARS</v>
          </cell>
        </row>
        <row r="266">
          <cell r="A266" t="str">
            <v>Vector|||208010202|||ISSR|||SALES_FX_CLP|||False|||</v>
          </cell>
          <cell r="C266" t="str">
            <v>V_KEYWORD_ISSR_208010202_SALES_FX_CLP</v>
          </cell>
        </row>
        <row r="267">
          <cell r="A267" t="str">
            <v>Vector|||208010202|||ISSR|||SALES_FX_VEF|||False|||</v>
          </cell>
          <cell r="C267" t="str">
            <v>V_KEYWORD_ISSR_208010202_SALES_FX_VEF</v>
          </cell>
        </row>
        <row r="268">
          <cell r="A268" t="str">
            <v>Vector|||208010202|||ISSR|||SALES_FX_OTH|||False|||</v>
          </cell>
          <cell r="C268" t="str">
            <v>V_KEYWORD_ISSR_208010202_SALES_FX_OTH</v>
          </cell>
        </row>
        <row r="270">
          <cell r="A270" t="str">
            <v>Vector|||208010202|||ISSR|||SALES_TOT_AM|||False|||</v>
          </cell>
          <cell r="C270" t="str">
            <v>V_KEYWORD_ISSR_208010202_SALES_TOT_AM</v>
          </cell>
        </row>
        <row r="271">
          <cell r="A271" t="str">
            <v>Vector|||208010202|||ISSR|||SALES_OTH_AM|||False|||</v>
          </cell>
          <cell r="C271" t="str">
            <v>V_KEYWORD_ISSR_208010202_SALES_OTH_AM</v>
          </cell>
        </row>
        <row r="272">
          <cell r="A272" t="str">
            <v>Vector|||208010202|||ISSR|||SALES_TOT_EMEA|||False|||</v>
          </cell>
          <cell r="C272" t="str">
            <v>V_KEYWORD_ISSR_208010202_SALES_TOT_EMEA</v>
          </cell>
        </row>
        <row r="273">
          <cell r="A273" t="str">
            <v>Vector|||208010202|||ISSR|||SALES_EU_EX_UK|||False|||</v>
          </cell>
          <cell r="C273" t="str">
            <v>V_KEYWORD_ISSR_208010202_SALES_EU_EX_UK</v>
          </cell>
        </row>
        <row r="274">
          <cell r="A274" t="str">
            <v>Vector|||208010202|||ISSR|||SALES_CEE|||False|||</v>
          </cell>
          <cell r="C274" t="str">
            <v>V_KEYWORD_ISSR_208010202_SALES_CEE</v>
          </cell>
        </row>
        <row r="275">
          <cell r="A275" t="str">
            <v>Vector|||208010202|||ISSR|||SALES_ME|||False|||</v>
          </cell>
          <cell r="C275" t="str">
            <v>V_KEYWORD_ISSR_208010202_SALES_ME</v>
          </cell>
        </row>
        <row r="276">
          <cell r="A276" t="str">
            <v>Vector|||208010202|||ISSR|||SALES_TOT_AFRICA|||False|||</v>
          </cell>
          <cell r="C276" t="str">
            <v>V_KEYWORD_ISSR_208010202_SALES_TOT_AFRICA</v>
          </cell>
        </row>
        <row r="277">
          <cell r="A277" t="str">
            <v>Vector|||208010202|||ISSR|||SALES_OTH_EMEA|||False|||</v>
          </cell>
          <cell r="C277" t="str">
            <v>V_KEYWORD_ISSR_208010202_SALES_OTH_EMEA</v>
          </cell>
        </row>
        <row r="278">
          <cell r="A278" t="str">
            <v>Vector|||208010202|||ISSR|||SALES_TOT_ASIA|||False|||</v>
          </cell>
          <cell r="C278" t="str">
            <v>V_KEYWORD_ISSR_208010202_SALES_TOT_ASIA</v>
          </cell>
        </row>
        <row r="279">
          <cell r="A279" t="str">
            <v>Vector|||208010202|||ISSR|||SALES_OTH_AEJ|||False|||</v>
          </cell>
          <cell r="C279" t="str">
            <v>V_KEYWORD_ISSR_208010202_SALES_OTH_AEJ</v>
          </cell>
        </row>
        <row r="285">
          <cell r="A285" t="str">
            <v>Scalar|||200013273|||EQTY|||PUB_CURRENCY_ISO|||False|||</v>
          </cell>
          <cell r="C285" t="str">
            <v>V_KEYWORD_EQTY_200013273_PUB_CURRENCY_ISO</v>
          </cell>
        </row>
        <row r="286">
          <cell r="A286" t="str">
            <v>Scalar|||200013273|||EQTY|||PRICE_CURRENCY_ISO|||False|||</v>
          </cell>
          <cell r="C286" t="str">
            <v>V_KEYWORD_EQTY_200013273_PRICE_CURRENCY_ISO</v>
          </cell>
        </row>
        <row r="287">
          <cell r="A287" t="str">
            <v>Scalar|||200013273|||EQTY|||CURRENCY_ISO|||False|||</v>
          </cell>
          <cell r="C287" t="str">
            <v>V_KEYWORD_EQTY_200013273_CURRENCY_ISO</v>
          </cell>
        </row>
        <row r="289">
          <cell r="A289" t="str">
            <v>Scalar|||200013273|||EQTY|||AMER_LIST|||False|||</v>
          </cell>
          <cell r="C289" t="str">
            <v>V_KEYWORD_EQTY_200013273_AMER_LIST</v>
          </cell>
        </row>
        <row r="290">
          <cell r="A290" t="str">
            <v>Scalar|||200013273|||EQTY|||AMER_CONVICTION|||False|||</v>
          </cell>
          <cell r="C290" t="str">
            <v>V_KEYWORD_EQTY_200013273_AMER_CONVICTION</v>
          </cell>
        </row>
        <row r="291">
          <cell r="A291" t="str">
            <v>Scalar|||200013273|||EQTY|||LEGAL_RATING|||False|||</v>
          </cell>
          <cell r="C291" t="str">
            <v>V_KEYWORD_EQTY_200013273_LEGAL_RATING</v>
          </cell>
        </row>
        <row r="292">
          <cell r="A292" t="str">
            <v>Scalar|||200013273|||EQTY|||TARGET_PRICE|||False|||</v>
          </cell>
          <cell r="C292" t="str">
            <v>V_KEYWORD_EQTY_200013273_TARGET_PRICE</v>
          </cell>
          <cell r="E292" t="str">
            <v>ERROR</v>
          </cell>
        </row>
        <row r="293">
          <cell r="A293" t="str">
            <v>Scalar|||200013273|||EQTY|||TP_PERIOD|||False|||</v>
          </cell>
          <cell r="C293" t="str">
            <v>V_KEYWORD_EQTY_200013273_TP_PERIOD</v>
          </cell>
        </row>
        <row r="294">
          <cell r="A294" t="str">
            <v>Scalar|||200013273|||EQTY|||NUM_SH|||False|||</v>
          </cell>
          <cell r="C294" t="str">
            <v>V_KEYWORD_EQTY_200013273_NUM_SH</v>
          </cell>
        </row>
        <row r="295">
          <cell r="A295" t="str">
            <v>Scalar|||200013273|||EQTY|||FREE_FLOAT|||False|||</v>
          </cell>
          <cell r="C295" t="str">
            <v>V_KEYWORD_EQTY_200013273_FREE_FLOAT</v>
          </cell>
        </row>
        <row r="297">
          <cell r="A297" t="str">
            <v>Vector|||200013273|||EQTY|||BVPS_PUB|||False|||</v>
          </cell>
          <cell r="C297" t="str">
            <v>V_KEYWORD_EQTY_200013273_BVPS_PUB</v>
          </cell>
        </row>
        <row r="298">
          <cell r="A298" t="str">
            <v>Vector|||200013273|||EQTY|||DPS_PUB|||False|||</v>
          </cell>
          <cell r="C298" t="str">
            <v>V_KEYWORD_EQTY_200013273_DPS_PUB</v>
          </cell>
        </row>
        <row r="299">
          <cell r="A299" t="str">
            <v>Vector|||200013273|||EQTY|||DPS_SPECIAL_PUB|||False|||</v>
          </cell>
          <cell r="C299" t="str">
            <v>V_KEYWORD_EQTY_200013273_DPS_SPECIAL_PUB</v>
          </cell>
        </row>
        <row r="300">
          <cell r="A300" t="str">
            <v>Vector|||200013273|||EQTY|||EBITDA_PUB|||False|||</v>
          </cell>
          <cell r="C300" t="str">
            <v>V_KEYWORD_EQTY_200013273_EBITDA_PUB</v>
          </cell>
        </row>
        <row r="301">
          <cell r="A301" t="str">
            <v>Vector|||200013273|||EQTY|||EPS_PUB|||False|||</v>
          </cell>
          <cell r="C301" t="str">
            <v>V_KEYWORD_EQTY_200013273_EPS_PUB</v>
          </cell>
          <cell r="AS301" t="str">
            <v>ERROR</v>
          </cell>
          <cell r="AT301" t="str">
            <v>ERROR</v>
          </cell>
          <cell r="AU301" t="str">
            <v>ERROR</v>
          </cell>
          <cell r="AV301" t="str">
            <v>ERROR</v>
          </cell>
          <cell r="AW301" t="str">
            <v>ERROR</v>
          </cell>
          <cell r="AX301" t="str">
            <v>ERROR</v>
          </cell>
          <cell r="AY301" t="str">
            <v>ERROR</v>
          </cell>
          <cell r="BA301" t="str">
            <v>ERROR</v>
          </cell>
          <cell r="BC301" t="str">
            <v>ERROR</v>
          </cell>
          <cell r="BD301" t="str">
            <v>ERROR</v>
          </cell>
          <cell r="BE301" t="str">
            <v>ERROR</v>
          </cell>
        </row>
        <row r="302">
          <cell r="A302" t="str">
            <v>Vector|||200013273|||EQTY|||EPS_PUB_EX_ESO|||False|||</v>
          </cell>
          <cell r="C302" t="str">
            <v>V_KEYWORD_EQTY_200013273_EPS_PUB_EX_ESO</v>
          </cell>
        </row>
        <row r="303">
          <cell r="A303" t="str">
            <v>Vector|||200013273|||EQTY|||EV_ADJ_PUB|||False|||</v>
          </cell>
          <cell r="C303" t="str">
            <v>V_KEYWORD_EQTY_200013273_EV_ADJ_PUB</v>
          </cell>
        </row>
        <row r="304">
          <cell r="A304" t="str">
            <v>Vector|||200013273|||EQTY|||NET_DEBT_PUB|||False|||</v>
          </cell>
          <cell r="C304" t="str">
            <v>V_KEYWORD_EQTY_200013273_NET_DEBT_PUB</v>
          </cell>
        </row>
        <row r="305">
          <cell r="A305" t="str">
            <v>Vector|||200013273|||EQTY|||NI_PUB|||False|||</v>
          </cell>
          <cell r="C305" t="str">
            <v>V_KEYWORD_EQTY_200013273_NI_PUB</v>
          </cell>
        </row>
        <row r="306">
          <cell r="A306" t="str">
            <v>Vector|||200013273|||EQTY|||EBIT_PUB|||False|||</v>
          </cell>
          <cell r="C306" t="str">
            <v>V_KEYWORD_EQTY_200013273_EBIT_PUB</v>
          </cell>
        </row>
        <row r="307">
          <cell r="A307" t="str">
            <v>Vector|||200013273|||EQTY|||PTP_PUB|||False|||</v>
          </cell>
          <cell r="C307" t="str">
            <v>V_KEYWORD_EQTY_200013273_PTP_PUB</v>
          </cell>
        </row>
        <row r="308">
          <cell r="A308" t="str">
            <v>Vector|||200013273|||EQTY|||REVS_PUB|||False|||</v>
          </cell>
          <cell r="C308" t="str">
            <v>V_KEYWORD_EQTY_200013273_REVS_PUB</v>
          </cell>
        </row>
        <row r="309">
          <cell r="A309" t="str">
            <v>Vector|||200013273|||EQTY|||EQ_PUB|||False|||</v>
          </cell>
          <cell r="C309" t="str">
            <v>V_KEYWORD_EQTY_200013273_EQ_PUB</v>
          </cell>
        </row>
        <row r="311">
          <cell r="A311" t="str">
            <v>Vector|||200013273|||EQTY|||PROV_INC_TAX|||False|||</v>
          </cell>
          <cell r="C311" t="str">
            <v>V_KEYWORD_EQTY_200013273_PROV_INC_TAX</v>
          </cell>
        </row>
        <row r="312">
          <cell r="A312" t="str">
            <v>Vector|||200013273|||EQTY|||INC_MINORITY|||False|||</v>
          </cell>
          <cell r="C312" t="str">
            <v>V_KEYWORD_EQTY_200013273_INC_MINORITY</v>
          </cell>
        </row>
        <row r="313">
          <cell r="A313" t="str">
            <v>Vector|||200013273|||EQTY|||NI_PRE_PREF|||False|||</v>
          </cell>
          <cell r="C313" t="str">
            <v>V_KEYWORD_EQTY_200013273_NI_PRE_PREF</v>
          </cell>
        </row>
        <row r="314">
          <cell r="A314" t="str">
            <v>Vector|||200013273|||EQTY|||PREF_DIV|||False|||</v>
          </cell>
          <cell r="C314" t="str">
            <v>V_KEYWORD_EQTY_200013273_PREF_DIV</v>
          </cell>
        </row>
        <row r="315">
          <cell r="A315" t="str">
            <v>Vector|||200013273|||EQTY|||NET_EARNING|||False|||</v>
          </cell>
          <cell r="C315" t="str">
            <v>V_KEYWORD_EQTY_200013273_NET_EARNING</v>
          </cell>
        </row>
        <row r="316">
          <cell r="A316" t="str">
            <v>Vector|||200013273|||EQTY|||TAX_EXC|||False|||</v>
          </cell>
          <cell r="C316" t="str">
            <v>V_KEYWORD_EQTY_200013273_TAX_EXC</v>
          </cell>
        </row>
        <row r="317">
          <cell r="A317" t="str">
            <v>Vector|||200013273|||EQTY|||NET_INC|||False|||</v>
          </cell>
          <cell r="C317" t="str">
            <v>V_KEYWORD_EQTY_200013273_NET_INC</v>
          </cell>
        </row>
        <row r="318">
          <cell r="A318" t="str">
            <v>Vector|||200013273|||EQTY|||EPS|||False|||</v>
          </cell>
          <cell r="C318" t="str">
            <v>V_KEYWORD_EQTY_200013273_EPS</v>
          </cell>
        </row>
        <row r="319">
          <cell r="A319" t="str">
            <v>Vector|||200013273|||EQTY|||EPS_FUL_DIL|||False|||</v>
          </cell>
          <cell r="C319" t="str">
            <v>V_KEYWORD_EQTY_200013273_EPS_FUL_DIL</v>
          </cell>
        </row>
        <row r="320">
          <cell r="A320" t="str">
            <v>Vector|||200013273|||EQTY|||EPS_POST_BASIC|||False|||</v>
          </cell>
          <cell r="C320" t="str">
            <v>V_KEYWORD_EQTY_200013273_EPS_POST_BASIC</v>
          </cell>
        </row>
        <row r="321">
          <cell r="A321" t="str">
            <v>Vector|||200013273|||EQTY|||FULLY_DIL_EPS|||False|||</v>
          </cell>
          <cell r="C321" t="str">
            <v>V_KEYWORD_EQTY_200013273_FULLY_DIL_EPS</v>
          </cell>
        </row>
        <row r="322">
          <cell r="A322" t="str">
            <v>Vector|||200013273|||EQTY|||COMMON_DIV_PAID|||False|||</v>
          </cell>
          <cell r="C322" t="str">
            <v>V_KEYWORD_EQTY_200013273_COMMON_DIV_PAID</v>
          </cell>
        </row>
        <row r="323">
          <cell r="A323" t="str">
            <v>Vector|||200013273|||EQTY|||DPS|||False|||</v>
          </cell>
          <cell r="C323" t="str">
            <v>V_KEYWORD_EQTY_200013273_DPS</v>
          </cell>
        </row>
        <row r="324">
          <cell r="A324" t="str">
            <v>Vector|||200013273|||EQTY|||SH|||False|||</v>
          </cell>
          <cell r="C324" t="str">
            <v>V_KEYWORD_EQTY_200013273_SH</v>
          </cell>
        </row>
        <row r="325">
          <cell r="A325" t="str">
            <v>Vector|||200013273|||EQTY|||DILUTE_SHARES|||False|||</v>
          </cell>
          <cell r="C325" t="str">
            <v>V_KEYWORD_EQTY_200013273_DILUTE_SHARES</v>
          </cell>
        </row>
        <row r="326">
          <cell r="A326" t="str">
            <v>Vector|||200013273|||EQTY|||NON_OP_ADD|||False|||</v>
          </cell>
          <cell r="C326" t="str">
            <v>V_KEYWORD_EQTY_200013273_NON_OP_ADD</v>
          </cell>
        </row>
        <row r="328">
          <cell r="A328" t="str">
            <v>Vector|||200013273|||EQTY|||MARGIN_TAX_RATE|||False|||</v>
          </cell>
          <cell r="C328" t="str">
            <v>V_KEYWORD_EQTY_200013273_MARGIN_TAX_RATE</v>
          </cell>
        </row>
        <row r="330">
          <cell r="A330" t="str">
            <v>Vector|||200013273|||EQTY|||FV_GRANT|||False|||</v>
          </cell>
          <cell r="C330" t="str">
            <v>V_KEYWORD_EQTY_200013273_FV_GRANT</v>
          </cell>
        </row>
        <row r="331">
          <cell r="A331" t="str">
            <v>Vector|||200013273|||EQTY|||ESO_POST_TAX|||False|||</v>
          </cell>
          <cell r="C331" t="str">
            <v>V_KEYWORD_EQTY_200013273_ESO_POST_TAX</v>
          </cell>
        </row>
        <row r="332">
          <cell r="A332" t="str">
            <v>Vector|||200013273|||EQTY|||EPS_EX_ESO_B|||False|||</v>
          </cell>
          <cell r="C332" t="str">
            <v>V_KEYWORD_EQTY_200013273_EPS_EX_ESO_B</v>
          </cell>
        </row>
        <row r="333">
          <cell r="A333" t="str">
            <v>Vector|||200013273|||EQTY|||EPS_EX_ESO_D|||False|||</v>
          </cell>
          <cell r="C333" t="str">
            <v>V_KEYWORD_EQTY_200013273_EPS_EX_ESO_D</v>
          </cell>
        </row>
        <row r="334">
          <cell r="A334" t="str">
            <v>Scalar|||200013273|||EQTY|||ESO_YEAR|||False|||</v>
          </cell>
          <cell r="C334" t="str">
            <v>V_KEYWORD_EQTY_200013273_ESO_YEAR</v>
          </cell>
        </row>
        <row r="336">
          <cell r="A336" t="str">
            <v>Vector|||200013273|||EQTY|||BVPS|||False|||</v>
          </cell>
          <cell r="C336" t="str">
            <v>V_KEYWORD_EQTY_200013273_BVPS</v>
          </cell>
        </row>
        <row r="338">
          <cell r="A338" t="str">
            <v>Scalar|||200013273|||EQTY|||REPUR_TOT_AUTH|||False|||</v>
          </cell>
          <cell r="C338" t="str">
            <v>V_KEYWORD_EQTY_200013273_REPUR_TOT_AUTH</v>
          </cell>
        </row>
        <row r="339">
          <cell r="A339" t="str">
            <v>Scalar|||200013273|||EQTY|||REPUR_REMAINING|||False|||</v>
          </cell>
          <cell r="C339" t="str">
            <v>V_KEYWORD_EQTY_200013273_REPUR_REMAINING</v>
          </cell>
        </row>
        <row r="340">
          <cell r="A340" t="str">
            <v>Scalar|||200013273|||EQTY|||REPUR_SUSPENDED|||False|||</v>
          </cell>
          <cell r="C340" t="str">
            <v>V_KEYWORD_EQTY_200013273_REPUR_SUSPENDED</v>
          </cell>
        </row>
        <row r="341">
          <cell r="A341" t="str">
            <v>Vector|||200013273|||EQTY|||REPUR_ACTUAL|||False|||</v>
          </cell>
          <cell r="C341" t="str">
            <v>V_KEYWORD_EQTY_200013273_REPUR_ACTUAL</v>
          </cell>
        </row>
        <row r="343">
          <cell r="A343" t="str">
            <v>Vector|||200013273|||EQTY|||CF_NI_PRE_PREF|||False|||</v>
          </cell>
          <cell r="C343" t="str">
            <v>V_KEYWORD_EQTY_200013273_CF_NI_PRE_PREF</v>
          </cell>
        </row>
        <row r="345">
          <cell r="A345" t="str">
            <v>Scalar|||200013273|||EQTY|||BETA_ANALYST|||False|||</v>
          </cell>
          <cell r="C345" t="str">
            <v>V_KEYWORD_EQTY_200013273_BETA_ANALYST</v>
          </cell>
        </row>
        <row r="346">
          <cell r="A346" t="str">
            <v>Scalar|||200013273|||EQTY|||MKT_EQ_RISK_PREM|||False|||</v>
          </cell>
          <cell r="C346" t="str">
            <v>V_KEYWORD_EQTY_200013273_MKT_EQ_RISK_PREM</v>
          </cell>
        </row>
        <row r="347">
          <cell r="A347" t="str">
            <v>Scalar|||200013273|||EQTY|||RISK_FR_RATE|||False|||</v>
          </cell>
          <cell r="C347" t="str">
            <v>V_KEYWORD_EQTY_200013273_RISK_FR_RATE</v>
          </cell>
        </row>
      </sheetData>
      <sheetData sheetId="14"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P2" t="str">
            <v>Estimate</v>
          </cell>
          <cell r="AU2" t="str">
            <v>Estimate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7">
          <cell r="B117" t="str">
            <v>Number of employees</v>
          </cell>
          <cell r="C117" t="str">
            <v>EMPLOYEES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1">
          <cell r="B121" t="str">
            <v>Same store sales growth</v>
          </cell>
          <cell r="C121" t="str">
            <v>RETAIL_SSS_PCT_CHG</v>
          </cell>
        </row>
        <row r="122">
          <cell r="B122" t="str">
            <v>Number of store locations</v>
          </cell>
          <cell r="C122" t="str">
            <v>RETAIL_NUM_STORES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</row>
        <row r="124">
          <cell r="B124" t="str">
            <v>Square footage of retail locations (000s)</v>
          </cell>
          <cell r="C124" t="str">
            <v>RETAIL_SQ_FT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</row>
        <row r="196">
          <cell r="B196" t="str">
            <v>Sales -% Industry (I)</v>
          </cell>
          <cell r="C196" t="str">
            <v>SALES_IND</v>
          </cell>
        </row>
        <row r="197">
          <cell r="B197" t="str">
            <v>Sales -% Government (G)</v>
          </cell>
          <cell r="C197" t="str">
            <v>SALES_GOV</v>
          </cell>
        </row>
        <row r="198">
          <cell r="B198" t="str">
            <v>Sales - % Industry Sub-Segment: Financial Services</v>
          </cell>
          <cell r="C198" t="str">
            <v>SALES_FINAN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</row>
        <row r="202">
          <cell r="B202" t="str">
            <v>Sales - % from Captive Financing Business</v>
          </cell>
          <cell r="C202" t="str">
            <v>REV_FIN_SEGMENT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</row>
        <row r="247">
          <cell r="B247" t="str">
            <v>Expense - % Paper/pulp</v>
          </cell>
          <cell r="C247" t="str">
            <v>EXP_PAPER_PULP</v>
          </cell>
        </row>
        <row r="248">
          <cell r="B248" t="str">
            <v>Expense - % Rubber</v>
          </cell>
          <cell r="C248" t="str">
            <v>EXP_RUBBER</v>
          </cell>
        </row>
        <row r="249">
          <cell r="B249" t="str">
            <v>Expense - % Cotton</v>
          </cell>
          <cell r="C249" t="str">
            <v>EXP_COTTON</v>
          </cell>
        </row>
        <row r="250">
          <cell r="B250" t="str">
            <v>Expense - % Water</v>
          </cell>
          <cell r="C250" t="str">
            <v>EXP_WATER</v>
          </cell>
        </row>
        <row r="251">
          <cell r="B251" t="str">
            <v>Expense - % Other commodity</v>
          </cell>
          <cell r="C251" t="str">
            <v>EXP_OTH_COMMODITY</v>
          </cell>
        </row>
        <row r="252">
          <cell r="B252" t="str">
            <v>Expense - % Other (Non-Commodity) cost</v>
          </cell>
          <cell r="C252" t="str">
            <v>EXP_OTH_COST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</row>
        <row r="255">
          <cell r="B255" t="str">
            <v>Sales - % FX: Euro</v>
          </cell>
          <cell r="C255" t="str">
            <v>SALES_FX_EUR</v>
          </cell>
        </row>
        <row r="256">
          <cell r="B256" t="str">
            <v>Sales - % FX: New Russian Ruble</v>
          </cell>
          <cell r="C256" t="str">
            <v>SALES_FX_RUB</v>
          </cell>
        </row>
        <row r="257">
          <cell r="B257" t="str">
            <v>Sales - % FX: U.S. Dollar</v>
          </cell>
          <cell r="C257" t="str">
            <v>SALES_FX_USD</v>
          </cell>
        </row>
        <row r="258">
          <cell r="B258" t="str">
            <v>Sales - % FX: Brazilian Real</v>
          </cell>
          <cell r="C258" t="str">
            <v>SALES_FX_BRL</v>
          </cell>
        </row>
        <row r="259">
          <cell r="B259" t="str">
            <v>Sales - % FX: Japanese Yen</v>
          </cell>
          <cell r="C259" t="str">
            <v>SALES_FX_YEN</v>
          </cell>
        </row>
        <row r="260">
          <cell r="B260" t="str">
            <v>Sales - % FX: Chinese Renminbi</v>
          </cell>
          <cell r="C260" t="str">
            <v>SALES_FX_CNY</v>
          </cell>
        </row>
        <row r="261">
          <cell r="B261" t="str">
            <v>Sales - % FX: Indian Rupee</v>
          </cell>
          <cell r="C261" t="str">
            <v>SALES_FX_INR</v>
          </cell>
        </row>
        <row r="262">
          <cell r="B262" t="str">
            <v>Sales - % FX: Canadian Dollar</v>
          </cell>
          <cell r="C262" t="str">
            <v>SALES_FX_CAD</v>
          </cell>
        </row>
        <row r="263">
          <cell r="B263" t="str">
            <v>Sales - % FX: Mexican Peso</v>
          </cell>
          <cell r="C263" t="str">
            <v>SALES_FX_MXN</v>
          </cell>
        </row>
        <row r="264">
          <cell r="B264" t="str">
            <v>Sales - % FX: Colombian Peso</v>
          </cell>
          <cell r="C264" t="str">
            <v>SALES_FX_COP</v>
          </cell>
        </row>
        <row r="265">
          <cell r="B265" t="str">
            <v>Sales - % FX: Argentine Peso</v>
          </cell>
          <cell r="C265" t="str">
            <v>SALES_FX_ARS</v>
          </cell>
        </row>
        <row r="266">
          <cell r="B266" t="str">
            <v>Sales - % FX: Chilean Peso</v>
          </cell>
          <cell r="C266" t="str">
            <v>SALES_FX_CLP</v>
          </cell>
        </row>
        <row r="267">
          <cell r="B267" t="str">
            <v>Sales - % FX: Venezuelan bolivar</v>
          </cell>
          <cell r="C267" t="str">
            <v>SALES_FX_VEF</v>
          </cell>
        </row>
        <row r="268">
          <cell r="B268" t="str">
            <v>Sales - % FX: Other Currency</v>
          </cell>
          <cell r="C268" t="str">
            <v>SALES_FX_OTH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1">
          <cell r="A281" t="str">
            <v>Reference Data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</row>
        <row r="293">
          <cell r="B293" t="str">
            <v>Target price period</v>
          </cell>
          <cell r="C293" t="str">
            <v>TP_PERIOD</v>
          </cell>
        </row>
        <row r="294">
          <cell r="B294" t="str">
            <v>Current shares outstanding (mn)</v>
          </cell>
          <cell r="C294" t="str">
            <v>NUM_SH</v>
          </cell>
        </row>
        <row r="295">
          <cell r="B295" t="str">
            <v>Free float</v>
          </cell>
          <cell r="C295" t="str">
            <v>FREE_FLOAT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</row>
        <row r="324">
          <cell r="B324" t="str">
            <v>Weighted average shares outstanding, basic</v>
          </cell>
          <cell r="C324" t="str">
            <v>SH</v>
          </cell>
        </row>
        <row r="325">
          <cell r="B325" t="str">
            <v>Diluted average shares outstanding (mn)</v>
          </cell>
          <cell r="C325" t="str">
            <v>DILUTE_SHARES</v>
          </cell>
        </row>
        <row r="326">
          <cell r="B326" t="str">
            <v>Period-end shares outstanding</v>
          </cell>
          <cell r="C326" t="str">
            <v>NON_OP_ADD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</row>
        <row r="346">
          <cell r="B346" t="str">
            <v>Market equity risk premium</v>
          </cell>
          <cell r="C346" t="str">
            <v>MKT_EQ_RISK_PREM</v>
          </cell>
        </row>
        <row r="347">
          <cell r="B347" t="str">
            <v>Risk-free rate</v>
          </cell>
          <cell r="C347" t="str">
            <v>RISK_FR_RATE</v>
          </cell>
        </row>
      </sheetData>
      <sheetData sheetId="15"/>
      <sheetData sheetId="16">
        <row r="1">
          <cell r="A1" t="str">
            <v>Issuer: Arezzo &amp; Co.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 t="str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 t="str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367.07199999999995</v>
          </cell>
          <cell r="H11">
            <v>77.227999999999994</v>
          </cell>
          <cell r="I11">
            <v>85.506999999999991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860.33500000000026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962.9499999999997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334.217015212413</v>
          </cell>
          <cell r="AT11">
            <v>333.72000276712595</v>
          </cell>
          <cell r="AU11">
            <v>1221.2360179795392</v>
          </cell>
          <cell r="AV11">
            <v>275.86757052903744</v>
          </cell>
          <cell r="AW11">
            <v>319.89486144287639</v>
          </cell>
          <cell r="AX11">
            <v>361.06218887099027</v>
          </cell>
          <cell r="AY11">
            <v>371.81910799831809</v>
          </cell>
          <cell r="AZ11">
            <v>1328.6437288412221</v>
          </cell>
          <cell r="BA11">
            <v>299.50104151222178</v>
          </cell>
          <cell r="BB11">
            <v>346.91014755012532</v>
          </cell>
          <cell r="BC11">
            <v>391.56033416322606</v>
          </cell>
          <cell r="BD11">
            <v>405.56795096224732</v>
          </cell>
          <cell r="BE11">
            <v>1443.5394741878204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-245.24200000000002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-150.59199999999998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-171.19899999999998</v>
          </cell>
          <cell r="AJ12">
            <v>-170.20699999999999</v>
          </cell>
          <cell r="AK12">
            <v>-603.60969999999998</v>
          </cell>
          <cell r="AL12">
            <v>-140.34199999999998</v>
          </cell>
          <cell r="AM12">
            <v>-164.89499999999998</v>
          </cell>
          <cell r="AN12">
            <v>-182.053</v>
          </cell>
          <cell r="AO12">
            <v>-157.36800000000002</v>
          </cell>
          <cell r="AP12">
            <v>-644.65800000000002</v>
          </cell>
          <cell r="AQ12">
            <v>-145.82800000000003</v>
          </cell>
          <cell r="AR12">
            <v>-163.61100000000002</v>
          </cell>
          <cell r="AS12">
            <v>-189.13688447028679</v>
          </cell>
          <cell r="AT12">
            <v>-181.11056076492682</v>
          </cell>
          <cell r="AU12">
            <v>-679.68644523521368</v>
          </cell>
          <cell r="AV12">
            <v>-156.89837489077885</v>
          </cell>
          <cell r="AW12">
            <v>-174.98354249175227</v>
          </cell>
          <cell r="AX12">
            <v>-199.21842796210575</v>
          </cell>
          <cell r="AY12">
            <v>-201.13604399082178</v>
          </cell>
          <cell r="AZ12">
            <v>-732.23638933545874</v>
          </cell>
          <cell r="BA12">
            <v>-166.23835011838071</v>
          </cell>
          <cell r="BB12">
            <v>-192.38211274247868</v>
          </cell>
          <cell r="BC12">
            <v>-218.59585292136961</v>
          </cell>
          <cell r="BD12">
            <v>-221.0396564942109</v>
          </cell>
          <cell r="BE12">
            <v>-798.25597227643993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-98.676999999999992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-29.624000000000002</v>
          </cell>
          <cell r="N13">
            <v>-32.612000000000002</v>
          </cell>
          <cell r="O13">
            <v>-39.361999999999995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-45.855999999999995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-235.29399999999998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-267.28000000000003</v>
          </cell>
          <cell r="AG13">
            <v>-63.835999999999999</v>
          </cell>
          <cell r="AH13">
            <v>-68.968000000000004</v>
          </cell>
          <cell r="AI13">
            <v>-73.451000000000008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-99.202275907079112</v>
          </cell>
          <cell r="AT13">
            <v>-96.402334994881841</v>
          </cell>
          <cell r="AU13">
            <v>-371.83061090196094</v>
          </cell>
          <cell r="AV13">
            <v>-92.462107206563019</v>
          </cell>
          <cell r="AW13">
            <v>-98.145367096563973</v>
          </cell>
          <cell r="AX13">
            <v>-106.19195529342051</v>
          </cell>
          <cell r="AY13">
            <v>-104.04794694152517</v>
          </cell>
          <cell r="AZ13">
            <v>-400.84737653807269</v>
          </cell>
          <cell r="BA13">
            <v>-98.688562513279948</v>
          </cell>
          <cell r="BB13">
            <v>-104.49604956621312</v>
          </cell>
          <cell r="BC13">
            <v>-113.18766445388498</v>
          </cell>
          <cell r="BD13">
            <v>-111.49030497388131</v>
          </cell>
          <cell r="BE13">
            <v>-427.86258150725939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-104.31200000000001</v>
          </cell>
          <cell r="O14">
            <v>-135.077</v>
          </cell>
          <cell r="P14">
            <v>-144.61599999999999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-140.04399999999998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-198.05399999999997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-244.64999999999998</v>
          </cell>
          <cell r="AJ14">
            <v>-248.24299999999999</v>
          </cell>
          <cell r="AK14">
            <v>-887.90069999999992</v>
          </cell>
          <cell r="AL14">
            <v>-207.31799999999998</v>
          </cell>
          <cell r="AM14">
            <v>-241.25099999999998</v>
          </cell>
          <cell r="AN14">
            <v>-266.67899999999997</v>
          </cell>
          <cell r="AO14">
            <v>-237.33800000000002</v>
          </cell>
          <cell r="AP14">
            <v>-952.58600000000001</v>
          </cell>
          <cell r="AQ14">
            <v>-230.88200000000003</v>
          </cell>
          <cell r="AR14">
            <v>-254.78300000000002</v>
          </cell>
          <cell r="AS14">
            <v>-288.33916037736589</v>
          </cell>
          <cell r="AT14">
            <v>-277.51289575980866</v>
          </cell>
          <cell r="AU14">
            <v>-1051.5170561371747</v>
          </cell>
          <cell r="AV14">
            <v>-249.36048209734187</v>
          </cell>
          <cell r="AW14">
            <v>-273.12890958831622</v>
          </cell>
          <cell r="AX14">
            <v>-305.41038325552626</v>
          </cell>
          <cell r="AY14">
            <v>-305.18399093234694</v>
          </cell>
          <cell r="AZ14">
            <v>-1133.0837658735313</v>
          </cell>
          <cell r="BA14">
            <v>-264.92691263166068</v>
          </cell>
          <cell r="BB14">
            <v>-296.8781623086918</v>
          </cell>
          <cell r="BC14">
            <v>-331.78351737525458</v>
          </cell>
          <cell r="BD14">
            <v>-332.52996146809221</v>
          </cell>
          <cell r="BE14">
            <v>-1226.1185537836993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-4.7479999999999993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1.0110000000000001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S17">
            <v>0</v>
          </cell>
          <cell r="AT17">
            <v>0</v>
          </cell>
          <cell r="AU17">
            <v>-0.30399999999999999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-75.407000000000011</v>
          </cell>
          <cell r="J18">
            <v>-93.965000000000003</v>
          </cell>
          <cell r="K18">
            <v>-117.47200000000001</v>
          </cell>
          <cell r="L18">
            <v>-354.678</v>
          </cell>
          <cell r="M18">
            <v>-95.841999999999999</v>
          </cell>
          <cell r="N18">
            <v>-102.83800000000001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-565.23399999999992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-732.12999999999988</v>
          </cell>
          <cell r="AB18">
            <v>-174.988</v>
          </cell>
          <cell r="AC18">
            <v>-199.54599999999999</v>
          </cell>
          <cell r="AD18">
            <v>-222.72199999999998</v>
          </cell>
          <cell r="AE18">
            <v>-217.20400000000001</v>
          </cell>
          <cell r="AF18">
            <v>-814.46</v>
          </cell>
          <cell r="AG18">
            <v>-189.34500000000003</v>
          </cell>
          <cell r="AH18">
            <v>-214.56369999999998</v>
          </cell>
          <cell r="AI18">
            <v>-247.965</v>
          </cell>
          <cell r="AJ18">
            <v>-252.96499999999997</v>
          </cell>
          <cell r="AK18">
            <v>-904.83870000000002</v>
          </cell>
          <cell r="AL18">
            <v>-213.91499999999999</v>
          </cell>
          <cell r="AM18">
            <v>-248.59199999999998</v>
          </cell>
          <cell r="AN18">
            <v>-271.49099999999999</v>
          </cell>
          <cell r="AO18">
            <v>-245.27200000000002</v>
          </cell>
          <cell r="AP18">
            <v>-979.27</v>
          </cell>
          <cell r="AQ18">
            <v>-237.47600000000006</v>
          </cell>
          <cell r="AR18">
            <v>-261.27500000000003</v>
          </cell>
          <cell r="AS18">
            <v>-294.37655216537303</v>
          </cell>
          <cell r="AT18">
            <v>-283.49249392665757</v>
          </cell>
          <cell r="AU18">
            <v>-1076.6200460920306</v>
          </cell>
          <cell r="AV18">
            <v>-255.36084937084166</v>
          </cell>
          <cell r="AW18">
            <v>-279.07503711194113</v>
          </cell>
          <cell r="AX18">
            <v>-311.43799490340291</v>
          </cell>
          <cell r="AY18">
            <v>-311.29212282202872</v>
          </cell>
          <cell r="AZ18">
            <v>-1157.1660042082146</v>
          </cell>
          <cell r="BA18">
            <v>-271.10436223051124</v>
          </cell>
          <cell r="BB18">
            <v>-303.00112575020114</v>
          </cell>
          <cell r="BC18">
            <v>-337.99449438315287</v>
          </cell>
          <cell r="BD18">
            <v>-338.82784363428107</v>
          </cell>
          <cell r="BE18">
            <v>-1250.9278259981465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-324.67699999999996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-102.27900000000001</v>
          </cell>
          <cell r="O19">
            <v>-134.73599999999999</v>
          </cell>
          <cell r="P19">
            <v>-143.78199999999998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-153.36599999999999</v>
          </cell>
          <cell r="U19">
            <v>-166</v>
          </cell>
          <cell r="V19">
            <v>-561.17599999999993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-209.04600000000002</v>
          </cell>
          <cell r="AA19">
            <v>-724.57199999999989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-186.13600000000002</v>
          </cell>
          <cell r="AH19">
            <v>-211.46669999999997</v>
          </cell>
          <cell r="AI19">
            <v>-244.672</v>
          </cell>
          <cell r="AJ19">
            <v>-249.33399999999997</v>
          </cell>
          <cell r="AK19">
            <v>-891.6087</v>
          </cell>
          <cell r="AL19">
            <v>-208.131</v>
          </cell>
          <cell r="AM19">
            <v>-242.47099999999998</v>
          </cell>
          <cell r="AN19">
            <v>-265.37</v>
          </cell>
          <cell r="AO19">
            <v>-239.09000000000003</v>
          </cell>
          <cell r="AP19">
            <v>-955.06200000000001</v>
          </cell>
          <cell r="AQ19">
            <v>-231.20400000000006</v>
          </cell>
          <cell r="AR19">
            <v>-254.76500000000004</v>
          </cell>
          <cell r="AS19">
            <v>-288.33916037736589</v>
          </cell>
          <cell r="AT19">
            <v>-277.51289575980866</v>
          </cell>
          <cell r="AU19">
            <v>-1051.8210561371745</v>
          </cell>
          <cell r="AV19">
            <v>-249.36048209734187</v>
          </cell>
          <cell r="AW19">
            <v>-273.12890958831622</v>
          </cell>
          <cell r="AX19">
            <v>-305.4103832555262</v>
          </cell>
          <cell r="AY19">
            <v>-305.18399093234694</v>
          </cell>
          <cell r="AZ19">
            <v>-1133.0837658735315</v>
          </cell>
          <cell r="BA19">
            <v>-264.92691263166063</v>
          </cell>
          <cell r="BB19">
            <v>-296.8781623086918</v>
          </cell>
          <cell r="BC19">
            <v>-331.78351737525458</v>
          </cell>
          <cell r="BD19">
            <v>-332.52996146809227</v>
          </cell>
          <cell r="BE19">
            <v>-1226.1185537836996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42.394999999999953</v>
          </cell>
          <cell r="H20">
            <v>9.7689999999999948</v>
          </cell>
          <cell r="I20">
            <v>10.487999999999987</v>
          </cell>
          <cell r="J20">
            <v>17.702999999999999</v>
          </cell>
          <cell r="K20">
            <v>21.079999999999988</v>
          </cell>
          <cell r="L20">
            <v>59.039999999999978</v>
          </cell>
          <cell r="M20">
            <v>17.375999999999998</v>
          </cell>
          <cell r="N20">
            <v>22.999999999999993</v>
          </cell>
          <cell r="O20">
            <v>24.093000000000011</v>
          </cell>
          <cell r="P20">
            <v>31.001999999999995</v>
          </cell>
          <cell r="Q20">
            <v>95.470999999999961</v>
          </cell>
          <cell r="R20">
            <v>20.734999999999996</v>
          </cell>
          <cell r="S20">
            <v>28.290000000000013</v>
          </cell>
          <cell r="T20">
            <v>35.535000000000011</v>
          </cell>
          <cell r="U20">
            <v>33.170999999999985</v>
          </cell>
          <cell r="V20">
            <v>117.73100000000005</v>
          </cell>
          <cell r="W20">
            <v>14.66799999999999</v>
          </cell>
          <cell r="X20">
            <v>34.633999999999986</v>
          </cell>
          <cell r="Y20">
            <v>42.655999999999999</v>
          </cell>
          <cell r="Z20">
            <v>43.804999999999993</v>
          </cell>
          <cell r="AA20">
            <v>135.76300000000032</v>
          </cell>
          <cell r="AB20">
            <v>28.635999999999996</v>
          </cell>
          <cell r="AC20">
            <v>40.478000000000016</v>
          </cell>
          <cell r="AD20">
            <v>46.755999999999986</v>
          </cell>
          <cell r="AE20">
            <v>43.59</v>
          </cell>
          <cell r="AF20">
            <v>159.45999999999967</v>
          </cell>
          <cell r="AG20">
            <v>27.288999999999998</v>
          </cell>
          <cell r="AH20">
            <v>42.281299999999995</v>
          </cell>
          <cell r="AI20">
            <v>51.426999999999985</v>
          </cell>
          <cell r="AJ20">
            <v>40.303000000000011</v>
          </cell>
          <cell r="AK20">
            <v>161.30030000000008</v>
          </cell>
          <cell r="AL20">
            <v>28.110999999999997</v>
          </cell>
          <cell r="AM20">
            <v>42.979000000000021</v>
          </cell>
          <cell r="AN20">
            <v>49.697999999999986</v>
          </cell>
          <cell r="AO20">
            <v>44.707000000000008</v>
          </cell>
          <cell r="AP20">
            <v>165.49499999999998</v>
          </cell>
          <cell r="AQ20">
            <v>26.342999999999982</v>
          </cell>
          <cell r="AR20">
            <v>40.986999999999988</v>
          </cell>
          <cell r="AS20">
            <v>45.87785483504711</v>
          </cell>
          <cell r="AT20">
            <v>56.207107007317283</v>
          </cell>
          <cell r="AU20">
            <v>169.41496184236459</v>
          </cell>
          <cell r="AV20">
            <v>26.507088431695561</v>
          </cell>
          <cell r="AW20">
            <v>46.76595185456015</v>
          </cell>
          <cell r="AX20">
            <v>55.651805615464013</v>
          </cell>
          <cell r="AY20">
            <v>66.635117065971144</v>
          </cell>
          <cell r="AZ20">
            <v>195.55996296769069</v>
          </cell>
          <cell r="BA20">
            <v>34.574128880561119</v>
          </cell>
          <cell r="BB20">
            <v>50.031985241433517</v>
          </cell>
          <cell r="BC20">
            <v>59.77681678797147</v>
          </cell>
          <cell r="BD20">
            <v>73.037989494155113</v>
          </cell>
          <cell r="BE20">
            <v>217.42092040412103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-1.6549999999999998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-7.5580000000000007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-10.969999999999999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-24.208000000000006</v>
          </cell>
          <cell r="AQ21">
            <v>-6.2720000000000002</v>
          </cell>
          <cell r="AR21">
            <v>-6.51</v>
          </cell>
          <cell r="AS21">
            <v>-6.0373917880071337</v>
          </cell>
          <cell r="AT21">
            <v>-5.979598166848926</v>
          </cell>
          <cell r="AU21">
            <v>-24.798989954856062</v>
          </cell>
          <cell r="AV21">
            <v>-6.0003672734997879</v>
          </cell>
          <cell r="AW21">
            <v>-5.9461275236248881</v>
          </cell>
          <cell r="AX21">
            <v>-6.027611647876685</v>
          </cell>
          <cell r="AY21">
            <v>-6.1081318896817827</v>
          </cell>
          <cell r="AZ21">
            <v>-24.082238334683144</v>
          </cell>
          <cell r="BA21">
            <v>-6.1774495988505986</v>
          </cell>
          <cell r="BB21">
            <v>-6.122963441509369</v>
          </cell>
          <cell r="BC21">
            <v>-6.2109770078983111</v>
          </cell>
          <cell r="BD21">
            <v>-6.2978821661888222</v>
          </cell>
          <cell r="BE21">
            <v>-24.809272214447098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39.373999999999953</v>
          </cell>
          <cell r="H23">
            <v>9.3939999999999948</v>
          </cell>
          <cell r="I23">
            <v>10.099999999999987</v>
          </cell>
          <cell r="J23">
            <v>17.294</v>
          </cell>
          <cell r="K23">
            <v>20.596999999999987</v>
          </cell>
          <cell r="L23">
            <v>57.384999999999977</v>
          </cell>
          <cell r="M23">
            <v>16.767999999999997</v>
          </cell>
          <cell r="N23">
            <v>22.440999999999992</v>
          </cell>
          <cell r="O23">
            <v>23.413000000000011</v>
          </cell>
          <cell r="P23">
            <v>30.178999999999995</v>
          </cell>
          <cell r="Q23">
            <v>92.800999999999959</v>
          </cell>
          <cell r="R23">
            <v>19.855999999999995</v>
          </cell>
          <cell r="S23">
            <v>27.329000000000015</v>
          </cell>
          <cell r="T23">
            <v>34.485000000000014</v>
          </cell>
          <cell r="U23">
            <v>32.002999999999986</v>
          </cell>
          <cell r="V23">
            <v>113.67300000000006</v>
          </cell>
          <cell r="W23">
            <v>13.250999999999991</v>
          </cell>
          <cell r="X23">
            <v>32.884999999999984</v>
          </cell>
          <cell r="Y23">
            <v>40.613</v>
          </cell>
          <cell r="Z23">
            <v>41.455999999999989</v>
          </cell>
          <cell r="AA23">
            <v>128.20500000000033</v>
          </cell>
          <cell r="AB23">
            <v>26.050999999999995</v>
          </cell>
          <cell r="AC23">
            <v>38.093000000000018</v>
          </cell>
          <cell r="AD23">
            <v>43.948999999999984</v>
          </cell>
          <cell r="AE23">
            <v>40.397000000000006</v>
          </cell>
          <cell r="AF23">
            <v>148.48999999999967</v>
          </cell>
          <cell r="AG23">
            <v>24.08</v>
          </cell>
          <cell r="AH23">
            <v>39.184299999999993</v>
          </cell>
          <cell r="AI23">
            <v>48.133999999999986</v>
          </cell>
          <cell r="AJ23">
            <v>36.672000000000011</v>
          </cell>
          <cell r="AK23">
            <v>148.07030000000009</v>
          </cell>
          <cell r="AL23">
            <v>22.326999999999998</v>
          </cell>
          <cell r="AM23">
            <v>36.858000000000018</v>
          </cell>
          <cell r="AN23">
            <v>43.576999999999984</v>
          </cell>
          <cell r="AO23">
            <v>38.525000000000006</v>
          </cell>
          <cell r="AP23">
            <v>141.28699999999998</v>
          </cell>
          <cell r="AQ23">
            <v>20.070999999999984</v>
          </cell>
          <cell r="AR23">
            <v>34.47699999999999</v>
          </cell>
          <cell r="AS23">
            <v>39.840463047039975</v>
          </cell>
          <cell r="AT23">
            <v>50.22750884046836</v>
          </cell>
          <cell r="AU23">
            <v>144.61597188750852</v>
          </cell>
          <cell r="AV23">
            <v>20.506721158195774</v>
          </cell>
          <cell r="AW23">
            <v>40.819824330935262</v>
          </cell>
          <cell r="AX23">
            <v>49.624193967587331</v>
          </cell>
          <cell r="AY23">
            <v>60.526985176289358</v>
          </cell>
          <cell r="AZ23">
            <v>171.47772463300754</v>
          </cell>
          <cell r="BA23">
            <v>28.396679281710519</v>
          </cell>
          <cell r="BB23">
            <v>43.909021799924147</v>
          </cell>
          <cell r="BC23">
            <v>53.565839780073162</v>
          </cell>
          <cell r="BD23">
            <v>66.740107327966285</v>
          </cell>
          <cell r="BE23">
            <v>192.61164818967393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2.0169999999999995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4.5910000000000011</v>
          </cell>
          <cell r="AA24">
            <v>19.321000000000002</v>
          </cell>
          <cell r="AB24">
            <v>4.6900000000000004</v>
          </cell>
          <cell r="AC24">
            <v>5.1249999999999991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5.7739999999999982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17.595999999999997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8.2958963415595157</v>
          </cell>
          <cell r="AT24">
            <v>7.5077634330024798</v>
          </cell>
          <cell r="AU24">
            <v>33.545659774561997</v>
          </cell>
          <cell r="AV24">
            <v>8.5955103176634076</v>
          </cell>
          <cell r="AW24">
            <v>8.5444711042596815</v>
          </cell>
          <cell r="AX24">
            <v>7.4637195742063422</v>
          </cell>
          <cell r="AY24">
            <v>6.6462365282072531</v>
          </cell>
          <cell r="AZ24">
            <v>31.249937524336687</v>
          </cell>
          <cell r="BA24">
            <v>8.3868183180720042</v>
          </cell>
          <cell r="BB24">
            <v>9.5680912823680799</v>
          </cell>
          <cell r="BC24">
            <v>9.8422684649457235</v>
          </cell>
          <cell r="BD24">
            <v>9.6762504715955497</v>
          </cell>
          <cell r="BE24">
            <v>37.473428536981359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-2.6650000000000009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-2.4510000000000005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-2.6500000000000004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-2.8040000000000012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-4.4709999999999983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-5.3745793191592188</v>
          </cell>
          <cell r="AT25">
            <v>-6.0407985711724876</v>
          </cell>
          <cell r="AU25">
            <v>-26.012377890331706</v>
          </cell>
          <cell r="AV25">
            <v>-5.0573028049215889</v>
          </cell>
          <cell r="AW25">
            <v>-5.1652087669289397</v>
          </cell>
          <cell r="AX25">
            <v>-5.1078227873530508</v>
          </cell>
          <cell r="AY25">
            <v>-5.7994779580756983</v>
          </cell>
          <cell r="AZ25">
            <v>-21.129812317279278</v>
          </cell>
          <cell r="BA25">
            <v>-4.7423765482993314</v>
          </cell>
          <cell r="BB25">
            <v>-5.0519644840021805</v>
          </cell>
          <cell r="BC25">
            <v>-5.1276015561525758</v>
          </cell>
          <cell r="BD25">
            <v>-6.0299669929224669</v>
          </cell>
          <cell r="BE25">
            <v>-20.951909581376555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-2.0620000000000003</v>
          </cell>
          <cell r="G26">
            <v>-10.100999999999999</v>
          </cell>
          <cell r="H26">
            <v>0.50099999999999989</v>
          </cell>
          <cell r="I26">
            <v>0.29899999999999993</v>
          </cell>
          <cell r="J26">
            <v>-0.31499999999999995</v>
          </cell>
          <cell r="K26">
            <v>-0.51200000000000001</v>
          </cell>
          <cell r="L26">
            <v>-2.6999999999999247E-2</v>
          </cell>
          <cell r="M26">
            <v>-1.0609999999999999</v>
          </cell>
          <cell r="N26">
            <v>-0.25999999999999979</v>
          </cell>
          <cell r="O26">
            <v>-1.5620000000000001</v>
          </cell>
          <cell r="P26">
            <v>-0.64800000000000146</v>
          </cell>
          <cell r="Q26">
            <v>-3.5310000000000006</v>
          </cell>
          <cell r="R26">
            <v>1.4649999999999999</v>
          </cell>
          <cell r="S26">
            <v>3.0169999999999999</v>
          </cell>
          <cell r="T26">
            <v>4.3689999999999998</v>
          </cell>
          <cell r="U26">
            <v>2.9299999999999997</v>
          </cell>
          <cell r="V26">
            <v>11.780999999999999</v>
          </cell>
          <cell r="W26">
            <v>2.3850000000000002</v>
          </cell>
          <cell r="X26">
            <v>0.80999999999999961</v>
          </cell>
          <cell r="Y26">
            <v>1.6760000000000006</v>
          </cell>
          <cell r="Z26">
            <v>0.42800000000000082</v>
          </cell>
          <cell r="AA26">
            <v>5.2990000000000013</v>
          </cell>
          <cell r="AB26">
            <v>2.04</v>
          </cell>
          <cell r="AC26">
            <v>0.66599999999999948</v>
          </cell>
          <cell r="AD26">
            <v>1.681</v>
          </cell>
          <cell r="AE26">
            <v>3.24</v>
          </cell>
          <cell r="AF26">
            <v>7.6270000000000007</v>
          </cell>
          <cell r="AG26">
            <v>2.9169999999999998</v>
          </cell>
          <cell r="AH26">
            <v>3.8489999999999998</v>
          </cell>
          <cell r="AI26">
            <v>3.681</v>
          </cell>
          <cell r="AJ26">
            <v>2.9699999999999971</v>
          </cell>
          <cell r="AK26">
            <v>13.416999999999998</v>
          </cell>
          <cell r="AL26">
            <v>8.0229999999999997</v>
          </cell>
          <cell r="AM26">
            <v>2.0529999999999999</v>
          </cell>
          <cell r="AN26">
            <v>9.9679999999999964</v>
          </cell>
          <cell r="AO26">
            <v>3.2250000000000014</v>
          </cell>
          <cell r="AP26">
            <v>23.268999999999998</v>
          </cell>
          <cell r="AQ26">
            <v>3.4030000000000005</v>
          </cell>
          <cell r="AR26">
            <v>-0.25799999999999912</v>
          </cell>
          <cell r="AS26">
            <v>2.9213170224002969</v>
          </cell>
          <cell r="AT26">
            <v>1.4669648618299922</v>
          </cell>
          <cell r="AU26">
            <v>7.5332818842302913</v>
          </cell>
          <cell r="AV26">
            <v>3.5382075127418187</v>
          </cell>
          <cell r="AW26">
            <v>3.3792623373307418</v>
          </cell>
          <cell r="AX26">
            <v>2.3558967868532914</v>
          </cell>
          <cell r="AY26">
            <v>0.84675857013155476</v>
          </cell>
          <cell r="AZ26">
            <v>10.120125207057409</v>
          </cell>
          <cell r="BA26">
            <v>3.6444417697726728</v>
          </cell>
          <cell r="BB26">
            <v>4.5161267983658995</v>
          </cell>
          <cell r="BC26">
            <v>4.7146669087931476</v>
          </cell>
          <cell r="BD26">
            <v>3.6462834786730829</v>
          </cell>
          <cell r="BE26">
            <v>16.521518955604805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23.172000000000004</v>
          </cell>
          <cell r="G30">
            <v>29.272999999999954</v>
          </cell>
          <cell r="H30">
            <v>9.8949999999999942</v>
          </cell>
          <cell r="I30">
            <v>11.952999999999987</v>
          </cell>
          <cell r="J30">
            <v>16.979000000000003</v>
          </cell>
          <cell r="K30">
            <v>20.084999999999987</v>
          </cell>
          <cell r="L30">
            <v>58.911999999999978</v>
          </cell>
          <cell r="M30">
            <v>15.706999999999997</v>
          </cell>
          <cell r="N30">
            <v>22.18099999999999</v>
          </cell>
          <cell r="O30">
            <v>21.85100000000001</v>
          </cell>
          <cell r="P30">
            <v>29.530999999999995</v>
          </cell>
          <cell r="Q30">
            <v>89.269999999999953</v>
          </cell>
          <cell r="R30">
            <v>21.320999999999994</v>
          </cell>
          <cell r="S30">
            <v>30.346000000000014</v>
          </cell>
          <cell r="T30">
            <v>38.854000000000013</v>
          </cell>
          <cell r="U30">
            <v>34.932999999999986</v>
          </cell>
          <cell r="V30">
            <v>125.45400000000006</v>
          </cell>
          <cell r="W30">
            <v>15.635999999999992</v>
          </cell>
          <cell r="X30">
            <v>33.694999999999979</v>
          </cell>
          <cell r="Y30">
            <v>42.289000000000001</v>
          </cell>
          <cell r="Z30">
            <v>41.883999999999993</v>
          </cell>
          <cell r="AA30">
            <v>133.50400000000033</v>
          </cell>
          <cell r="AB30">
            <v>28.090999999999998</v>
          </cell>
          <cell r="AC30">
            <v>38.759000000000015</v>
          </cell>
          <cell r="AD30">
            <v>45.629999999999988</v>
          </cell>
          <cell r="AE30">
            <v>43.637000000000008</v>
          </cell>
          <cell r="AF30">
            <v>156.11699999999965</v>
          </cell>
          <cell r="AG30">
            <v>26.997</v>
          </cell>
          <cell r="AH30">
            <v>43.03329999999999</v>
          </cell>
          <cell r="AI30">
            <v>51.814999999999984</v>
          </cell>
          <cell r="AJ30">
            <v>39.64200000000001</v>
          </cell>
          <cell r="AK30">
            <v>161.48730000000009</v>
          </cell>
          <cell r="AL30">
            <v>30.35</v>
          </cell>
          <cell r="AM30">
            <v>38.911000000000016</v>
          </cell>
          <cell r="AN30">
            <v>53.54499999999998</v>
          </cell>
          <cell r="AO30">
            <v>41.750000000000007</v>
          </cell>
          <cell r="AP30">
            <v>164.55599999999998</v>
          </cell>
          <cell r="AQ30">
            <v>23.473999999999982</v>
          </cell>
          <cell r="AR30">
            <v>34.218999999999994</v>
          </cell>
          <cell r="AS30">
            <v>42.761780069440277</v>
          </cell>
          <cell r="AT30">
            <v>51.694473702298353</v>
          </cell>
          <cell r="AU30">
            <v>152.14925377173881</v>
          </cell>
          <cell r="AV30">
            <v>24.044928670937594</v>
          </cell>
          <cell r="AW30">
            <v>44.199086668266006</v>
          </cell>
          <cell r="AX30">
            <v>51.980090754440624</v>
          </cell>
          <cell r="AY30">
            <v>61.373743746420914</v>
          </cell>
          <cell r="AZ30">
            <v>181.59784984006495</v>
          </cell>
          <cell r="BA30">
            <v>32.041121051483188</v>
          </cell>
          <cell r="BB30">
            <v>48.425148598290043</v>
          </cell>
          <cell r="BC30">
            <v>58.280506688866311</v>
          </cell>
          <cell r="BD30">
            <v>70.386390806639369</v>
          </cell>
          <cell r="BE30">
            <v>209.13316714527872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-2.6650000000000009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-2.4510000000000005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-2.6500000000000004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-2.8040000000000012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-4.4709999999999983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-5.3745793191592188</v>
          </cell>
          <cell r="AT35">
            <v>-6.0407985711724876</v>
          </cell>
          <cell r="AU35">
            <v>-26.012377890331706</v>
          </cell>
          <cell r="AV35">
            <v>-5.0573028049215889</v>
          </cell>
          <cell r="AW35">
            <v>-5.1652087669289397</v>
          </cell>
          <cell r="AX35">
            <v>-5.1078227873530508</v>
          </cell>
          <cell r="AY35">
            <v>-5.7994779580756983</v>
          </cell>
          <cell r="AZ35">
            <v>-21.129812317279278</v>
          </cell>
          <cell r="BA35">
            <v>-4.7423765482993314</v>
          </cell>
          <cell r="BB35">
            <v>-5.0519644840021805</v>
          </cell>
          <cell r="BC35">
            <v>-5.1276015561525758</v>
          </cell>
          <cell r="BD35">
            <v>-6.0299669929224669</v>
          </cell>
          <cell r="BE35">
            <v>-20.951909581376555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44.891999999999996</v>
          </cell>
          <cell r="I40">
            <v>13.004</v>
          </cell>
          <cell r="J40">
            <v>173.54999999999998</v>
          </cell>
          <cell r="K40">
            <v>202.154</v>
          </cell>
          <cell r="L40">
            <v>44.891999999999996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178.99900000000002</v>
          </cell>
          <cell r="U40">
            <v>173.54999999999998</v>
          </cell>
          <cell r="V40">
            <v>173.54999999999998</v>
          </cell>
          <cell r="W40">
            <v>166.74099999999999</v>
          </cell>
          <cell r="X40">
            <v>205.81900000000002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213.30599999999998</v>
          </cell>
          <cell r="AC40">
            <v>214.41099999999997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207.55300000000003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193.48600000000002</v>
          </cell>
          <cell r="AO40">
            <v>225.762</v>
          </cell>
          <cell r="AP40">
            <v>225.762</v>
          </cell>
          <cell r="AQ40">
            <v>249.15800000000002</v>
          </cell>
          <cell r="AR40">
            <v>223.76400000000001</v>
          </cell>
          <cell r="AS40">
            <v>205.93255701681628</v>
          </cell>
          <cell r="AT40">
            <v>250.67514751524502</v>
          </cell>
          <cell r="AU40">
            <v>250.67514751524502</v>
          </cell>
          <cell r="AV40">
            <v>266.11847897217217</v>
          </cell>
          <cell r="AW40">
            <v>241.89765891001943</v>
          </cell>
          <cell r="AX40">
            <v>224.5549402167685</v>
          </cell>
          <cell r="AY40">
            <v>289.53112895515739</v>
          </cell>
          <cell r="AZ40">
            <v>289.53112895515739</v>
          </cell>
          <cell r="BA40">
            <v>330.31122958281378</v>
          </cell>
          <cell r="BB40">
            <v>339.77641962209179</v>
          </cell>
          <cell r="BC40">
            <v>334.04511900026125</v>
          </cell>
          <cell r="BD40">
            <v>336.59035651004467</v>
          </cell>
          <cell r="BE40">
            <v>336.59035651004467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306.47400000000005</v>
          </cell>
          <cell r="AR41">
            <v>296.82900000000001</v>
          </cell>
          <cell r="AS41">
            <v>359.55449767469702</v>
          </cell>
          <cell r="AT41">
            <v>328.01168620252326</v>
          </cell>
          <cell r="AU41">
            <v>328.01168620252326</v>
          </cell>
          <cell r="AV41">
            <v>332.69507690647157</v>
          </cell>
          <cell r="AW41">
            <v>339.60469145906166</v>
          </cell>
          <cell r="AX41">
            <v>406.90921097239124</v>
          </cell>
          <cell r="AY41">
            <v>356.86031483139493</v>
          </cell>
          <cell r="AZ41">
            <v>356.86031483139493</v>
          </cell>
          <cell r="BA41">
            <v>340.53253408333177</v>
          </cell>
          <cell r="BB41">
            <v>311.21713167406244</v>
          </cell>
          <cell r="BC41">
            <v>371.70434383907303</v>
          </cell>
          <cell r="BD41">
            <v>380.3597696671826</v>
          </cell>
          <cell r="BE41">
            <v>380.3597696671826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122.43686485615169</v>
          </cell>
          <cell r="AT42">
            <v>107.23760474743084</v>
          </cell>
          <cell r="AU42">
            <v>107.23760474743084</v>
          </cell>
          <cell r="AV42">
            <v>130.27019317638565</v>
          </cell>
          <cell r="AW42">
            <v>138.90336225445674</v>
          </cell>
          <cell r="AX42">
            <v>132.93952809825157</v>
          </cell>
          <cell r="AY42">
            <v>115.52867804222268</v>
          </cell>
          <cell r="AZ42">
            <v>115.52867804222268</v>
          </cell>
          <cell r="BA42">
            <v>139.85427787604195</v>
          </cell>
          <cell r="BB42">
            <v>150.14921170571733</v>
          </cell>
          <cell r="BC42">
            <v>145.28532842555478</v>
          </cell>
          <cell r="BD42">
            <v>125.94492510827253</v>
          </cell>
          <cell r="BE42">
            <v>125.94492510827253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12.809999999999999</v>
          </cell>
          <cell r="H43">
            <v>13.436</v>
          </cell>
          <cell r="I43">
            <v>14.798999999999999</v>
          </cell>
          <cell r="J43">
            <v>21.813000000000002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13.809000000000001</v>
          </cell>
          <cell r="T43">
            <v>12.91</v>
          </cell>
          <cell r="U43">
            <v>21.813000000000002</v>
          </cell>
          <cell r="V43">
            <v>21.813000000000002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27.322000000000003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41.093999999999994</v>
          </cell>
          <cell r="AH43">
            <v>36.786000000000001</v>
          </cell>
          <cell r="AI43">
            <v>38.450000000000003</v>
          </cell>
          <cell r="AJ43">
            <v>42.224000000000004</v>
          </cell>
          <cell r="AK43">
            <v>42.224000000000004</v>
          </cell>
          <cell r="AL43">
            <v>40.495000000000005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44.638749751662381</v>
          </cell>
          <cell r="AT43">
            <v>49.001714183567664</v>
          </cell>
          <cell r="AU43">
            <v>49.001714183567664</v>
          </cell>
          <cell r="AV43">
            <v>46.433626407451904</v>
          </cell>
          <cell r="AW43">
            <v>48.393238402482638</v>
          </cell>
          <cell r="AX43">
            <v>49.182667441148858</v>
          </cell>
          <cell r="AY43">
            <v>53.31141506961184</v>
          </cell>
          <cell r="AZ43">
            <v>53.31141506961184</v>
          </cell>
          <cell r="BA43">
            <v>50.656125648536474</v>
          </cell>
          <cell r="BB43">
            <v>52.819861637992943</v>
          </cell>
          <cell r="BC43">
            <v>53.727133884898464</v>
          </cell>
          <cell r="BD43">
            <v>57.921571003021533</v>
          </cell>
          <cell r="BE43">
            <v>57.921571003021533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209.06699999999998</v>
          </cell>
          <cell r="J44">
            <v>432.33600000000001</v>
          </cell>
          <cell r="K44">
            <v>513.5619999999999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209.06699999999998</v>
          </cell>
          <cell r="Q44">
            <v>209.06699999999998</v>
          </cell>
          <cell r="R44">
            <v>419.92</v>
          </cell>
          <cell r="S44">
            <v>389.423</v>
          </cell>
          <cell r="T44">
            <v>423.73900000000003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475.87899999999996</v>
          </cell>
          <cell r="Z44">
            <v>513.5619999999999</v>
          </cell>
          <cell r="AA44">
            <v>513.5619999999999</v>
          </cell>
          <cell r="AB44">
            <v>539.36</v>
          </cell>
          <cell r="AC44">
            <v>537.05900000000008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552.25399999999991</v>
          </cell>
          <cell r="AI44">
            <v>611.19600000000003</v>
          </cell>
          <cell r="AJ44">
            <v>618.65299999999991</v>
          </cell>
          <cell r="AK44">
            <v>618.65299999999991</v>
          </cell>
          <cell r="AL44">
            <v>668.56100000000004</v>
          </cell>
          <cell r="AM44">
            <v>628.16899999999998</v>
          </cell>
          <cell r="AN44">
            <v>696.95999999999992</v>
          </cell>
          <cell r="AO44">
            <v>672.42000000000007</v>
          </cell>
          <cell r="AP44">
            <v>672.42000000000007</v>
          </cell>
          <cell r="AQ44">
            <v>721.01700000000005</v>
          </cell>
          <cell r="AR44">
            <v>693.08000000000015</v>
          </cell>
          <cell r="AS44">
            <v>732.56266929932747</v>
          </cell>
          <cell r="AT44">
            <v>734.92615264876679</v>
          </cell>
          <cell r="AU44">
            <v>734.92615264876679</v>
          </cell>
          <cell r="AV44">
            <v>775.51737546248125</v>
          </cell>
          <cell r="AW44">
            <v>768.79895102602052</v>
          </cell>
          <cell r="AX44">
            <v>813.58634672856022</v>
          </cell>
          <cell r="AY44">
            <v>815.23153689838693</v>
          </cell>
          <cell r="AZ44">
            <v>815.23153689838693</v>
          </cell>
          <cell r="BA44">
            <v>861.35416719072396</v>
          </cell>
          <cell r="BB44">
            <v>853.96262463986454</v>
          </cell>
          <cell r="BC44">
            <v>904.76192514978743</v>
          </cell>
          <cell r="BD44">
            <v>900.81662228852133</v>
          </cell>
          <cell r="BE44">
            <v>900.81662228852133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14.027840000000001</v>
          </cell>
          <cell r="G45">
            <v>13.535</v>
          </cell>
          <cell r="H45">
            <v>18.999000000000002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18.999000000000002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129.91500000000002</v>
          </cell>
          <cell r="AP45">
            <v>129.91500000000002</v>
          </cell>
          <cell r="AQ45">
            <v>135.09399999999999</v>
          </cell>
          <cell r="AR45">
            <v>143.786</v>
          </cell>
          <cell r="AS45">
            <v>149.10848982919919</v>
          </cell>
          <cell r="AT45">
            <v>155.34500000000003</v>
          </cell>
          <cell r="AU45">
            <v>155.34500000000003</v>
          </cell>
          <cell r="AV45">
            <v>160.67442638670764</v>
          </cell>
          <cell r="AW45">
            <v>167.62850528752506</v>
          </cell>
          <cell r="AX45">
            <v>174.65214517236882</v>
          </cell>
          <cell r="AY45">
            <v>181.61773096564337</v>
          </cell>
          <cell r="AZ45">
            <v>181.61773096564337</v>
          </cell>
          <cell r="BA45">
            <v>187.12119163923643</v>
          </cell>
          <cell r="BB45">
            <v>194.33287507703886</v>
          </cell>
          <cell r="BC45">
            <v>201.61886117153387</v>
          </cell>
          <cell r="BD45">
            <v>215.64660468693046</v>
          </cell>
          <cell r="BE45">
            <v>215.64660468693046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-37.897999999999996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-75.141391788007127</v>
          </cell>
          <cell r="AT46">
            <v>-81.120989954856057</v>
          </cell>
          <cell r="AU46">
            <v>-81.120989954856057</v>
          </cell>
          <cell r="AV46">
            <v>-87.121357228355848</v>
          </cell>
          <cell r="AW46">
            <v>-93.067484751980743</v>
          </cell>
          <cell r="AX46">
            <v>-99.095096399857425</v>
          </cell>
          <cell r="AY46">
            <v>-105.20322828953921</v>
          </cell>
          <cell r="AZ46">
            <v>-105.20322828953921</v>
          </cell>
          <cell r="BA46">
            <v>-111.38067788838981</v>
          </cell>
          <cell r="BB46">
            <v>-117.50364132989918</v>
          </cell>
          <cell r="BC46">
            <v>-123.71461833779749</v>
          </cell>
          <cell r="BD46">
            <v>-130.0125005039863</v>
          </cell>
          <cell r="BE46">
            <v>-130.0125005039863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73.96709804119206</v>
          </cell>
          <cell r="AT47">
            <v>74.224010045143956</v>
          </cell>
          <cell r="AU47">
            <v>74.224010045143956</v>
          </cell>
          <cell r="AV47">
            <v>73.553069158351789</v>
          </cell>
          <cell r="AW47">
            <v>74.56102053554433</v>
          </cell>
          <cell r="AX47">
            <v>75.557048772511408</v>
          </cell>
          <cell r="AY47">
            <v>76.414502676104163</v>
          </cell>
          <cell r="AZ47">
            <v>76.414502676104163</v>
          </cell>
          <cell r="BA47">
            <v>75.740513750846603</v>
          </cell>
          <cell r="BB47">
            <v>76.829233747139682</v>
          </cell>
          <cell r="BC47">
            <v>77.904242833736376</v>
          </cell>
          <cell r="BD47">
            <v>85.634104182944142</v>
          </cell>
          <cell r="BE47">
            <v>85.634104182944142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36.821999999999996</v>
          </cell>
          <cell r="K48">
            <v>55.248000000000005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36.821999999999996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55.248000000000005</v>
          </cell>
          <cell r="AA48">
            <v>55.248000000000005</v>
          </cell>
          <cell r="AB48">
            <v>61.760000000000005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77.038000000000011</v>
          </cell>
          <cell r="AG48">
            <v>81.139999999999986</v>
          </cell>
          <cell r="AH48">
            <v>86.833999999999989</v>
          </cell>
          <cell r="AI48">
            <v>95.128999999999991</v>
          </cell>
          <cell r="AJ48">
            <v>102.49199999999999</v>
          </cell>
          <cell r="AK48">
            <v>102.49199999999999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4.2490000000000006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16.817999999999998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26.358999999999998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22.816000000000003</v>
          </cell>
          <cell r="U53">
            <v>16.817999999999998</v>
          </cell>
          <cell r="V53">
            <v>16.817999999999998</v>
          </cell>
          <cell r="W53">
            <v>17.896000000000001</v>
          </cell>
          <cell r="X53">
            <v>16.135000000000002</v>
          </cell>
          <cell r="Y53">
            <v>17.436999999999998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15.937000000000001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17.206000000000003</v>
          </cell>
          <cell r="AP53">
            <v>17.206000000000003</v>
          </cell>
          <cell r="AQ53">
            <v>21.201999999999998</v>
          </cell>
          <cell r="AR53">
            <v>23.189999999999998</v>
          </cell>
          <cell r="AS53">
            <v>23.189999999999998</v>
          </cell>
          <cell r="AT53">
            <v>23.189999999999998</v>
          </cell>
          <cell r="AU53">
            <v>23.189999999999998</v>
          </cell>
          <cell r="AV53">
            <v>23.189999999999998</v>
          </cell>
          <cell r="AW53">
            <v>23.189999999999998</v>
          </cell>
          <cell r="AX53">
            <v>23.189999999999998</v>
          </cell>
          <cell r="AY53">
            <v>23.189999999999998</v>
          </cell>
          <cell r="AZ53">
            <v>23.189999999999998</v>
          </cell>
          <cell r="BA53">
            <v>23.189999999999998</v>
          </cell>
          <cell r="BB53">
            <v>23.189999999999998</v>
          </cell>
          <cell r="BC53">
            <v>23.189999999999998</v>
          </cell>
          <cell r="BD53">
            <v>23.189999999999998</v>
          </cell>
          <cell r="BE53">
            <v>23.189999999999998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238.02700000000002</v>
          </cell>
          <cell r="I54">
            <v>268.15599999999995</v>
          </cell>
          <cell r="J54">
            <v>510.58800000000002</v>
          </cell>
          <cell r="K54">
            <v>636.59099999999989</v>
          </cell>
          <cell r="L54">
            <v>238.02700000000002</v>
          </cell>
          <cell r="M54">
            <v>270.33999999999997</v>
          </cell>
          <cell r="N54">
            <v>234.64600000000002</v>
          </cell>
          <cell r="O54">
            <v>248.83200000000002</v>
          </cell>
          <cell r="P54">
            <v>268.15599999999995</v>
          </cell>
          <cell r="Q54">
            <v>268.15599999999995</v>
          </cell>
          <cell r="R54">
            <v>480.89700000000005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595.92099999999994</v>
          </cell>
          <cell r="Z54">
            <v>636.59099999999989</v>
          </cell>
          <cell r="AA54">
            <v>636.59099999999989</v>
          </cell>
          <cell r="AB54">
            <v>671.91800000000001</v>
          </cell>
          <cell r="AC54">
            <v>674.36200000000008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714.58199999999988</v>
          </cell>
          <cell r="AI54">
            <v>783.37</v>
          </cell>
          <cell r="AJ54">
            <v>796.5089999999999</v>
          </cell>
          <cell r="AK54">
            <v>796.5089999999999</v>
          </cell>
          <cell r="AL54">
            <v>854.85300000000007</v>
          </cell>
          <cell r="AM54">
            <v>812.39300000000003</v>
          </cell>
          <cell r="AN54">
            <v>883.125</v>
          </cell>
          <cell r="AO54">
            <v>853.94800000000009</v>
          </cell>
          <cell r="AP54">
            <v>853.94800000000009</v>
          </cell>
          <cell r="AQ54">
            <v>907.53700000000003</v>
          </cell>
          <cell r="AR54">
            <v>881.83700000000022</v>
          </cell>
          <cell r="AS54">
            <v>920.60476734051952</v>
          </cell>
          <cell r="AT54">
            <v>923.22516269391076</v>
          </cell>
          <cell r="AU54">
            <v>923.22516269391076</v>
          </cell>
          <cell r="AV54">
            <v>963.14544462083302</v>
          </cell>
          <cell r="AW54">
            <v>957.43497156156491</v>
          </cell>
          <cell r="AX54">
            <v>1003.2183955010717</v>
          </cell>
          <cell r="AY54">
            <v>1005.7210395744911</v>
          </cell>
          <cell r="AZ54">
            <v>1005.7210395744911</v>
          </cell>
          <cell r="BA54">
            <v>1051.1696809415705</v>
          </cell>
          <cell r="BB54">
            <v>1044.8668583870042</v>
          </cell>
          <cell r="BC54">
            <v>1096.7411679835238</v>
          </cell>
          <cell r="BD54">
            <v>1100.5257264714655</v>
          </cell>
          <cell r="BE54">
            <v>1100.5257264714655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101.50266638123124</v>
          </cell>
          <cell r="AT55">
            <v>79.177243832751614</v>
          </cell>
          <cell r="AU55">
            <v>79.177243832751614</v>
          </cell>
          <cell r="AV55">
            <v>117.55989539748242</v>
          </cell>
          <cell r="AW55">
            <v>87.779696537853226</v>
          </cell>
          <cell r="AX55">
            <v>110.20958912406496</v>
          </cell>
          <cell r="AY55">
            <v>85.298830877175746</v>
          </cell>
          <cell r="AZ55">
            <v>85.298830877175746</v>
          </cell>
          <cell r="BA55">
            <v>126.20887308992087</v>
          </cell>
          <cell r="BB55">
            <v>94.886488167084394</v>
          </cell>
          <cell r="BC55">
            <v>120.4445102264946</v>
          </cell>
          <cell r="BD55">
            <v>92.989507442670103</v>
          </cell>
          <cell r="BE55">
            <v>92.989507442670103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6.2620000000000005</v>
          </cell>
          <cell r="G57">
            <v>19.757000000000001</v>
          </cell>
          <cell r="H57">
            <v>39.001000000000005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39.001000000000005</v>
          </cell>
          <cell r="M57">
            <v>36.519000000000005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66.897665308964378</v>
          </cell>
          <cell r="AT57">
            <v>69.748937587987115</v>
          </cell>
          <cell r="AU57">
            <v>69.748937587987115</v>
          </cell>
          <cell r="AV57">
            <v>70.795287606814981</v>
          </cell>
          <cell r="AW57">
            <v>72.174168438352012</v>
          </cell>
          <cell r="AX57">
            <v>73.707387500420438</v>
          </cell>
          <cell r="AY57">
            <v>75.8833568247817</v>
          </cell>
          <cell r="AZ57">
            <v>75.8833568247817</v>
          </cell>
          <cell r="BA57">
            <v>77.233144636740292</v>
          </cell>
          <cell r="BB57">
            <v>78.776079398633044</v>
          </cell>
          <cell r="BC57">
            <v>80.517932080031102</v>
          </cell>
          <cell r="BD57">
            <v>82.445443148245687</v>
          </cell>
          <cell r="BE57">
            <v>82.445443148245687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102.31800000000001</v>
          </cell>
          <cell r="K58">
            <v>127.41799999999998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103.25600000000001</v>
          </cell>
          <cell r="S58">
            <v>79.067999999999998</v>
          </cell>
          <cell r="T58">
            <v>97.634999999999991</v>
          </cell>
          <cell r="U58">
            <v>102.31800000000001</v>
          </cell>
          <cell r="V58">
            <v>102.31800000000001</v>
          </cell>
          <cell r="W58">
            <v>103.212</v>
          </cell>
          <cell r="X58">
            <v>107.458</v>
          </cell>
          <cell r="Y58">
            <v>134.59</v>
          </cell>
          <cell r="Z58">
            <v>127.41799999999998</v>
          </cell>
          <cell r="AA58">
            <v>127.41799999999998</v>
          </cell>
          <cell r="AB58">
            <v>146.21100000000001</v>
          </cell>
          <cell r="AC58">
            <v>148.08699999999999</v>
          </cell>
          <cell r="AD58">
            <v>179.42200000000003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221.70100000000002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234.0423316901956</v>
          </cell>
          <cell r="AT58">
            <v>214.56818142073874</v>
          </cell>
          <cell r="AU58">
            <v>214.56818142073874</v>
          </cell>
          <cell r="AV58">
            <v>253.9971830042974</v>
          </cell>
          <cell r="AW58">
            <v>225.59586497620523</v>
          </cell>
          <cell r="AX58">
            <v>249.55897662448541</v>
          </cell>
          <cell r="AY58">
            <v>226.82418770195744</v>
          </cell>
          <cell r="AZ58">
            <v>226.82418770195744</v>
          </cell>
          <cell r="BA58">
            <v>269.08401772666116</v>
          </cell>
          <cell r="BB58">
            <v>239.30456756571743</v>
          </cell>
          <cell r="BC58">
            <v>266.6044423065257</v>
          </cell>
          <cell r="BD58">
            <v>241.0769505909158</v>
          </cell>
          <cell r="BE58">
            <v>241.0769505909158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24.349000000000004</v>
          </cell>
          <cell r="G60">
            <v>22.353999999999999</v>
          </cell>
          <cell r="H60">
            <v>11.101999999999999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11.101999999999999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6.6359999999999992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6.9990000000000006</v>
          </cell>
          <cell r="AE60">
            <v>6.8810000000000002</v>
          </cell>
          <cell r="AF60">
            <v>6.8810000000000002</v>
          </cell>
          <cell r="AG60">
            <v>7.0239999999999991</v>
          </cell>
          <cell r="AH60">
            <v>7.5289999999999999</v>
          </cell>
          <cell r="AI60">
            <v>7.1959999999999997</v>
          </cell>
          <cell r="AJ60">
            <v>7.0840000000000005</v>
          </cell>
          <cell r="AK60">
            <v>7.0840000000000005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7.6370000000002545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36.248000000000005</v>
          </cell>
          <cell r="G61">
            <v>40.225999999999999</v>
          </cell>
          <cell r="H61">
            <v>25.836999999999996</v>
          </cell>
          <cell r="I61">
            <v>28.152000000000001</v>
          </cell>
          <cell r="J61">
            <v>24.223000000000003</v>
          </cell>
          <cell r="K61">
            <v>55.274000000000001</v>
          </cell>
          <cell r="L61">
            <v>25.836999999999996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24.223000000000003</v>
          </cell>
          <cell r="V61">
            <v>24.223000000000003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52.102000000000004</v>
          </cell>
          <cell r="AC61">
            <v>54.385999999999996</v>
          </cell>
          <cell r="AD61">
            <v>49.111000000000004</v>
          </cell>
          <cell r="AE61">
            <v>45.463999999999999</v>
          </cell>
          <cell r="AF61">
            <v>45.463999999999999</v>
          </cell>
          <cell r="AG61">
            <v>43.995999999999995</v>
          </cell>
          <cell r="AH61">
            <v>38.629000000000005</v>
          </cell>
          <cell r="AI61">
            <v>32.42</v>
          </cell>
          <cell r="AJ61">
            <v>41.413000000000004</v>
          </cell>
          <cell r="AK61">
            <v>41.413000000000004</v>
          </cell>
          <cell r="AL61">
            <v>39.521000000000001</v>
          </cell>
          <cell r="AM61">
            <v>37.498999999999995</v>
          </cell>
          <cell r="AN61">
            <v>36.059000000000005</v>
          </cell>
          <cell r="AO61">
            <v>45.271000000000001</v>
          </cell>
          <cell r="AP61">
            <v>45.271000000000001</v>
          </cell>
          <cell r="AQ61">
            <v>42.187000000000253</v>
          </cell>
          <cell r="AR61">
            <v>39.998000000000005</v>
          </cell>
          <cell r="AS61">
            <v>39.998000000000005</v>
          </cell>
          <cell r="AT61">
            <v>39.998000000000005</v>
          </cell>
          <cell r="AU61">
            <v>39.998000000000005</v>
          </cell>
          <cell r="AV61">
            <v>39.998000000000005</v>
          </cell>
          <cell r="AW61">
            <v>39.998000000000005</v>
          </cell>
          <cell r="AX61">
            <v>39.998000000000005</v>
          </cell>
          <cell r="AY61">
            <v>39.998000000000005</v>
          </cell>
          <cell r="AZ61">
            <v>39.998000000000005</v>
          </cell>
          <cell r="BA61">
            <v>39.998000000000005</v>
          </cell>
          <cell r="BB61">
            <v>39.998000000000005</v>
          </cell>
          <cell r="BC61">
            <v>39.998000000000005</v>
          </cell>
          <cell r="BD61">
            <v>39.998000000000005</v>
          </cell>
          <cell r="BE61">
            <v>39.998000000000005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93.716000000000008</v>
          </cell>
          <cell r="G62">
            <v>120.17699999999999</v>
          </cell>
          <cell r="H62">
            <v>118.495</v>
          </cell>
          <cell r="I62">
            <v>121.938</v>
          </cell>
          <cell r="J62">
            <v>126.54100000000001</v>
          </cell>
          <cell r="K62">
            <v>182.69199999999998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133.32500000000002</v>
          </cell>
          <cell r="S62">
            <v>105.43299999999999</v>
          </cell>
          <cell r="T62">
            <v>123.33199999999999</v>
          </cell>
          <cell r="U62">
            <v>126.54100000000001</v>
          </cell>
          <cell r="V62">
            <v>126.54100000000001</v>
          </cell>
          <cell r="W62">
            <v>126.35000000000001</v>
          </cell>
          <cell r="X62">
            <v>137.44200000000001</v>
          </cell>
          <cell r="Y62">
            <v>163.61500000000001</v>
          </cell>
          <cell r="Z62">
            <v>182.69199999999998</v>
          </cell>
          <cell r="AA62">
            <v>182.69199999999998</v>
          </cell>
          <cell r="AB62">
            <v>198.31300000000002</v>
          </cell>
          <cell r="AC62">
            <v>202.47299999999998</v>
          </cell>
          <cell r="AD62">
            <v>228.53300000000002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181.53500000000003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261.22200000000004</v>
          </cell>
          <cell r="AM62">
            <v>236.02599999999998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271.67000000000024</v>
          </cell>
          <cell r="AR62">
            <v>252.56400000000002</v>
          </cell>
          <cell r="AS62">
            <v>274.04033169019561</v>
          </cell>
          <cell r="AT62">
            <v>254.56618142073876</v>
          </cell>
          <cell r="AU62">
            <v>254.56618142073876</v>
          </cell>
          <cell r="AV62">
            <v>293.99518300429742</v>
          </cell>
          <cell r="AW62">
            <v>265.59386497620523</v>
          </cell>
          <cell r="AX62">
            <v>289.5569766244854</v>
          </cell>
          <cell r="AY62">
            <v>266.82218770195743</v>
          </cell>
          <cell r="AZ62">
            <v>266.82218770195743</v>
          </cell>
          <cell r="BA62">
            <v>309.08201772666115</v>
          </cell>
          <cell r="BB62">
            <v>279.30256756571742</v>
          </cell>
          <cell r="BC62">
            <v>306.60244230652569</v>
          </cell>
          <cell r="BD62">
            <v>281.07495059091582</v>
          </cell>
          <cell r="BE62">
            <v>281.07495059091582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85.472000000000008</v>
          </cell>
          <cell r="H64">
            <v>119.53200000000001</v>
          </cell>
          <cell r="I64">
            <v>146.21800000000002</v>
          </cell>
          <cell r="J64">
            <v>384.04699999999997</v>
          </cell>
          <cell r="K64">
            <v>453.89900000000006</v>
          </cell>
          <cell r="L64">
            <v>119.53200000000001</v>
          </cell>
          <cell r="M64">
            <v>128.15600000000001</v>
          </cell>
          <cell r="N64">
            <v>141.11800000000002</v>
          </cell>
          <cell r="O64">
            <v>136.68</v>
          </cell>
          <cell r="P64">
            <v>146.21800000000002</v>
          </cell>
          <cell r="Q64">
            <v>146.21800000000002</v>
          </cell>
          <cell r="R64">
            <v>347.57200000000006</v>
          </cell>
          <cell r="S64">
            <v>347.10700000000003</v>
          </cell>
          <cell r="T64">
            <v>372.68899999999996</v>
          </cell>
          <cell r="U64">
            <v>384.04699999999997</v>
          </cell>
          <cell r="V64">
            <v>384.04699999999997</v>
          </cell>
          <cell r="W64">
            <v>394.89899999999994</v>
          </cell>
          <cell r="X64">
            <v>409.447</v>
          </cell>
          <cell r="Y64">
            <v>432.30599999999998</v>
          </cell>
          <cell r="Z64">
            <v>453.89900000000006</v>
          </cell>
          <cell r="AA64">
            <v>453.89900000000006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635.86699999999985</v>
          </cell>
          <cell r="AR64">
            <v>629.27300000000002</v>
          </cell>
          <cell r="AS64">
            <v>646.56443565032373</v>
          </cell>
          <cell r="AT64">
            <v>668.658981273172</v>
          </cell>
          <cell r="AU64">
            <v>668.658981273172</v>
          </cell>
          <cell r="AV64">
            <v>669.15026161653566</v>
          </cell>
          <cell r="AW64">
            <v>691.84110658535951</v>
          </cell>
          <cell r="AX64">
            <v>713.66141887658614</v>
          </cell>
          <cell r="AY64">
            <v>738.89885187253356</v>
          </cell>
          <cell r="AZ64">
            <v>738.89885187253344</v>
          </cell>
          <cell r="BA64">
            <v>742.0876632149093</v>
          </cell>
          <cell r="BB64">
            <v>765.5642908212867</v>
          </cell>
          <cell r="BC64">
            <v>790.13872567699821</v>
          </cell>
          <cell r="BD64">
            <v>819.45077588054971</v>
          </cell>
          <cell r="BE64">
            <v>819.45077588054971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85.472000000000008</v>
          </cell>
          <cell r="H66">
            <v>119.53200000000001</v>
          </cell>
          <cell r="I66">
            <v>146.21800000000002</v>
          </cell>
          <cell r="J66">
            <v>384.04699999999997</v>
          </cell>
          <cell r="K66">
            <v>453.89900000000006</v>
          </cell>
          <cell r="L66">
            <v>119.53200000000001</v>
          </cell>
          <cell r="M66">
            <v>128.15600000000001</v>
          </cell>
          <cell r="N66">
            <v>141.11800000000002</v>
          </cell>
          <cell r="O66">
            <v>136.68</v>
          </cell>
          <cell r="P66">
            <v>146.21800000000002</v>
          </cell>
          <cell r="Q66">
            <v>146.21800000000002</v>
          </cell>
          <cell r="R66">
            <v>347.57200000000006</v>
          </cell>
          <cell r="S66">
            <v>347.10700000000003</v>
          </cell>
          <cell r="T66">
            <v>372.68899999999996</v>
          </cell>
          <cell r="U66">
            <v>384.04699999999997</v>
          </cell>
          <cell r="V66">
            <v>384.04699999999997</v>
          </cell>
          <cell r="W66">
            <v>394.89899999999994</v>
          </cell>
          <cell r="X66">
            <v>409.447</v>
          </cell>
          <cell r="Y66">
            <v>432.30599999999998</v>
          </cell>
          <cell r="Z66">
            <v>453.89900000000006</v>
          </cell>
          <cell r="AA66">
            <v>453.89900000000006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635.86699999999985</v>
          </cell>
          <cell r="AR66">
            <v>629.27300000000002</v>
          </cell>
          <cell r="AS66">
            <v>646.56443565032373</v>
          </cell>
          <cell r="AT66">
            <v>668.658981273172</v>
          </cell>
          <cell r="AU66">
            <v>668.658981273172</v>
          </cell>
          <cell r="AV66">
            <v>669.15026161653566</v>
          </cell>
          <cell r="AW66">
            <v>691.84110658535951</v>
          </cell>
          <cell r="AX66">
            <v>713.66141887658614</v>
          </cell>
          <cell r="AY66">
            <v>738.89885187253356</v>
          </cell>
          <cell r="AZ66">
            <v>738.89885187253344</v>
          </cell>
          <cell r="BA66">
            <v>742.0876632149093</v>
          </cell>
          <cell r="BB66">
            <v>765.5642908212867</v>
          </cell>
          <cell r="BC66">
            <v>790.13872567699821</v>
          </cell>
          <cell r="BD66">
            <v>819.45077588054971</v>
          </cell>
          <cell r="BE66">
            <v>819.45077588054971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139.56600000000003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510.58799999999997</v>
          </cell>
          <cell r="K67">
            <v>636.59100000000001</v>
          </cell>
          <cell r="L67">
            <v>238.02699999999999</v>
          </cell>
          <cell r="M67">
            <v>270.34000000000003</v>
          </cell>
          <cell r="N67">
            <v>234.64600000000004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480.89700000000011</v>
          </cell>
          <cell r="S67">
            <v>452.54</v>
          </cell>
          <cell r="T67">
            <v>496.02099999999996</v>
          </cell>
          <cell r="U67">
            <v>510.58799999999997</v>
          </cell>
          <cell r="V67">
            <v>510.58799999999997</v>
          </cell>
          <cell r="W67">
            <v>521.24899999999991</v>
          </cell>
          <cell r="X67">
            <v>546.88900000000001</v>
          </cell>
          <cell r="Y67">
            <v>595.92099999999994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719.25200000000007</v>
          </cell>
          <cell r="AE67">
            <v>703.8660000000001</v>
          </cell>
          <cell r="AF67">
            <v>703.8660000000001</v>
          </cell>
          <cell r="AG67">
            <v>753.03499999999997</v>
          </cell>
          <cell r="AH67">
            <v>714.58200000000011</v>
          </cell>
          <cell r="AI67">
            <v>783.36999999999989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853.94799999999987</v>
          </cell>
          <cell r="AP67">
            <v>853.94799999999987</v>
          </cell>
          <cell r="AQ67">
            <v>907.53700000000003</v>
          </cell>
          <cell r="AR67">
            <v>881.8370000000001</v>
          </cell>
          <cell r="AS67">
            <v>920.6047673405194</v>
          </cell>
          <cell r="AT67">
            <v>923.22516269391076</v>
          </cell>
          <cell r="AU67">
            <v>923.22516269391076</v>
          </cell>
          <cell r="AV67">
            <v>963.14544462083313</v>
          </cell>
          <cell r="AW67">
            <v>957.43497156156479</v>
          </cell>
          <cell r="AX67">
            <v>1003.2183955010717</v>
          </cell>
          <cell r="AY67">
            <v>1005.721039574491</v>
          </cell>
          <cell r="AZ67">
            <v>1005.721039574491</v>
          </cell>
          <cell r="BA67">
            <v>1051.1696809415705</v>
          </cell>
          <cell r="BB67">
            <v>1044.8668583870042</v>
          </cell>
          <cell r="BC67">
            <v>1096.7411679835241</v>
          </cell>
          <cell r="BD67">
            <v>1100.5257264714655</v>
          </cell>
          <cell r="BE67">
            <v>1100.5257264714655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-11.763999999999996</v>
          </cell>
          <cell r="G69">
            <v>7.6479999999999961</v>
          </cell>
          <cell r="H69">
            <v>-5.5739999999999981</v>
          </cell>
          <cell r="I69">
            <v>33.765000000000008</v>
          </cell>
          <cell r="J69">
            <v>-134.89099999999996</v>
          </cell>
          <cell r="K69">
            <v>-108.07</v>
          </cell>
          <cell r="L69">
            <v>-5.5739999999999981</v>
          </cell>
          <cell r="M69">
            <v>-0.89799999999999613</v>
          </cell>
          <cell r="N69">
            <v>-6.2800000000000011</v>
          </cell>
          <cell r="O69">
            <v>18.702999999999999</v>
          </cell>
          <cell r="P69">
            <v>33.765000000000008</v>
          </cell>
          <cell r="Q69">
            <v>33.765000000000008</v>
          </cell>
          <cell r="R69">
            <v>-153.70699999999999</v>
          </cell>
          <cell r="S69">
            <v>-167.06299999999999</v>
          </cell>
          <cell r="T69">
            <v>-143.93400000000003</v>
          </cell>
          <cell r="U69">
            <v>-134.89099999999996</v>
          </cell>
          <cell r="V69">
            <v>-134.89099999999996</v>
          </cell>
          <cell r="W69">
            <v>-135.89699999999999</v>
          </cell>
          <cell r="X69">
            <v>-154.70200000000003</v>
          </cell>
          <cell r="Y69">
            <v>-120.40599999999999</v>
          </cell>
          <cell r="Z69">
            <v>-108.07</v>
          </cell>
          <cell r="AA69">
            <v>-108.07</v>
          </cell>
          <cell r="AB69">
            <v>-125.42599999999999</v>
          </cell>
          <cell r="AC69">
            <v>-106.54899999999998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-110.90100000000002</v>
          </cell>
          <cell r="AH69">
            <v>-78.342999999999989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-66.558000000000021</v>
          </cell>
          <cell r="AO69">
            <v>-102.60900000000001</v>
          </cell>
          <cell r="AP69">
            <v>-102.60900000000001</v>
          </cell>
          <cell r="AQ69">
            <v>-134.80900000000003</v>
          </cell>
          <cell r="AR69">
            <v>-126.22900000000001</v>
          </cell>
          <cell r="AS69">
            <v>-108.39755701681628</v>
          </cell>
          <cell r="AT69">
            <v>-153.14014751524502</v>
          </cell>
          <cell r="AU69">
            <v>-153.14014751524502</v>
          </cell>
          <cell r="AV69">
            <v>-168.58347897217217</v>
          </cell>
          <cell r="AW69">
            <v>-144.36265891001943</v>
          </cell>
          <cell r="AX69">
            <v>-127.0199402167685</v>
          </cell>
          <cell r="AY69">
            <v>-191.99612895515739</v>
          </cell>
          <cell r="AZ69">
            <v>-191.99612895515739</v>
          </cell>
          <cell r="BA69">
            <v>-232.77622958281378</v>
          </cell>
          <cell r="BB69">
            <v>-242.2414196220918</v>
          </cell>
          <cell r="BC69">
            <v>-236.51011900026126</v>
          </cell>
          <cell r="BD69">
            <v>-239.05535651004467</v>
          </cell>
          <cell r="BE69">
            <v>-239.05535651004467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1</v>
          </cell>
          <cell r="AQ81">
            <v>1</v>
          </cell>
          <cell r="AR81">
            <v>1</v>
          </cell>
          <cell r="AS81">
            <v>1</v>
          </cell>
          <cell r="AT81">
            <v>1</v>
          </cell>
          <cell r="AU81">
            <v>1</v>
          </cell>
          <cell r="AV81">
            <v>1</v>
          </cell>
          <cell r="AW81">
            <v>1</v>
          </cell>
          <cell r="AX81">
            <v>1</v>
          </cell>
          <cell r="AY81">
            <v>1</v>
          </cell>
          <cell r="AZ81">
            <v>1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1.6549999999999998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7.5580000000000007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10.969999999999999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24.208000000000006</v>
          </cell>
          <cell r="AQ87">
            <v>6.2720000000000002</v>
          </cell>
          <cell r="AR87">
            <v>6.51</v>
          </cell>
          <cell r="AS87">
            <v>6.0373917880071337</v>
          </cell>
          <cell r="AT87">
            <v>5.979598166848926</v>
          </cell>
          <cell r="AU87">
            <v>24.798989954856062</v>
          </cell>
          <cell r="AV87">
            <v>6.0003672734997879</v>
          </cell>
          <cell r="AW87">
            <v>5.9461275236248881</v>
          </cell>
          <cell r="AX87">
            <v>6.027611647876685</v>
          </cell>
          <cell r="AY87">
            <v>6.1081318896817827</v>
          </cell>
          <cell r="AZ87">
            <v>24.082238334683144</v>
          </cell>
          <cell r="BA87">
            <v>6.1774495988505986</v>
          </cell>
          <cell r="BB87">
            <v>6.122963441509369</v>
          </cell>
          <cell r="BC87">
            <v>6.2109770078983111</v>
          </cell>
          <cell r="BD87">
            <v>6.2978821661888222</v>
          </cell>
          <cell r="BE87">
            <v>24.809272214447098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-7.5360000000000156</v>
          </cell>
          <cell r="M88">
            <v>-14.993999999999986</v>
          </cell>
          <cell r="N88">
            <v>-5.994000000000014</v>
          </cell>
          <cell r="O88">
            <v>-14.37700000000001</v>
          </cell>
          <cell r="P88">
            <v>-24.425999999999974</v>
          </cell>
          <cell r="Q88">
            <v>-53.247999999999976</v>
          </cell>
          <cell r="R88">
            <v>-24.501000000000033</v>
          </cell>
          <cell r="S88">
            <v>23.408000000000044</v>
          </cell>
          <cell r="T88">
            <v>-32.635000000000019</v>
          </cell>
          <cell r="U88">
            <v>-28.305000000000007</v>
          </cell>
          <cell r="V88">
            <v>-50.069000000000017</v>
          </cell>
          <cell r="W88">
            <v>15.043999999999983</v>
          </cell>
          <cell r="X88">
            <v>13.281999999999982</v>
          </cell>
          <cell r="Y88">
            <v>-32.95599999999996</v>
          </cell>
          <cell r="Z88">
            <v>-39.467999999999961</v>
          </cell>
          <cell r="AA88">
            <v>-44.097999999999956</v>
          </cell>
          <cell r="AB88">
            <v>14.709000000000003</v>
          </cell>
          <cell r="AC88">
            <v>-23.600999999999999</v>
          </cell>
          <cell r="AD88">
            <v>-17.346000000000117</v>
          </cell>
          <cell r="AE88">
            <v>-28.958999999999946</v>
          </cell>
          <cell r="AF88">
            <v>-55.19700000000006</v>
          </cell>
          <cell r="AG88">
            <v>18.256999999999948</v>
          </cell>
          <cell r="AH88">
            <v>-27.187999999999931</v>
          </cell>
          <cell r="AI88">
            <v>-3.0809999999999604</v>
          </cell>
          <cell r="AJ88">
            <v>-1.5590000000000828</v>
          </cell>
          <cell r="AK88">
            <v>-13.571000000000026</v>
          </cell>
          <cell r="AL88">
            <v>2.1170000000000186</v>
          </cell>
          <cell r="AM88">
            <v>-18.848000000000013</v>
          </cell>
          <cell r="AN88">
            <v>-34.369000000000028</v>
          </cell>
          <cell r="AO88">
            <v>14.424000000000092</v>
          </cell>
          <cell r="AP88">
            <v>-36.675999999999931</v>
          </cell>
          <cell r="AQ88">
            <v>19.046999999999912</v>
          </cell>
          <cell r="AR88">
            <v>-0.21699999999987085</v>
          </cell>
          <cell r="AS88">
            <v>-35.837780592315596</v>
          </cell>
          <cell r="AT88">
            <v>22.904956879532449</v>
          </cell>
          <cell r="AU88">
            <v>5.8971762872168938</v>
          </cell>
          <cell r="AV88">
            <v>14.281110226771375</v>
          </cell>
          <cell r="AW88">
            <v>-45.903713653784109</v>
          </cell>
          <cell r="AX88">
            <v>-38.167002747510367</v>
          </cell>
          <cell r="AY88">
            <v>40.59620964603414</v>
          </cell>
          <cell r="AZ88">
            <v>-29.193396528488961</v>
          </cell>
          <cell r="BA88">
            <v>36.917300360023035</v>
          </cell>
          <cell r="BB88">
            <v>-12.922717570806299</v>
          </cell>
          <cell r="BC88">
            <v>-29.230726390945279</v>
          </cell>
          <cell r="BD88">
            <v>-19.036951344560293</v>
          </cell>
          <cell r="BE88">
            <v>-24.273094946288836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-2.9469999999999872</v>
          </cell>
          <cell r="M89">
            <v>3.7399999999999882</v>
          </cell>
          <cell r="N89">
            <v>20.907000000000018</v>
          </cell>
          <cell r="O89">
            <v>-3.4819999999999891</v>
          </cell>
          <cell r="P89">
            <v>-8.4970000000000283</v>
          </cell>
          <cell r="Q89">
            <v>6.1249999999999734</v>
          </cell>
          <cell r="R89">
            <v>14.52900000000003</v>
          </cell>
          <cell r="S89">
            <v>-5.5640000000000587</v>
          </cell>
          <cell r="T89">
            <v>-2.3939999999999833</v>
          </cell>
          <cell r="U89">
            <v>7.0950000000000051</v>
          </cell>
          <cell r="V89">
            <v>1.7020000000000195</v>
          </cell>
          <cell r="W89">
            <v>-6.4269999999999836</v>
          </cell>
          <cell r="X89">
            <v>-2.9039999999999764</v>
          </cell>
          <cell r="Y89">
            <v>-1.4200000000000488</v>
          </cell>
          <cell r="Z89">
            <v>7.599999999993301E-2</v>
          </cell>
          <cell r="AA89">
            <v>-10.67500000000009</v>
          </cell>
          <cell r="AB89">
            <v>-2.2280000000000078</v>
          </cell>
          <cell r="AC89">
            <v>8.3810000000000056</v>
          </cell>
          <cell r="AD89">
            <v>-4.0749999999998838</v>
          </cell>
          <cell r="AE89">
            <v>7.6479999999999659</v>
          </cell>
          <cell r="AF89">
            <v>9.7260000000000417</v>
          </cell>
          <cell r="AG89">
            <v>-2.5539999999999492</v>
          </cell>
          <cell r="AH89">
            <v>3.490999999999937</v>
          </cell>
          <cell r="AI89">
            <v>0.13999999999994994</v>
          </cell>
          <cell r="AJ89">
            <v>1.235000000000078</v>
          </cell>
          <cell r="AK89">
            <v>2.3120000000000012</v>
          </cell>
          <cell r="AL89">
            <v>-1.8570000000000144</v>
          </cell>
          <cell r="AM89">
            <v>-6.0089999999999844</v>
          </cell>
          <cell r="AN89">
            <v>-3.2259999999999689</v>
          </cell>
          <cell r="AO89">
            <v>-4.8560000000000993</v>
          </cell>
          <cell r="AP89">
            <v>-15.948000000000057</v>
          </cell>
          <cell r="AQ89">
            <v>-15.827999999999911</v>
          </cell>
          <cell r="AR89">
            <v>-30.69100000000013</v>
          </cell>
          <cell r="AS89">
            <v>1.3589129821411916E-13</v>
          </cell>
          <cell r="AT89">
            <v>-2.3980817331903381E-14</v>
          </cell>
          <cell r="AU89">
            <v>-46.518999999999913</v>
          </cell>
          <cell r="AV89">
            <v>-5.0626169922907138E-14</v>
          </cell>
          <cell r="AW89">
            <v>2.8421709430404007E-14</v>
          </cell>
          <cell r="AX89">
            <v>-1.092459456231154E-13</v>
          </cell>
          <cell r="AY89">
            <v>1.3145040611561853E-13</v>
          </cell>
          <cell r="AZ89">
            <v>0</v>
          </cell>
          <cell r="BA89">
            <v>-5.5067062021407764E-14</v>
          </cell>
          <cell r="BB89">
            <v>4.3520742565306136E-14</v>
          </cell>
          <cell r="BC89">
            <v>-1.7763568394002505E-14</v>
          </cell>
          <cell r="BD89">
            <v>0</v>
          </cell>
          <cell r="BE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39.970999999999975</v>
          </cell>
          <cell r="M90">
            <v>-0.27600000000000069</v>
          </cell>
          <cell r="N90">
            <v>32.224999999999994</v>
          </cell>
          <cell r="O90">
            <v>-1.288999999999989</v>
          </cell>
          <cell r="P90">
            <v>-10.598000000000006</v>
          </cell>
          <cell r="Q90">
            <v>20.061999999999959</v>
          </cell>
          <cell r="R90">
            <v>5.6349999999999909</v>
          </cell>
          <cell r="S90">
            <v>42.844999999999999</v>
          </cell>
          <cell r="T90">
            <v>-8.0339999999999883</v>
          </cell>
          <cell r="U90">
            <v>6.859999999999987</v>
          </cell>
          <cell r="V90">
            <v>47.306000000000068</v>
          </cell>
          <cell r="W90">
            <v>20.885999999999992</v>
          </cell>
          <cell r="X90">
            <v>37.889999999999986</v>
          </cell>
          <cell r="Y90">
            <v>-3.7470000000000105</v>
          </cell>
          <cell r="Z90">
            <v>-5.3700000000000312</v>
          </cell>
          <cell r="AA90">
            <v>49.65900000000029</v>
          </cell>
          <cell r="AB90">
            <v>34.431999999999995</v>
          </cell>
          <cell r="AC90">
            <v>16.222000000000023</v>
          </cell>
          <cell r="AD90">
            <v>10.772999999999985</v>
          </cell>
          <cell r="AE90">
            <v>14.62700000000002</v>
          </cell>
          <cell r="AF90">
            <v>76.053999999999647</v>
          </cell>
          <cell r="AG90">
            <v>36.344999999999999</v>
          </cell>
          <cell r="AH90">
            <v>11.033300000000001</v>
          </cell>
          <cell r="AI90">
            <v>33.952999999999975</v>
          </cell>
          <cell r="AJ90">
            <v>33.39200000000001</v>
          </cell>
          <cell r="AK90">
            <v>114.72330000000008</v>
          </cell>
          <cell r="AL90">
            <v>24.187000000000005</v>
          </cell>
          <cell r="AM90">
            <v>13.202000000000021</v>
          </cell>
          <cell r="AN90">
            <v>4.6079999999999828</v>
          </cell>
          <cell r="AO90">
            <v>49.249000000000002</v>
          </cell>
          <cell r="AP90">
            <v>91.245999999999995</v>
          </cell>
          <cell r="AQ90">
            <v>24.169999999999984</v>
          </cell>
          <cell r="AR90">
            <v>5.8149999999999888</v>
          </cell>
          <cell r="AS90">
            <v>2.5975468460154367</v>
          </cell>
          <cell r="AT90">
            <v>67.178068494391439</v>
          </cell>
          <cell r="AU90">
            <v>99.760615340407071</v>
          </cell>
          <cell r="AV90">
            <v>39.919514567639844</v>
          </cell>
          <cell r="AW90">
            <v>-7.4477226276509398</v>
          </cell>
          <cell r="AX90">
            <v>5.9358529428469424</v>
          </cell>
          <cell r="AY90">
            <v>90.979396552903779</v>
          </cell>
          <cell r="AZ90">
            <v>129.38704143573943</v>
          </cell>
          <cell r="BA90">
            <v>68.421088809843283</v>
          </cell>
          <cell r="BB90">
            <v>29.34004290256534</v>
          </cell>
          <cell r="BC90">
            <v>19.624583988595582</v>
          </cell>
          <cell r="BD90">
            <v>37.895147711001314</v>
          </cell>
          <cell r="BE90">
            <v>155.28086341200537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-9.168000000000001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-5.3224898291991778</v>
          </cell>
          <cell r="AT91">
            <v>-6.2365101708008233</v>
          </cell>
          <cell r="AU91">
            <v>-27</v>
          </cell>
          <cell r="AV91">
            <v>-5.3294263867076292</v>
          </cell>
          <cell r="AW91">
            <v>-6.9540789008174313</v>
          </cell>
          <cell r="AX91">
            <v>-7.0236398848437585</v>
          </cell>
          <cell r="AY91">
            <v>-6.9655857932745429</v>
          </cell>
          <cell r="AZ91">
            <v>-26.272730965643362</v>
          </cell>
          <cell r="BA91">
            <v>-5.5034606735930369</v>
          </cell>
          <cell r="BB91">
            <v>-7.2116834378024466</v>
          </cell>
          <cell r="BC91">
            <v>-7.285986094495005</v>
          </cell>
          <cell r="BD91">
            <v>-14.027743515396592</v>
          </cell>
          <cell r="BE91">
            <v>-34.028873721287084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2.5789999999999997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-9.168000000000001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-5.3224898291991778</v>
          </cell>
          <cell r="AT95">
            <v>-6.2365101708008233</v>
          </cell>
          <cell r="AU95">
            <v>-27</v>
          </cell>
          <cell r="AV95">
            <v>-5.3294263867076292</v>
          </cell>
          <cell r="AW95">
            <v>-6.9540789008174313</v>
          </cell>
          <cell r="AX95">
            <v>-7.0236398848437585</v>
          </cell>
          <cell r="AY95">
            <v>-6.9655857932745429</v>
          </cell>
          <cell r="AZ95">
            <v>-26.272730965643362</v>
          </cell>
          <cell r="BA95">
            <v>-5.5034606735930369</v>
          </cell>
          <cell r="BB95">
            <v>-7.2116834378024466</v>
          </cell>
          <cell r="BC95">
            <v>-7.285986094495005</v>
          </cell>
          <cell r="BD95">
            <v>-14.027743515396592</v>
          </cell>
          <cell r="BE95">
            <v>-34.028873721287084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-36.467999999999996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-53.355000000000004</v>
          </cell>
          <cell r="AG96">
            <v>-7.5979999999999999</v>
          </cell>
          <cell r="AH96">
            <v>-31.333999999999996</v>
          </cell>
          <cell r="AI96">
            <v>-11.071</v>
          </cell>
          <cell r="AJ96">
            <v>-10.398999999999999</v>
          </cell>
          <cell r="AK96">
            <v>-60.401999999999994</v>
          </cell>
          <cell r="AL96">
            <v>0</v>
          </cell>
          <cell r="AM96">
            <v>-50.900999999999996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-15.106499999999997</v>
          </cell>
          <cell r="AT96">
            <v>-16.19896782516188</v>
          </cell>
          <cell r="AU96">
            <v>-50.010467825161875</v>
          </cell>
          <cell r="AV96">
            <v>-19.146756724005044</v>
          </cell>
          <cell r="AW96">
            <v>-9.8190185336843658</v>
          </cell>
          <cell r="AX96">
            <v>-16.254931751254126</v>
          </cell>
          <cell r="AY96">
            <v>-19.037622021240367</v>
          </cell>
          <cell r="AZ96">
            <v>-64.258329030183901</v>
          </cell>
          <cell r="BA96">
            <v>-22.137527508593863</v>
          </cell>
          <cell r="BB96">
            <v>-12.663169425484853</v>
          </cell>
          <cell r="BC96">
            <v>-18.069898515931115</v>
          </cell>
          <cell r="BD96">
            <v>-21.322166685821283</v>
          </cell>
          <cell r="BE96">
            <v>-74.192762135831117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181.45899999999997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L97">
            <v>0</v>
          </cell>
          <cell r="AM97">
            <v>0</v>
          </cell>
          <cell r="AN97">
            <v>1.05</v>
          </cell>
          <cell r="AO97">
            <v>0</v>
          </cell>
          <cell r="AP97">
            <v>1.05</v>
          </cell>
          <cell r="AQ97">
            <v>0</v>
          </cell>
          <cell r="AR97">
            <v>0.98099999999999998</v>
          </cell>
          <cell r="AS97">
            <v>0</v>
          </cell>
          <cell r="AT97">
            <v>0</v>
          </cell>
          <cell r="AU97">
            <v>0.98099999999999998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-3.5359999999999996</v>
          </cell>
          <cell r="O98">
            <v>-5.7059999999999995</v>
          </cell>
          <cell r="P98">
            <v>9.6389999999999993</v>
          </cell>
          <cell r="Q98">
            <v>5.2600000000000007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38.885000000000005</v>
          </cell>
          <cell r="AA98">
            <v>54.921000000000006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1.3180000000000014</v>
          </cell>
          <cell r="AG98">
            <v>-0.4269999999999996</v>
          </cell>
          <cell r="AH98">
            <v>-14.999000000000001</v>
          </cell>
          <cell r="AI98">
            <v>2.3889999999999993</v>
          </cell>
          <cell r="AJ98">
            <v>9.4539999999999988</v>
          </cell>
          <cell r="AK98">
            <v>-3.583000000000002</v>
          </cell>
          <cell r="AL98">
            <v>-8.5509999999999984</v>
          </cell>
          <cell r="AM98">
            <v>4.8940000000000001</v>
          </cell>
          <cell r="AN98">
            <v>20.52600000000001</v>
          </cell>
          <cell r="AO98">
            <v>0.41700000000000159</v>
          </cell>
          <cell r="AP98">
            <v>17.286000000000016</v>
          </cell>
          <cell r="AQ98">
            <v>1.3240000000000016</v>
          </cell>
          <cell r="AR98">
            <v>-10.520999999999999</v>
          </cell>
          <cell r="AS98">
            <v>0</v>
          </cell>
          <cell r="AT98">
            <v>0</v>
          </cell>
          <cell r="AU98">
            <v>-9.1969999999999974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2.4610000000000269</v>
          </cell>
          <cell r="M99">
            <v>-0.26799999999999757</v>
          </cell>
          <cell r="N99">
            <v>-0.12099999999999322</v>
          </cell>
          <cell r="O99">
            <v>-7.3000000000010778E-2</v>
          </cell>
          <cell r="P99">
            <v>-0.75299999999999523</v>
          </cell>
          <cell r="Q99">
            <v>-1.2149999999999967</v>
          </cell>
          <cell r="R99">
            <v>4.0780000000000385</v>
          </cell>
          <cell r="S99">
            <v>2.4329999999999927</v>
          </cell>
          <cell r="T99">
            <v>5.0390000000000121</v>
          </cell>
          <cell r="U99">
            <v>-1.1160000000000279</v>
          </cell>
          <cell r="V99">
            <v>10.434000000000015</v>
          </cell>
          <cell r="W99">
            <v>6.3610000000000113</v>
          </cell>
          <cell r="X99">
            <v>2.8290000000000433</v>
          </cell>
          <cell r="Y99">
            <v>-6.4360000000000186</v>
          </cell>
          <cell r="Z99">
            <v>10.412000000000035</v>
          </cell>
          <cell r="AA99">
            <v>13.16600000000007</v>
          </cell>
          <cell r="AB99">
            <v>-3.1080000000000076</v>
          </cell>
          <cell r="AC99">
            <v>-0.71900000000003172</v>
          </cell>
          <cell r="AD99">
            <v>4.738000000000044</v>
          </cell>
          <cell r="AE99">
            <v>2.3649999999999833</v>
          </cell>
          <cell r="AF99">
            <v>3.2759999999999878</v>
          </cell>
          <cell r="AG99">
            <v>3.4020000000000232</v>
          </cell>
          <cell r="AH99">
            <v>1.2546999999999739</v>
          </cell>
          <cell r="AI99">
            <v>2.8140000000000214</v>
          </cell>
          <cell r="AJ99">
            <v>6.1159999999999872</v>
          </cell>
          <cell r="AK99">
            <v>13.586700000000006</v>
          </cell>
          <cell r="AL99">
            <v>4.4200000000000035</v>
          </cell>
          <cell r="AM99">
            <v>4.7579999999999902</v>
          </cell>
          <cell r="AN99">
            <v>5.160000000000017</v>
          </cell>
          <cell r="AO99">
            <v>5.5799999999999779</v>
          </cell>
          <cell r="AP99">
            <v>19.917999999999989</v>
          </cell>
          <cell r="AQ99">
            <v>5.8060000000000285</v>
          </cell>
          <cell r="AR99">
            <v>4.5729999999999995</v>
          </cell>
          <cell r="AS99">
            <v>0</v>
          </cell>
          <cell r="AT99">
            <v>0</v>
          </cell>
          <cell r="AU99">
            <v>10.379000000000028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-37.73399999999998</v>
          </cell>
          <cell r="M100">
            <v>2.8490000000000029</v>
          </cell>
          <cell r="N100">
            <v>-25.973999999999993</v>
          </cell>
          <cell r="O100">
            <v>-26.10700000000001</v>
          </cell>
          <cell r="P100">
            <v>8.8860000000000046</v>
          </cell>
          <cell r="Q100">
            <v>-40.345999999999997</v>
          </cell>
          <cell r="R100">
            <v>172.31500000000003</v>
          </cell>
          <cell r="S100">
            <v>-27.299000000000007</v>
          </cell>
          <cell r="T100">
            <v>-2.7059999999999871</v>
          </cell>
          <cell r="U100">
            <v>1.0029999999999717</v>
          </cell>
          <cell r="V100">
            <v>143.31299999999999</v>
          </cell>
          <cell r="W100">
            <v>-10.35799999999999</v>
          </cell>
          <cell r="X100">
            <v>15.650000000000045</v>
          </cell>
          <cell r="Y100">
            <v>-9.9880000000000173</v>
          </cell>
          <cell r="Z100">
            <v>41.087000000000039</v>
          </cell>
          <cell r="AA100">
            <v>36.391000000000084</v>
          </cell>
          <cell r="AB100">
            <v>-12.053000000000008</v>
          </cell>
          <cell r="AC100">
            <v>-6.1750000000000327</v>
          </cell>
          <cell r="AD100">
            <v>-14.916999999999957</v>
          </cell>
          <cell r="AE100">
            <v>-15.616000000000019</v>
          </cell>
          <cell r="AF100">
            <v>-48.76100000000001</v>
          </cell>
          <cell r="AG100">
            <v>-4.6229999999999762</v>
          </cell>
          <cell r="AH100">
            <v>-45.078300000000027</v>
          </cell>
          <cell r="AI100">
            <v>-4.9679999999999787</v>
          </cell>
          <cell r="AJ100">
            <v>5.1709999999999869</v>
          </cell>
          <cell r="AK100">
            <v>-49.498299999999993</v>
          </cell>
          <cell r="AL100">
            <v>-4.1309999999999949</v>
          </cell>
          <cell r="AM100">
            <v>-41.249000000000009</v>
          </cell>
          <cell r="AN100">
            <v>17.247000000000028</v>
          </cell>
          <cell r="AO100">
            <v>-11.96100000000002</v>
          </cell>
          <cell r="AP100">
            <v>-40.094000000000001</v>
          </cell>
          <cell r="AQ100">
            <v>7.130000000000031</v>
          </cell>
          <cell r="AR100">
            <v>-23.671999999999997</v>
          </cell>
          <cell r="AS100">
            <v>-15.106499999999997</v>
          </cell>
          <cell r="AT100">
            <v>-16.19896782516188</v>
          </cell>
          <cell r="AU100">
            <v>-47.847467825161843</v>
          </cell>
          <cell r="AV100">
            <v>-19.146756724005044</v>
          </cell>
          <cell r="AW100">
            <v>-9.8190185336843658</v>
          </cell>
          <cell r="AX100">
            <v>-16.254931751254126</v>
          </cell>
          <cell r="AY100">
            <v>-19.037622021240367</v>
          </cell>
          <cell r="AZ100">
            <v>-64.258329030183901</v>
          </cell>
          <cell r="BA100">
            <v>-22.137527508593863</v>
          </cell>
          <cell r="BB100">
            <v>-12.663169425484853</v>
          </cell>
          <cell r="BC100">
            <v>-18.069898515931115</v>
          </cell>
          <cell r="BD100">
            <v>-21.322166685821283</v>
          </cell>
          <cell r="BE100">
            <v>-74.192762135831117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-8.9330000000000069</v>
          </cell>
          <cell r="M101">
            <v>1.8130000000000022</v>
          </cell>
          <cell r="N101">
            <v>2.2520000000000024</v>
          </cell>
          <cell r="O101">
            <v>-30.202999999999999</v>
          </cell>
          <cell r="P101">
            <v>-5.7500000000000018</v>
          </cell>
          <cell r="Q101">
            <v>-31.888000000000037</v>
          </cell>
          <cell r="R101">
            <v>174.28900000000002</v>
          </cell>
          <cell r="S101">
            <v>12.045999999999992</v>
          </cell>
          <cell r="T101">
            <v>-20.339999999999975</v>
          </cell>
          <cell r="U101">
            <v>-5.4490000000000407</v>
          </cell>
          <cell r="V101">
            <v>160.54600000000005</v>
          </cell>
          <cell r="W101">
            <v>-6.8089999999999975</v>
          </cell>
          <cell r="X101">
            <v>39.078000000000031</v>
          </cell>
          <cell r="Y101">
            <v>-30.214000000000027</v>
          </cell>
          <cell r="Z101">
            <v>26.549000000000007</v>
          </cell>
          <cell r="AA101">
            <v>28.604000000000376</v>
          </cell>
          <cell r="AB101">
            <v>11.151999999999987</v>
          </cell>
          <cell r="AC101">
            <v>1.1049999999999898</v>
          </cell>
          <cell r="AD101">
            <v>-14.630999999999972</v>
          </cell>
          <cell r="AE101">
            <v>-14.088999999999999</v>
          </cell>
          <cell r="AF101">
            <v>-16.463000000000363</v>
          </cell>
          <cell r="AG101">
            <v>21.862000000000023</v>
          </cell>
          <cell r="AH101">
            <v>-48.357000000000028</v>
          </cell>
          <cell r="AI101">
            <v>16.659999999999997</v>
          </cell>
          <cell r="AJ101">
            <v>24.528999999999996</v>
          </cell>
          <cell r="AK101">
            <v>14.694000000000081</v>
          </cell>
          <cell r="AL101">
            <v>9.76400000000001</v>
          </cell>
          <cell r="AM101">
            <v>-33.837999999999987</v>
          </cell>
          <cell r="AN101">
            <v>17.175000000000011</v>
          </cell>
          <cell r="AO101">
            <v>32.275999999999982</v>
          </cell>
          <cell r="AP101">
            <v>25.377000000000002</v>
          </cell>
          <cell r="AQ101">
            <v>23.396000000000015</v>
          </cell>
          <cell r="AR101">
            <v>-25.394000000000009</v>
          </cell>
          <cell r="AS101">
            <v>-17.831442983183738</v>
          </cell>
          <cell r="AT101">
            <v>44.742590498428733</v>
          </cell>
          <cell r="AU101">
            <v>24.913147515245228</v>
          </cell>
          <cell r="AV101">
            <v>15.443331456927169</v>
          </cell>
          <cell r="AW101">
            <v>-24.22082006215274</v>
          </cell>
          <cell r="AX101">
            <v>-17.342718693250944</v>
          </cell>
          <cell r="AY101">
            <v>64.976188738388871</v>
          </cell>
          <cell r="AZ101">
            <v>38.855981439912171</v>
          </cell>
          <cell r="BA101">
            <v>40.780100627656381</v>
          </cell>
          <cell r="BB101">
            <v>9.4651900392780419</v>
          </cell>
          <cell r="BC101">
            <v>-5.7313006218305382</v>
          </cell>
          <cell r="BD101">
            <v>2.545237509783437</v>
          </cell>
          <cell r="BE101">
            <v>47.059227554887173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2.3774978673843261E-2</v>
          </cell>
          <cell r="AT121">
            <v>8.0299179271389493E-2</v>
          </cell>
          <cell r="AU121">
            <v>2.6942996483344788E-2</v>
          </cell>
          <cell r="AV121">
            <v>2.9321073664544839E-2</v>
          </cell>
          <cell r="AW121">
            <v>5.1578705516318643E-2</v>
          </cell>
          <cell r="AX121">
            <v>4.6113137433249074E-2</v>
          </cell>
          <cell r="AY121">
            <v>5.7411403251757642E-2</v>
          </cell>
          <cell r="AZ121">
            <v>4.7104322954678014E-2</v>
          </cell>
          <cell r="BA121">
            <v>5.0671100104172105E-2</v>
          </cell>
          <cell r="BB121">
            <v>4.8968849693725058E-2</v>
          </cell>
          <cell r="BC121">
            <v>4.9949046916678654E-2</v>
          </cell>
          <cell r="BD121">
            <v>5.3120979952060665E-2</v>
          </cell>
          <cell r="BE121">
            <v>5.0754462855056047E-2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0.52497718631178703</v>
          </cell>
          <cell r="L123">
            <v>1.5667794676806084</v>
          </cell>
          <cell r="M123">
            <v>0.42176029962546818</v>
          </cell>
          <cell r="N123">
            <v>0.45889743589743587</v>
          </cell>
          <cell r="O123">
            <v>0.5672464285714286</v>
          </cell>
          <cell r="P123">
            <v>0.59048648648648649</v>
          </cell>
          <cell r="Q123">
            <v>1.9307499999999997</v>
          </cell>
          <cell r="R123">
            <v>0.46822635135135132</v>
          </cell>
          <cell r="S123">
            <v>0.50746666666666673</v>
          </cell>
          <cell r="T123">
            <v>0.60739871382636657</v>
          </cell>
          <cell r="U123">
            <v>0.59632035928143712</v>
          </cell>
          <cell r="V123">
            <v>2.0326556886227545</v>
          </cell>
          <cell r="W123">
            <v>0.47739940828402366</v>
          </cell>
          <cell r="X123">
            <v>0.56828490028490031</v>
          </cell>
          <cell r="Y123">
            <v>0.67025815217391305</v>
          </cell>
          <cell r="Z123">
            <v>0.64833589743589748</v>
          </cell>
          <cell r="AA123">
            <v>2.2059871794871801</v>
          </cell>
          <cell r="AB123">
            <v>0.51416624040920711</v>
          </cell>
          <cell r="AC123">
            <v>0.58244852941176473</v>
          </cell>
          <cell r="AD123">
            <v>0.63493095238095232</v>
          </cell>
          <cell r="AE123">
            <v>0.57372160356347435</v>
          </cell>
          <cell r="AF123">
            <v>2.1446547884187077</v>
          </cell>
          <cell r="AG123">
            <v>0.47217920353982301</v>
          </cell>
          <cell r="AH123">
            <v>0.55042950108459865</v>
          </cell>
          <cell r="AI123">
            <v>0.62732838983050843</v>
          </cell>
          <cell r="AJ123">
            <v>0.5701515748031496</v>
          </cell>
          <cell r="AK123">
            <v>2.0726555118110239</v>
          </cell>
          <cell r="AL123">
            <v>0.46504330708661418</v>
          </cell>
          <cell r="AM123">
            <v>0.55861056751467708</v>
          </cell>
          <cell r="AN123">
            <v>0.60706743737957602</v>
          </cell>
          <cell r="AO123">
            <v>0.52848603351955314</v>
          </cell>
          <cell r="AP123">
            <v>2.0866983240223465</v>
          </cell>
          <cell r="AQ123">
            <v>0.48049813432835825</v>
          </cell>
          <cell r="AR123">
            <v>0.5507486033519553</v>
          </cell>
          <cell r="AS123">
            <v>0.61663655943249629</v>
          </cell>
          <cell r="AT123">
            <v>0.60676364139477446</v>
          </cell>
          <cell r="AU123">
            <v>2.2204291235991622</v>
          </cell>
          <cell r="AV123">
            <v>0.50249102100006815</v>
          </cell>
          <cell r="AW123">
            <v>0.58162702080522977</v>
          </cell>
          <cell r="AX123">
            <v>0.65056250247025271</v>
          </cell>
          <cell r="AY123">
            <v>0.63776862435389037</v>
          </cell>
          <cell r="AZ123">
            <v>2.2789772364343435</v>
          </cell>
          <cell r="BA123">
            <v>0.51460660053646357</v>
          </cell>
          <cell r="BB123">
            <v>0.59504313473434878</v>
          </cell>
          <cell r="BC123">
            <v>0.66591893565174498</v>
          </cell>
          <cell r="BD123">
            <v>0.66377733381709869</v>
          </cell>
          <cell r="BE123">
            <v>2.3625850641371855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188.94950059999996</v>
          </cell>
          <cell r="S124">
            <v>193.24429669999998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248.77525679999997</v>
          </cell>
          <cell r="Y124">
            <v>264.0492309</v>
          </cell>
          <cell r="Z124">
            <v>285.70619769999996</v>
          </cell>
          <cell r="AA124">
            <v>285.70619769999996</v>
          </cell>
          <cell r="AB124">
            <v>286.95481010000003</v>
          </cell>
          <cell r="AC124">
            <v>301.34614439999996</v>
          </cell>
          <cell r="AD124">
            <v>312.14233609999997</v>
          </cell>
          <cell r="AE124">
            <v>342.80868719999995</v>
          </cell>
          <cell r="AF124">
            <v>342.80868719999995</v>
          </cell>
          <cell r="AG124">
            <v>345.93021819999996</v>
          </cell>
          <cell r="AH124">
            <v>348.54584589999996</v>
          </cell>
          <cell r="AI124">
            <v>353.69099010000002</v>
          </cell>
          <cell r="AJ124">
            <v>383.63615989999994</v>
          </cell>
          <cell r="AK124">
            <v>383.63615989999994</v>
          </cell>
          <cell r="AL124">
            <v>384.6479665</v>
          </cell>
          <cell r="AM124">
            <v>379.26601649999998</v>
          </cell>
          <cell r="AN124">
            <v>388.07088669999996</v>
          </cell>
          <cell r="AO124">
            <v>401.94555379999997</v>
          </cell>
          <cell r="AP124">
            <v>401.94555379999997</v>
          </cell>
          <cell r="AQ124">
            <v>401.46117830000003</v>
          </cell>
          <cell r="AR124">
            <v>404.5288898</v>
          </cell>
          <cell r="AS124">
            <v>407.94736356278116</v>
          </cell>
          <cell r="AT124">
            <v>413.41692158323104</v>
          </cell>
          <cell r="AU124">
            <v>413.41692158323104</v>
          </cell>
          <cell r="AV124">
            <v>412.73322683067482</v>
          </cell>
          <cell r="AW124">
            <v>413.41692158323104</v>
          </cell>
          <cell r="AX124">
            <v>416.83539534601221</v>
          </cell>
          <cell r="AY124">
            <v>435.97884841758685</v>
          </cell>
          <cell r="AZ124">
            <v>435.97884841758685</v>
          </cell>
          <cell r="BA124">
            <v>435.29515366503063</v>
          </cell>
          <cell r="BB124">
            <v>435.97884841758685</v>
          </cell>
          <cell r="BC124">
            <v>439.39732218036801</v>
          </cell>
          <cell r="BD124">
            <v>456.68000180904903</v>
          </cell>
          <cell r="BE124">
            <v>456.68000180904903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0.85972132996334905</v>
          </cell>
          <cell r="L125">
            <v>2.5658138350294961</v>
          </cell>
          <cell r="M125">
            <v>0.68302026890154377</v>
          </cell>
          <cell r="N125">
            <v>0.73668024631620455</v>
          </cell>
          <cell r="O125">
            <v>0.88357552215035928</v>
          </cell>
          <cell r="P125">
            <v>0.92481949297006227</v>
          </cell>
          <cell r="Q125">
            <v>3.0239392042256528</v>
          </cell>
          <cell r="R125">
            <v>0.73350286483900884</v>
          </cell>
          <cell r="S125">
            <v>0.78781108989903781</v>
          </cell>
          <cell r="T125">
            <v>0.91024347211917322</v>
          </cell>
          <cell r="U125">
            <v>0.86603057598974376</v>
          </cell>
          <cell r="V125">
            <v>2.9520071709911031</v>
          </cell>
          <cell r="W125">
            <v>0.67878387796396289</v>
          </cell>
          <cell r="X125">
            <v>0.80179999637327282</v>
          </cell>
          <cell r="Y125">
            <v>0.93412504614873315</v>
          </cell>
          <cell r="Z125">
            <v>0.88500355272482079</v>
          </cell>
          <cell r="AA125">
            <v>3.0112577428347485</v>
          </cell>
          <cell r="AB125">
            <v>0.70059463345444706</v>
          </cell>
          <cell r="AC125">
            <v>0.78859147334755164</v>
          </cell>
          <cell r="AD125">
            <v>0.85432499587165112</v>
          </cell>
          <cell r="AE125">
            <v>0.7514424506101024</v>
          </cell>
          <cell r="AF125">
            <v>2.8090011599916065</v>
          </cell>
          <cell r="AG125">
            <v>0.61695968947300261</v>
          </cell>
          <cell r="AH125">
            <v>0.72801900520369967</v>
          </cell>
          <cell r="AI125">
            <v>0.83716862540457448</v>
          </cell>
          <cell r="AJ125">
            <v>0.7549783630289123</v>
          </cell>
          <cell r="AK125">
            <v>2.7445509836050266</v>
          </cell>
          <cell r="AL125">
            <v>0.61417717127070781</v>
          </cell>
          <cell r="AM125">
            <v>0.75263795747964146</v>
          </cell>
          <cell r="AN125">
            <v>0.81188259876748958</v>
          </cell>
          <cell r="AO125">
            <v>0.70605831391087293</v>
          </cell>
          <cell r="AP125">
            <v>2.787832803239731</v>
          </cell>
          <cell r="AQ125">
            <v>0.64152404745731806</v>
          </cell>
          <cell r="AR125">
            <v>0.73110229567589224</v>
          </cell>
          <cell r="AS125">
            <v>0.81926504511158238</v>
          </cell>
          <cell r="AT125">
            <v>0.80722385888101555</v>
          </cell>
          <cell r="AU125">
            <v>2.9540058817686159</v>
          </cell>
          <cell r="AV125">
            <v>0.66839196021941072</v>
          </cell>
          <cell r="AW125">
            <v>0.77378269911594233</v>
          </cell>
          <cell r="AX125">
            <v>0.86619848722605486</v>
          </cell>
          <cell r="AY125">
            <v>0.85283749280007359</v>
          </cell>
          <cell r="AZ125">
            <v>3.0474958444970888</v>
          </cell>
          <cell r="BA125">
            <v>0.68804129563706229</v>
          </cell>
          <cell r="BB125">
            <v>0.79570407786813036</v>
          </cell>
          <cell r="BC125">
            <v>0.89113045163824334</v>
          </cell>
          <cell r="BD125">
            <v>0.88807906927316449</v>
          </cell>
          <cell r="BE125">
            <v>3.1609430421072071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8">
          <cell r="B138" t="str">
            <v>Sales - % Austria</v>
          </cell>
          <cell r="C138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0">
          <cell r="B140" t="str">
            <v>Sales - % Belgium</v>
          </cell>
          <cell r="C140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2">
          <cell r="B142" t="str">
            <v>Sales - % Denmark</v>
          </cell>
          <cell r="C142" t="str">
            <v>SALES_DEN</v>
          </cell>
        </row>
        <row r="143">
          <cell r="B143" t="str">
            <v>Sales - % Finland</v>
          </cell>
          <cell r="C143" t="str">
            <v>SALES_FIN</v>
          </cell>
        </row>
        <row r="144">
          <cell r="B144" t="str">
            <v>Sales - % France</v>
          </cell>
          <cell r="C144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6">
          <cell r="B146" t="str">
            <v>Sales - % Germany</v>
          </cell>
          <cell r="C146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8">
          <cell r="B148" t="str">
            <v>Sales - % Greece</v>
          </cell>
          <cell r="C148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0">
          <cell r="B150" t="str">
            <v>Sales - % Iceland</v>
          </cell>
          <cell r="C150" t="str">
            <v>SALES_ICE</v>
          </cell>
        </row>
        <row r="151">
          <cell r="B151" t="str">
            <v>Sales - % Ireland</v>
          </cell>
          <cell r="C151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3">
          <cell r="B153" t="str">
            <v>Sales - % Italy</v>
          </cell>
          <cell r="C153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5">
          <cell r="B155" t="str">
            <v>Sales - % Netherlands</v>
          </cell>
          <cell r="C155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7">
          <cell r="B157" t="str">
            <v>Sales - % Norway</v>
          </cell>
          <cell r="C157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59">
          <cell r="B159" t="str">
            <v>Sales - % Portugal</v>
          </cell>
          <cell r="C159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1">
          <cell r="B161" t="str">
            <v>Sales - % Spain</v>
          </cell>
          <cell r="C161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3">
          <cell r="B163" t="str">
            <v>Sales - % Sweden</v>
          </cell>
          <cell r="C163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5">
          <cell r="B165" t="str">
            <v>Sales - % Switzerland</v>
          </cell>
          <cell r="C165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2">
          <cell r="B182" t="str">
            <v>Sales - % South Korea</v>
          </cell>
          <cell r="C182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1">
          <cell r="B191" t="str">
            <v>Sales - % Australia</v>
          </cell>
          <cell r="C191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3">
          <cell r="B193" t="str">
            <v>Sales - % New Zealand</v>
          </cell>
          <cell r="C193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04">
          <cell r="B204" t="str">
            <v>Operating Profit - % Total Americas</v>
          </cell>
          <cell r="C204" t="str">
            <v>OP_TOT_AM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  <cell r="R204">
            <v>1</v>
          </cell>
          <cell r="S204">
            <v>1</v>
          </cell>
          <cell r="T204">
            <v>1</v>
          </cell>
          <cell r="U204">
            <v>1</v>
          </cell>
          <cell r="V204">
            <v>1</v>
          </cell>
          <cell r="W204">
            <v>1</v>
          </cell>
          <cell r="X204">
            <v>1</v>
          </cell>
          <cell r="Y204">
            <v>1</v>
          </cell>
          <cell r="Z204">
            <v>1</v>
          </cell>
          <cell r="AA204">
            <v>1</v>
          </cell>
          <cell r="AB204">
            <v>1</v>
          </cell>
          <cell r="AC204">
            <v>1</v>
          </cell>
          <cell r="AD204">
            <v>1</v>
          </cell>
          <cell r="AE204">
            <v>1</v>
          </cell>
          <cell r="AF204">
            <v>1</v>
          </cell>
          <cell r="AG204">
            <v>1</v>
          </cell>
          <cell r="AH204">
            <v>1</v>
          </cell>
          <cell r="AI204">
            <v>1</v>
          </cell>
          <cell r="AJ204">
            <v>1</v>
          </cell>
          <cell r="AK204">
            <v>1</v>
          </cell>
          <cell r="AL204">
            <v>1</v>
          </cell>
          <cell r="AM204">
            <v>1</v>
          </cell>
          <cell r="AN204">
            <v>1</v>
          </cell>
          <cell r="AO204">
            <v>1</v>
          </cell>
          <cell r="AP204">
            <v>1</v>
          </cell>
          <cell r="AQ204">
            <v>1</v>
          </cell>
          <cell r="AR204">
            <v>1</v>
          </cell>
          <cell r="AS204">
            <v>1</v>
          </cell>
          <cell r="AT204">
            <v>1</v>
          </cell>
          <cell r="AU204">
            <v>1</v>
          </cell>
          <cell r="AV204">
            <v>1</v>
          </cell>
          <cell r="AW204">
            <v>1</v>
          </cell>
          <cell r="AX204">
            <v>1</v>
          </cell>
          <cell r="AY204">
            <v>1</v>
          </cell>
          <cell r="AZ204">
            <v>1</v>
          </cell>
          <cell r="BA204">
            <v>1</v>
          </cell>
          <cell r="BB204">
            <v>1</v>
          </cell>
          <cell r="BC204">
            <v>1</v>
          </cell>
          <cell r="BD204">
            <v>1</v>
          </cell>
          <cell r="BE204">
            <v>1</v>
          </cell>
        </row>
        <row r="205">
          <cell r="B205" t="str">
            <v>Operating Profit - % United States</v>
          </cell>
          <cell r="C205" t="str">
            <v>OP_US</v>
          </cell>
        </row>
        <row r="206">
          <cell r="B206" t="str">
            <v>Operating Profit - % Canada</v>
          </cell>
          <cell r="C206" t="str">
            <v>OP_CANADA</v>
          </cell>
        </row>
        <row r="207">
          <cell r="B207" t="str">
            <v>Operating Profit - % Brazil</v>
          </cell>
          <cell r="C207" t="str">
            <v>OP_BRAZIL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  <cell r="S207">
            <v>1</v>
          </cell>
          <cell r="T207">
            <v>1</v>
          </cell>
          <cell r="U207">
            <v>1</v>
          </cell>
          <cell r="V207">
            <v>1</v>
          </cell>
          <cell r="W207">
            <v>1</v>
          </cell>
          <cell r="X207">
            <v>1</v>
          </cell>
          <cell r="Y207">
            <v>1</v>
          </cell>
          <cell r="Z207">
            <v>1</v>
          </cell>
          <cell r="AA207">
            <v>1</v>
          </cell>
          <cell r="AB207">
            <v>1</v>
          </cell>
          <cell r="AC207">
            <v>1</v>
          </cell>
          <cell r="AD207">
            <v>1</v>
          </cell>
          <cell r="AE207">
            <v>1</v>
          </cell>
          <cell r="AF207">
            <v>1</v>
          </cell>
          <cell r="AG207">
            <v>1</v>
          </cell>
          <cell r="AH207">
            <v>1</v>
          </cell>
          <cell r="AI207">
            <v>1</v>
          </cell>
          <cell r="AJ207">
            <v>1</v>
          </cell>
          <cell r="AK207">
            <v>1</v>
          </cell>
          <cell r="AL207">
            <v>1</v>
          </cell>
          <cell r="AM207">
            <v>1</v>
          </cell>
          <cell r="AN207">
            <v>1</v>
          </cell>
          <cell r="AO207">
            <v>1</v>
          </cell>
          <cell r="AP207">
            <v>1</v>
          </cell>
          <cell r="AQ207">
            <v>1</v>
          </cell>
          <cell r="AR207">
            <v>1</v>
          </cell>
          <cell r="AS207">
            <v>1</v>
          </cell>
          <cell r="AT207">
            <v>1</v>
          </cell>
          <cell r="AU207">
            <v>1</v>
          </cell>
          <cell r="AV207">
            <v>1</v>
          </cell>
          <cell r="AW207">
            <v>1</v>
          </cell>
          <cell r="AX207">
            <v>1</v>
          </cell>
          <cell r="AY207">
            <v>1</v>
          </cell>
          <cell r="AZ207">
            <v>1</v>
          </cell>
          <cell r="BA207">
            <v>1</v>
          </cell>
          <cell r="BB207">
            <v>1</v>
          </cell>
          <cell r="BC207">
            <v>1</v>
          </cell>
          <cell r="BD207">
            <v>1</v>
          </cell>
          <cell r="BE207">
            <v>1</v>
          </cell>
        </row>
        <row r="208">
          <cell r="B208" t="str">
            <v>Operating Profit - % Other Americas</v>
          </cell>
          <cell r="C208" t="str">
            <v>OP_OTH_AM</v>
          </cell>
        </row>
        <row r="209">
          <cell r="B209" t="str">
            <v>Operating Profit - Total % EMEA</v>
          </cell>
          <cell r="C209" t="str">
            <v>OP_TOT_EMEA</v>
          </cell>
        </row>
        <row r="210">
          <cell r="B210" t="str">
            <v>Operating Profit - % UK</v>
          </cell>
          <cell r="C210" t="str">
            <v>OP_UK</v>
          </cell>
        </row>
        <row r="211">
          <cell r="B211" t="str">
            <v>Operating Profit - % Europe-Ex UK</v>
          </cell>
          <cell r="C211" t="str">
            <v>OP_EU_EX_UK</v>
          </cell>
        </row>
        <row r="212">
          <cell r="B212" t="str">
            <v>Operating Profit - % Austria</v>
          </cell>
          <cell r="C212" t="str">
            <v>OP_AUSTRIA</v>
          </cell>
        </row>
        <row r="213">
          <cell r="B213" t="str">
            <v>Operating Profit - % Belgium</v>
          </cell>
          <cell r="C213" t="str">
            <v>OP_BEL</v>
          </cell>
        </row>
        <row r="214">
          <cell r="B214" t="str">
            <v>Operating Profit - % Denmark</v>
          </cell>
          <cell r="C214" t="str">
            <v>OP_DEN</v>
          </cell>
        </row>
        <row r="215">
          <cell r="B215" t="str">
            <v>Operating Profit - % Finland</v>
          </cell>
          <cell r="C215" t="str">
            <v>OP_FIN</v>
          </cell>
        </row>
        <row r="216">
          <cell r="B216" t="str">
            <v>Operating Profit - % France</v>
          </cell>
          <cell r="C216" t="str">
            <v>OP_FRA</v>
          </cell>
        </row>
        <row r="217">
          <cell r="B217" t="str">
            <v>Operating Profit - % Germany</v>
          </cell>
          <cell r="C217" t="str">
            <v>OP_GER</v>
          </cell>
        </row>
        <row r="218">
          <cell r="B218" t="str">
            <v>Operating Profit - % Greece</v>
          </cell>
          <cell r="C218" t="str">
            <v>OP_GRE</v>
          </cell>
        </row>
        <row r="219">
          <cell r="B219" t="str">
            <v>Operating Profit - % Iceland</v>
          </cell>
          <cell r="C219" t="str">
            <v>OP_ICE</v>
          </cell>
        </row>
        <row r="220">
          <cell r="B220" t="str">
            <v>Operating Profit - % Ireland</v>
          </cell>
          <cell r="C220" t="str">
            <v>OP_IRE</v>
          </cell>
        </row>
        <row r="221">
          <cell r="B221" t="str">
            <v>Operating Profit - % Italy</v>
          </cell>
          <cell r="C221" t="str">
            <v>OP_ITA</v>
          </cell>
        </row>
        <row r="222">
          <cell r="B222" t="str">
            <v>Operating Profit - % Netherlands</v>
          </cell>
          <cell r="C222" t="str">
            <v>OP_NETH</v>
          </cell>
        </row>
        <row r="223">
          <cell r="B223" t="str">
            <v>Operating Profit - % Norway</v>
          </cell>
          <cell r="C223" t="str">
            <v>OP_NOR</v>
          </cell>
        </row>
        <row r="224">
          <cell r="B224" t="str">
            <v>Operating Profit - % Portugal</v>
          </cell>
          <cell r="C224" t="str">
            <v>OP_POR</v>
          </cell>
        </row>
        <row r="225">
          <cell r="B225" t="str">
            <v>Operating Profit - % Spain</v>
          </cell>
          <cell r="C225" t="str">
            <v>OP_SPA</v>
          </cell>
        </row>
        <row r="226">
          <cell r="B226" t="str">
            <v>Operating Profit - % Sweden</v>
          </cell>
          <cell r="C226" t="str">
            <v>OP_SWE</v>
          </cell>
        </row>
        <row r="227">
          <cell r="B227" t="str">
            <v>Operating Profit - % Switzerland</v>
          </cell>
          <cell r="C227" t="str">
            <v>OP_SWIT</v>
          </cell>
        </row>
        <row r="228">
          <cell r="B228" t="str">
            <v>Operating Profit - % Central &amp; Eastern Europe</v>
          </cell>
          <cell r="C228" t="str">
            <v>OP_CEE</v>
          </cell>
        </row>
        <row r="229">
          <cell r="B229" t="str">
            <v>Operating Profit - % Middle East</v>
          </cell>
          <cell r="C229" t="str">
            <v>OP_ME</v>
          </cell>
        </row>
        <row r="230">
          <cell r="B230" t="str">
            <v>Operating Profit - % Russia</v>
          </cell>
          <cell r="C230" t="str">
            <v>OP_RUSSIA</v>
          </cell>
        </row>
        <row r="231">
          <cell r="B231" t="str">
            <v>Operating Profit - % Other EMEA</v>
          </cell>
          <cell r="C231" t="str">
            <v>OP_OTH_EMEA</v>
          </cell>
        </row>
        <row r="232">
          <cell r="B232" t="str">
            <v>Operating Profit - Total % Asia (incl Australia &amp; New Zealand)</v>
          </cell>
          <cell r="C232" t="str">
            <v>OP_TOT_ASIA</v>
          </cell>
        </row>
        <row r="233">
          <cell r="B233" t="str">
            <v>Operating Profit - % Japan</v>
          </cell>
          <cell r="C233" t="str">
            <v>OP_JAPAN</v>
          </cell>
        </row>
        <row r="234">
          <cell r="B234" t="str">
            <v>Operating Profit - % Greater China (incl HK)</v>
          </cell>
          <cell r="C234" t="str">
            <v>OP_CHINA</v>
          </cell>
        </row>
        <row r="235">
          <cell r="B235" t="str">
            <v>Operating Profit - % India</v>
          </cell>
          <cell r="C235" t="str">
            <v>OP_INDIA</v>
          </cell>
        </row>
        <row r="236">
          <cell r="B236" t="str">
            <v>Operating Profit - % South Korea</v>
          </cell>
          <cell r="C236" t="str">
            <v>OP_SK</v>
          </cell>
        </row>
        <row r="237">
          <cell r="B237" t="str">
            <v>Operating Profit - % Australia</v>
          </cell>
          <cell r="C237" t="str">
            <v>OP_AUSTRA</v>
          </cell>
        </row>
        <row r="238">
          <cell r="B238" t="str">
            <v>Operating Profit - % New Zealand</v>
          </cell>
          <cell r="C238" t="str">
            <v>OP_NZ</v>
          </cell>
        </row>
        <row r="239">
          <cell r="B239" t="str">
            <v>Operating Profit - % Other AEJ (incl Taiwan)</v>
          </cell>
          <cell r="C239" t="str">
            <v>OP_OTH_AEJ</v>
          </cell>
        </row>
        <row r="240">
          <cell r="B240" t="str">
            <v>Operating Profit - % Others</v>
          </cell>
          <cell r="C240" t="str">
            <v>OP_OTHER</v>
          </cell>
        </row>
        <row r="241">
          <cell r="B241" t="str">
            <v>Operating Profit - % Consumer (C)</v>
          </cell>
          <cell r="C241" t="str">
            <v>OP_CONS</v>
          </cell>
        </row>
        <row r="242">
          <cell r="B242" t="str">
            <v>Operating Profit - % Industry (I)</v>
          </cell>
          <cell r="C242" t="str">
            <v>OP_IND</v>
          </cell>
        </row>
        <row r="243">
          <cell r="B243" t="str">
            <v>Operating Profit - % Government (G)</v>
          </cell>
          <cell r="C243" t="str">
            <v>OP_GOV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24.8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0.60700512289184361</v>
          </cell>
          <cell r="G297">
            <v>1.0621324616004681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1.5246428571428572</v>
          </cell>
          <cell r="M297">
            <v>1.6378182189960127</v>
          </cell>
          <cell r="N297">
            <v>1.8034710152336164</v>
          </cell>
          <cell r="O297">
            <v>1.7467539106430836</v>
          </cell>
          <cell r="P297">
            <v>1.8697953964194376</v>
          </cell>
          <cell r="Q297">
            <v>1.8697953964194376</v>
          </cell>
          <cell r="R297">
            <v>3.925504280454474</v>
          </cell>
          <cell r="S297">
            <v>3.9202525355198663</v>
          </cell>
          <cell r="T297">
            <v>4.2091775654491652</v>
          </cell>
          <cell r="U297">
            <v>4.3374556707551211</v>
          </cell>
          <cell r="V297">
            <v>4.3374556707551211</v>
          </cell>
          <cell r="W297">
            <v>4.4600189740462151</v>
          </cell>
          <cell r="X297">
            <v>4.6243251790110911</v>
          </cell>
          <cell r="Y297">
            <v>4.8800162552067459</v>
          </cell>
          <cell r="Z297">
            <v>5.1237653380292825</v>
          </cell>
          <cell r="AA297">
            <v>5.1237653380292825</v>
          </cell>
          <cell r="AB297">
            <v>5.3462133270118644</v>
          </cell>
          <cell r="AC297">
            <v>5.3268425389729872</v>
          </cell>
          <cell r="AD297">
            <v>5.5362771754459201</v>
          </cell>
          <cell r="AE297">
            <v>5.8050475535047443</v>
          </cell>
          <cell r="AF297">
            <v>5.8050475535047443</v>
          </cell>
          <cell r="AG297">
            <v>6.0158850141588731</v>
          </cell>
          <cell r="AH297">
            <v>6.0138204135970312</v>
          </cell>
          <cell r="AI297">
            <v>6.284792855370875</v>
          </cell>
          <cell r="AJ297">
            <v>6.498421325635416</v>
          </cell>
          <cell r="AK297">
            <v>6.498421325635416</v>
          </cell>
          <cell r="AL297">
            <v>6.6939288694436296</v>
          </cell>
          <cell r="AM297">
            <v>6.4992557677995526</v>
          </cell>
          <cell r="AN297">
            <v>6.7709021243026992</v>
          </cell>
          <cell r="AO297">
            <v>6.9634867864991268</v>
          </cell>
          <cell r="AP297">
            <v>6.9634867864991268</v>
          </cell>
          <cell r="AQ297">
            <v>7.1659097312221771</v>
          </cell>
          <cell r="AR297">
            <v>7.0877645495196155</v>
          </cell>
          <cell r="AS297">
            <v>7.2825252092216273</v>
          </cell>
          <cell r="AT297">
            <v>7.5313853020642689</v>
          </cell>
          <cell r="AU297">
            <v>7.5313853020642689</v>
          </cell>
          <cell r="AV297">
            <v>7.536918797703791</v>
          </cell>
          <cell r="AW297">
            <v>7.7924952590626528</v>
          </cell>
          <cell r="AX297">
            <v>8.0382665473861685</v>
          </cell>
          <cell r="AY297">
            <v>8.3225262930125528</v>
          </cell>
          <cell r="AZ297">
            <v>8.3225262930125528</v>
          </cell>
          <cell r="BA297">
            <v>8.3584432066376362</v>
          </cell>
          <cell r="BB297">
            <v>8.6228702659437815</v>
          </cell>
          <cell r="BC297">
            <v>8.8996623866843674</v>
          </cell>
          <cell r="BD297">
            <v>9.2298162472607341</v>
          </cell>
          <cell r="BE297">
            <v>9.2298162472607341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1.6601063285962579E-2</v>
          </cell>
          <cell r="I298">
            <v>0.28717666905224415</v>
          </cell>
          <cell r="J298">
            <v>1.3303854411614356E-2</v>
          </cell>
          <cell r="K298">
            <v>1.4311224489795927E-2</v>
          </cell>
          <cell r="L298">
            <v>0.33125973992795649</v>
          </cell>
          <cell r="M298">
            <v>2.2313669358961251E-2</v>
          </cell>
          <cell r="N298">
            <v>0.28520856763112157</v>
          </cell>
          <cell r="O298">
            <v>0.25978938758818115</v>
          </cell>
          <cell r="P298">
            <v>0</v>
          </cell>
          <cell r="Q298">
            <v>0.56739864001227047</v>
          </cell>
          <cell r="R298">
            <v>0</v>
          </cell>
          <cell r="S298">
            <v>0.31651645546746177</v>
          </cell>
          <cell r="T298">
            <v>8.1068871270131682E-2</v>
          </cell>
          <cell r="U298">
            <v>1.4287005037157506E-2</v>
          </cell>
          <cell r="V298">
            <v>0.41187233177475091</v>
          </cell>
          <cell r="W298">
            <v>0.10645795215829776</v>
          </cell>
          <cell r="X298">
            <v>6.9074563483996293E-2</v>
          </cell>
          <cell r="Y298">
            <v>0.10028559495185524</v>
          </cell>
          <cell r="Z298">
            <v>9.2677255127727551E-2</v>
          </cell>
          <cell r="AA298">
            <v>0.36849979393549337</v>
          </cell>
          <cell r="AB298">
            <v>0.10097418357095285</v>
          </cell>
          <cell r="AC298">
            <v>0.23007890548274579</v>
          </cell>
          <cell r="AD298">
            <v>0.25580739420332366</v>
          </cell>
          <cell r="AE298">
            <v>1.5275787763575032E-2</v>
          </cell>
          <cell r="AF298">
            <v>0.60211935178079712</v>
          </cell>
          <cell r="AG298">
            <v>8.5720410212439493E-2</v>
          </cell>
          <cell r="AH298">
            <v>0.35350925685661738</v>
          </cell>
          <cell r="AI298">
            <v>0.12483931350217631</v>
          </cell>
          <cell r="AJ298">
            <v>0.11726167655217518</v>
          </cell>
          <cell r="AK298">
            <v>0.68128062982534288</v>
          </cell>
          <cell r="AL298">
            <v>0</v>
          </cell>
          <cell r="AM298">
            <v>0.57397217022620139</v>
          </cell>
          <cell r="AN298">
            <v>0.10693638361413198</v>
          </cell>
          <cell r="AO298">
            <v>0.20237786668169266</v>
          </cell>
          <cell r="AP298">
            <v>0.88320735893403679</v>
          </cell>
          <cell r="AQ298">
            <v>0</v>
          </cell>
          <cell r="AR298">
            <v>0.2106822252007704</v>
          </cell>
          <cell r="AS298">
            <v>0.17015081716094294</v>
          </cell>
          <cell r="AT298">
            <v>0.18245573843147764</v>
          </cell>
          <cell r="AU298">
            <v>0.56336492576586805</v>
          </cell>
          <cell r="AV298">
            <v>0.21565791563705938</v>
          </cell>
          <cell r="AW298">
            <v>0.11059570563829073</v>
          </cell>
          <cell r="AX298">
            <v>0.18308608349857655</v>
          </cell>
          <cell r="AY298">
            <v>0.21442868591104566</v>
          </cell>
          <cell r="AZ298">
            <v>0.72376839068497234</v>
          </cell>
          <cell r="BA298">
            <v>0.24934421576871543</v>
          </cell>
          <cell r="BB298">
            <v>0.14263056469689978</v>
          </cell>
          <cell r="BC298">
            <v>0.20352881200152184</v>
          </cell>
          <cell r="BD298">
            <v>0.24016046637105395</v>
          </cell>
          <cell r="BE298">
            <v>0.83566405883819106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2.803814E-2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42.394999999999953</v>
          </cell>
          <cell r="H300">
            <v>9.7689999999999948</v>
          </cell>
          <cell r="I300">
            <v>10.487999999999987</v>
          </cell>
          <cell r="J300">
            <v>17.702999999999999</v>
          </cell>
          <cell r="K300">
            <v>21.079999999999988</v>
          </cell>
          <cell r="L300">
            <v>59.039999999999978</v>
          </cell>
          <cell r="M300">
            <v>17.375999999999998</v>
          </cell>
          <cell r="N300">
            <v>22.999999999999993</v>
          </cell>
          <cell r="O300">
            <v>24.093000000000011</v>
          </cell>
          <cell r="P300">
            <v>31.001999999999995</v>
          </cell>
          <cell r="Q300">
            <v>95.470999999999961</v>
          </cell>
          <cell r="R300">
            <v>20.734999999999996</v>
          </cell>
          <cell r="S300">
            <v>28.290000000000013</v>
          </cell>
          <cell r="T300">
            <v>35.535000000000011</v>
          </cell>
          <cell r="U300">
            <v>33.170999999999985</v>
          </cell>
          <cell r="V300">
            <v>117.73100000000005</v>
          </cell>
          <cell r="W300">
            <v>14.66799999999999</v>
          </cell>
          <cell r="X300">
            <v>34.633999999999986</v>
          </cell>
          <cell r="Y300">
            <v>42.655999999999999</v>
          </cell>
          <cell r="Z300">
            <v>43.804999999999993</v>
          </cell>
          <cell r="AA300">
            <v>135.76300000000032</v>
          </cell>
          <cell r="AB300">
            <v>28.635999999999996</v>
          </cell>
          <cell r="AC300">
            <v>40.478000000000016</v>
          </cell>
          <cell r="AD300">
            <v>46.755999999999986</v>
          </cell>
          <cell r="AE300">
            <v>43.59</v>
          </cell>
          <cell r="AF300">
            <v>159.45999999999967</v>
          </cell>
          <cell r="AG300">
            <v>27.288999999999998</v>
          </cell>
          <cell r="AH300">
            <v>42.281299999999995</v>
          </cell>
          <cell r="AI300">
            <v>51.426999999999985</v>
          </cell>
          <cell r="AJ300">
            <v>40.303000000000011</v>
          </cell>
          <cell r="AK300">
            <v>161.30030000000008</v>
          </cell>
          <cell r="AL300">
            <v>28.110999999999997</v>
          </cell>
          <cell r="AM300">
            <v>42.979000000000021</v>
          </cell>
          <cell r="AN300">
            <v>49.697999999999986</v>
          </cell>
          <cell r="AO300">
            <v>44.707000000000008</v>
          </cell>
          <cell r="AP300">
            <v>165.49499999999998</v>
          </cell>
          <cell r="AQ300">
            <v>26.342999999999982</v>
          </cell>
          <cell r="AR300">
            <v>40.986999999999988</v>
          </cell>
          <cell r="AS300">
            <v>45.87785483504711</v>
          </cell>
          <cell r="AT300">
            <v>56.207107007317283</v>
          </cell>
          <cell r="AU300">
            <v>169.41496184236459</v>
          </cell>
          <cell r="AV300">
            <v>26.507088431695561</v>
          </cell>
          <cell r="AW300">
            <v>46.76595185456015</v>
          </cell>
          <cell r="AX300">
            <v>55.651805615464013</v>
          </cell>
          <cell r="AY300">
            <v>66.635117065971144</v>
          </cell>
          <cell r="AZ300">
            <v>195.55996296769069</v>
          </cell>
          <cell r="BA300">
            <v>34.574128880561119</v>
          </cell>
          <cell r="BB300">
            <v>50.031985241433517</v>
          </cell>
          <cell r="BC300">
            <v>59.77681678797147</v>
          </cell>
          <cell r="BD300">
            <v>73.037989494155113</v>
          </cell>
          <cell r="BE300">
            <v>217.42092040412103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0.23000000000000004</v>
          </cell>
          <cell r="G301">
            <v>0.27750000000000002</v>
          </cell>
          <cell r="H301">
            <v>7.8046723238932539E-2</v>
          </cell>
          <cell r="I301">
            <v>0.10352980267866253</v>
          </cell>
          <cell r="J301">
            <v>0.17472651058174016</v>
          </cell>
          <cell r="K301">
            <v>0.26682397959183651</v>
          </cell>
          <cell r="L301">
            <v>0.62243622448979563</v>
          </cell>
          <cell r="M301">
            <v>0.13252734894182594</v>
          </cell>
          <cell r="N301">
            <v>0.21410131888354958</v>
          </cell>
          <cell r="O301">
            <v>0.20307228299764862</v>
          </cell>
          <cell r="P301">
            <v>0.27496163682864444</v>
          </cell>
          <cell r="Q301">
            <v>0.8249999999999994</v>
          </cell>
          <cell r="R301">
            <v>0.16633913848794915</v>
          </cell>
          <cell r="S301">
            <v>0.27150956608163374</v>
          </cell>
          <cell r="T301">
            <v>0.29302477920083142</v>
          </cell>
          <cell r="U301">
            <v>0.30383320909850675</v>
          </cell>
          <cell r="V301">
            <v>1.0347066928689217</v>
          </cell>
          <cell r="W301">
            <v>0.12256330329109341</v>
          </cell>
          <cell r="X301">
            <v>0.29096925752750086</v>
          </cell>
          <cell r="Y301">
            <v>0.32268843058236535</v>
          </cell>
          <cell r="Z301">
            <v>0.35753553004391159</v>
          </cell>
          <cell r="AA301">
            <v>1.0935464571551168</v>
          </cell>
          <cell r="AB301">
            <v>0.21860995405646425</v>
          </cell>
          <cell r="AC301">
            <v>0.3280052377888405</v>
          </cell>
          <cell r="AD301">
            <v>0.33154326071505114</v>
          </cell>
          <cell r="AE301">
            <v>0.36942811692634009</v>
          </cell>
          <cell r="AF301">
            <v>1.2472782246691523</v>
          </cell>
          <cell r="AG301">
            <v>0.19667858794859935</v>
          </cell>
          <cell r="AH301">
            <v>0.35688595056240613</v>
          </cell>
          <cell r="AI301">
            <v>0.37889312374551753</v>
          </cell>
          <cell r="AJ301">
            <v>0.33924584470354768</v>
          </cell>
          <cell r="AK301">
            <v>1.2714226111274001</v>
          </cell>
          <cell r="AL301">
            <v>0.20458492140456913</v>
          </cell>
          <cell r="AM301">
            <v>0.36014072754335735</v>
          </cell>
          <cell r="AN301">
            <v>0.40662647207978792</v>
          </cell>
          <cell r="AO301">
            <v>0.37751732687214751</v>
          </cell>
          <cell r="AP301">
            <v>1.348532146278244</v>
          </cell>
          <cell r="AQ301">
            <v>0.16542514227756785</v>
          </cell>
          <cell r="AR301">
            <v>0.34030163432188587</v>
          </cell>
          <cell r="AS301">
            <v>0.36491147686295528</v>
          </cell>
          <cell r="AT301">
            <v>0.43131583127411877</v>
          </cell>
          <cell r="AU301">
            <v>1.3018646486189251</v>
          </cell>
          <cell r="AV301">
            <v>0.22119141127658146</v>
          </cell>
          <cell r="AW301">
            <v>0.3661721669971531</v>
          </cell>
          <cell r="AX301">
            <v>0.42885737182209133</v>
          </cell>
          <cell r="AY301">
            <v>0.49868843153743087</v>
          </cell>
          <cell r="AZ301">
            <v>1.5149093816332546</v>
          </cell>
          <cell r="BA301">
            <v>0.28526112939379955</v>
          </cell>
          <cell r="BB301">
            <v>0.40705762400304368</v>
          </cell>
          <cell r="BC301">
            <v>0.48032093274210791</v>
          </cell>
          <cell r="BD301">
            <v>0.5703143269474199</v>
          </cell>
          <cell r="BE301">
            <v>1.742954013086369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-11.763999999999996</v>
          </cell>
          <cell r="G304">
            <v>7.6479999999999961</v>
          </cell>
          <cell r="H304">
            <v>-5.5739999999999981</v>
          </cell>
          <cell r="I304">
            <v>33.765000000000008</v>
          </cell>
          <cell r="J304">
            <v>-134.89099999999996</v>
          </cell>
          <cell r="K304">
            <v>-108.07</v>
          </cell>
          <cell r="L304">
            <v>-5.5739999999999981</v>
          </cell>
          <cell r="M304">
            <v>-0.89799999999999613</v>
          </cell>
          <cell r="N304">
            <v>-6.2800000000000011</v>
          </cell>
          <cell r="O304">
            <v>18.702999999999999</v>
          </cell>
          <cell r="P304">
            <v>33.765000000000008</v>
          </cell>
          <cell r="Q304">
            <v>33.765000000000008</v>
          </cell>
          <cell r="R304">
            <v>-153.70699999999999</v>
          </cell>
          <cell r="S304">
            <v>-167.06299999999999</v>
          </cell>
          <cell r="T304">
            <v>-143.93400000000003</v>
          </cell>
          <cell r="U304">
            <v>-134.89099999999996</v>
          </cell>
          <cell r="V304">
            <v>-134.89099999999996</v>
          </cell>
          <cell r="W304">
            <v>-135.89699999999999</v>
          </cell>
          <cell r="X304">
            <v>-154.70200000000003</v>
          </cell>
          <cell r="Y304">
            <v>-120.40599999999999</v>
          </cell>
          <cell r="Z304">
            <v>-108.07</v>
          </cell>
          <cell r="AA304">
            <v>-108.07</v>
          </cell>
          <cell r="AB304">
            <v>-125.42599999999999</v>
          </cell>
          <cell r="AC304">
            <v>-106.54899999999998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-110.90100000000002</v>
          </cell>
          <cell r="AH304">
            <v>-78.342999999999989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-66.558000000000021</v>
          </cell>
          <cell r="AO304">
            <v>-102.60900000000001</v>
          </cell>
          <cell r="AP304">
            <v>-102.60900000000001</v>
          </cell>
          <cell r="AQ304">
            <v>-134.80900000000003</v>
          </cell>
          <cell r="AR304">
            <v>-126.22900000000001</v>
          </cell>
          <cell r="AS304">
            <v>-108.39755701681628</v>
          </cell>
          <cell r="AT304">
            <v>-153.14014751524502</v>
          </cell>
          <cell r="AU304">
            <v>-153.14014751524502</v>
          </cell>
          <cell r="AV304">
            <v>-168.58347897217217</v>
          </cell>
          <cell r="AW304">
            <v>-144.36265891001943</v>
          </cell>
          <cell r="AX304">
            <v>-127.0199402167685</v>
          </cell>
          <cell r="AY304">
            <v>-191.99612895515739</v>
          </cell>
          <cell r="AZ304">
            <v>-191.99612895515739</v>
          </cell>
          <cell r="BA304">
            <v>-232.77622958281378</v>
          </cell>
          <cell r="BB304">
            <v>-242.2414196220918</v>
          </cell>
          <cell r="BC304">
            <v>-236.51011900026126</v>
          </cell>
          <cell r="BD304">
            <v>-239.05535651004467</v>
          </cell>
          <cell r="BE304">
            <v>-239.05535651004467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17.373000000000005</v>
          </cell>
          <cell r="G305">
            <v>22.330999999999953</v>
          </cell>
          <cell r="H305">
            <v>6.106999999999994</v>
          </cell>
          <cell r="I305">
            <v>8.1009999999999867</v>
          </cell>
          <cell r="J305">
            <v>13.672000000000004</v>
          </cell>
          <cell r="K305">
            <v>20.918999999999986</v>
          </cell>
          <cell r="L305">
            <v>48.798999999999978</v>
          </cell>
          <cell r="M305">
            <v>10.369999999999997</v>
          </cell>
          <cell r="N305">
            <v>16.752999999999989</v>
          </cell>
          <cell r="O305">
            <v>15.890000000000009</v>
          </cell>
          <cell r="P305">
            <v>21.501999999999995</v>
          </cell>
          <cell r="Q305">
            <v>64.514999999999958</v>
          </cell>
          <cell r="R305">
            <v>14.727999999999994</v>
          </cell>
          <cell r="S305">
            <v>24.040000000000013</v>
          </cell>
          <cell r="T305">
            <v>25.945000000000014</v>
          </cell>
          <cell r="U305">
            <v>26.901999999999987</v>
          </cell>
          <cell r="V305">
            <v>91.615000000000066</v>
          </cell>
          <cell r="W305">
            <v>10.851999999999993</v>
          </cell>
          <cell r="X305">
            <v>25.76299999999998</v>
          </cell>
          <cell r="Y305">
            <v>28.585999999999999</v>
          </cell>
          <cell r="Z305">
            <v>31.672999999999995</v>
          </cell>
          <cell r="AA305">
            <v>96.874000000000336</v>
          </cell>
          <cell r="AB305">
            <v>19.366</v>
          </cell>
          <cell r="AC305">
            <v>29.057000000000016</v>
          </cell>
          <cell r="AD305">
            <v>29.386999999999986</v>
          </cell>
          <cell r="AE305">
            <v>32.745000000000005</v>
          </cell>
          <cell r="AF305">
            <v>110.55499999999965</v>
          </cell>
          <cell r="AG305">
            <v>17.433</v>
          </cell>
          <cell r="AH305">
            <v>31.633299999999991</v>
          </cell>
          <cell r="AI305">
            <v>33.600999999999985</v>
          </cell>
          <cell r="AJ305">
            <v>30.085000000000015</v>
          </cell>
          <cell r="AK305">
            <v>112.7523000000001</v>
          </cell>
          <cell r="AL305">
            <v>18.143000000000001</v>
          </cell>
          <cell r="AM305">
            <v>31.938000000000017</v>
          </cell>
          <cell r="AN305">
            <v>36.081999999999979</v>
          </cell>
          <cell r="AO305">
            <v>33.499000000000009</v>
          </cell>
          <cell r="AP305">
            <v>119.66199999999998</v>
          </cell>
          <cell r="AQ305">
            <v>14.678999999999983</v>
          </cell>
          <cell r="AR305">
            <v>30.212999999999994</v>
          </cell>
          <cell r="AS305">
            <v>32.39793565032376</v>
          </cell>
          <cell r="AT305">
            <v>38.293513448010088</v>
          </cell>
          <cell r="AU305">
            <v>115.58344909833403</v>
          </cell>
          <cell r="AV305">
            <v>19.638037067368732</v>
          </cell>
          <cell r="AW305">
            <v>32.509863502508246</v>
          </cell>
          <cell r="AX305">
            <v>38.075244042480733</v>
          </cell>
          <cell r="AY305">
            <v>44.275055017187725</v>
          </cell>
          <cell r="AZ305">
            <v>134.49819962954524</v>
          </cell>
          <cell r="BA305">
            <v>25.326338850969705</v>
          </cell>
          <cell r="BB305">
            <v>36.13979703186223</v>
          </cell>
          <cell r="BC305">
            <v>42.644333371642567</v>
          </cell>
          <cell r="BD305">
            <v>50.63421688937278</v>
          </cell>
          <cell r="BE305">
            <v>154.7446861438471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39.373999999999953</v>
          </cell>
          <cell r="H306">
            <v>9.3939999999999948</v>
          </cell>
          <cell r="I306">
            <v>10.099999999999987</v>
          </cell>
          <cell r="J306">
            <v>17.294</v>
          </cell>
          <cell r="K306">
            <v>20.596999999999987</v>
          </cell>
          <cell r="L306">
            <v>57.384999999999977</v>
          </cell>
          <cell r="M306">
            <v>16.767999999999997</v>
          </cell>
          <cell r="N306">
            <v>22.440999999999992</v>
          </cell>
          <cell r="O306">
            <v>23.413000000000011</v>
          </cell>
          <cell r="P306">
            <v>30.178999999999995</v>
          </cell>
          <cell r="Q306">
            <v>92.800999999999959</v>
          </cell>
          <cell r="R306">
            <v>19.855999999999995</v>
          </cell>
          <cell r="S306">
            <v>27.329000000000015</v>
          </cell>
          <cell r="T306">
            <v>34.485000000000014</v>
          </cell>
          <cell r="U306">
            <v>32.002999999999986</v>
          </cell>
          <cell r="V306">
            <v>113.67300000000006</v>
          </cell>
          <cell r="W306">
            <v>13.250999999999991</v>
          </cell>
          <cell r="X306">
            <v>32.884999999999984</v>
          </cell>
          <cell r="Y306">
            <v>40.613</v>
          </cell>
          <cell r="Z306">
            <v>41.455999999999989</v>
          </cell>
          <cell r="AA306">
            <v>128.20500000000033</v>
          </cell>
          <cell r="AB306">
            <v>26.050999999999995</v>
          </cell>
          <cell r="AC306">
            <v>38.093000000000018</v>
          </cell>
          <cell r="AD306">
            <v>43.948999999999984</v>
          </cell>
          <cell r="AE306">
            <v>40.397000000000006</v>
          </cell>
          <cell r="AF306">
            <v>148.48999999999967</v>
          </cell>
          <cell r="AG306">
            <v>24.08</v>
          </cell>
          <cell r="AH306">
            <v>39.184299999999993</v>
          </cell>
          <cell r="AI306">
            <v>48.133999999999986</v>
          </cell>
          <cell r="AJ306">
            <v>36.672000000000011</v>
          </cell>
          <cell r="AK306">
            <v>148.07030000000009</v>
          </cell>
          <cell r="AL306">
            <v>22.326999999999998</v>
          </cell>
          <cell r="AM306">
            <v>36.858000000000018</v>
          </cell>
          <cell r="AN306">
            <v>43.576999999999984</v>
          </cell>
          <cell r="AO306">
            <v>38.525000000000006</v>
          </cell>
          <cell r="AP306">
            <v>141.28699999999998</v>
          </cell>
          <cell r="AQ306">
            <v>20.070999999999984</v>
          </cell>
          <cell r="AR306">
            <v>34.47699999999999</v>
          </cell>
          <cell r="AS306">
            <v>39.840463047039975</v>
          </cell>
          <cell r="AT306">
            <v>50.22750884046836</v>
          </cell>
          <cell r="AU306">
            <v>144.61597188750852</v>
          </cell>
          <cell r="AV306">
            <v>20.506721158195774</v>
          </cell>
          <cell r="AW306">
            <v>40.819824330935262</v>
          </cell>
          <cell r="AX306">
            <v>49.624193967587331</v>
          </cell>
          <cell r="AY306">
            <v>60.526985176289358</v>
          </cell>
          <cell r="AZ306">
            <v>171.47772463300754</v>
          </cell>
          <cell r="BA306">
            <v>28.396679281710519</v>
          </cell>
          <cell r="BB306">
            <v>43.909021799924147</v>
          </cell>
          <cell r="BC306">
            <v>53.565839780073162</v>
          </cell>
          <cell r="BD306">
            <v>66.740107327966285</v>
          </cell>
          <cell r="BE306">
            <v>192.61164818967393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23.172000000000004</v>
          </cell>
          <cell r="G307">
            <v>29.272999999999954</v>
          </cell>
          <cell r="H307">
            <v>9.8949999999999942</v>
          </cell>
          <cell r="I307">
            <v>11.952999999999987</v>
          </cell>
          <cell r="J307">
            <v>16.979000000000003</v>
          </cell>
          <cell r="K307">
            <v>20.084999999999987</v>
          </cell>
          <cell r="L307">
            <v>58.911999999999978</v>
          </cell>
          <cell r="M307">
            <v>15.706999999999997</v>
          </cell>
          <cell r="N307">
            <v>22.18099999999999</v>
          </cell>
          <cell r="O307">
            <v>21.85100000000001</v>
          </cell>
          <cell r="P307">
            <v>29.530999999999995</v>
          </cell>
          <cell r="Q307">
            <v>89.269999999999953</v>
          </cell>
          <cell r="R307">
            <v>21.320999999999994</v>
          </cell>
          <cell r="S307">
            <v>30.346000000000014</v>
          </cell>
          <cell r="T307">
            <v>38.854000000000013</v>
          </cell>
          <cell r="U307">
            <v>34.932999999999986</v>
          </cell>
          <cell r="V307">
            <v>125.45400000000006</v>
          </cell>
          <cell r="W307">
            <v>15.635999999999992</v>
          </cell>
          <cell r="X307">
            <v>33.694999999999979</v>
          </cell>
          <cell r="Y307">
            <v>42.289000000000001</v>
          </cell>
          <cell r="Z307">
            <v>41.883999999999993</v>
          </cell>
          <cell r="AA307">
            <v>133.50400000000033</v>
          </cell>
          <cell r="AB307">
            <v>28.090999999999998</v>
          </cell>
          <cell r="AC307">
            <v>38.759000000000015</v>
          </cell>
          <cell r="AD307">
            <v>45.629999999999988</v>
          </cell>
          <cell r="AE307">
            <v>43.637000000000008</v>
          </cell>
          <cell r="AF307">
            <v>156.11699999999965</v>
          </cell>
          <cell r="AG307">
            <v>26.997</v>
          </cell>
          <cell r="AH307">
            <v>43.03329999999999</v>
          </cell>
          <cell r="AI307">
            <v>51.814999999999984</v>
          </cell>
          <cell r="AJ307">
            <v>39.64200000000001</v>
          </cell>
          <cell r="AK307">
            <v>161.48730000000009</v>
          </cell>
          <cell r="AL307">
            <v>30.35</v>
          </cell>
          <cell r="AM307">
            <v>38.911000000000016</v>
          </cell>
          <cell r="AN307">
            <v>53.54499999999998</v>
          </cell>
          <cell r="AO307">
            <v>41.750000000000007</v>
          </cell>
          <cell r="AP307">
            <v>164.55599999999998</v>
          </cell>
          <cell r="AQ307">
            <v>23.473999999999982</v>
          </cell>
          <cell r="AR307">
            <v>34.218999999999994</v>
          </cell>
          <cell r="AS307">
            <v>42.761780069440277</v>
          </cell>
          <cell r="AT307">
            <v>51.694473702298353</v>
          </cell>
          <cell r="AU307">
            <v>152.14925377173881</v>
          </cell>
          <cell r="AV307">
            <v>24.044928670937594</v>
          </cell>
          <cell r="AW307">
            <v>44.199086668266006</v>
          </cell>
          <cell r="AX307">
            <v>51.980090754440624</v>
          </cell>
          <cell r="AY307">
            <v>61.373743746420914</v>
          </cell>
          <cell r="AZ307">
            <v>181.59784984006495</v>
          </cell>
          <cell r="BA307">
            <v>32.041121051483188</v>
          </cell>
          <cell r="BB307">
            <v>48.425148598290043</v>
          </cell>
          <cell r="BC307">
            <v>58.280506688866311</v>
          </cell>
          <cell r="BD307">
            <v>70.386390806639369</v>
          </cell>
          <cell r="BE307">
            <v>209.13316714527872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367.07199999999995</v>
          </cell>
          <cell r="H308">
            <v>77.227999999999994</v>
          </cell>
          <cell r="I308">
            <v>85.506999999999991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860.33500000000026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962.9499999999997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334.217015212413</v>
          </cell>
          <cell r="AT308">
            <v>333.72000276712595</v>
          </cell>
          <cell r="AU308">
            <v>1221.2360179795392</v>
          </cell>
          <cell r="AV308">
            <v>275.86757052903744</v>
          </cell>
          <cell r="AW308">
            <v>319.89486144287639</v>
          </cell>
          <cell r="AX308">
            <v>361.06218887099027</v>
          </cell>
          <cell r="AY308">
            <v>371.81910799831809</v>
          </cell>
          <cell r="AZ308">
            <v>1328.6437288412221</v>
          </cell>
          <cell r="BA308">
            <v>299.50104151222178</v>
          </cell>
          <cell r="BB308">
            <v>346.91014755012532</v>
          </cell>
          <cell r="BC308">
            <v>391.56033416322606</v>
          </cell>
          <cell r="BD308">
            <v>405.56795096224732</v>
          </cell>
          <cell r="BE308">
            <v>1443.5394741878204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85.472000000000008</v>
          </cell>
          <cell r="H309">
            <v>119.53200000000001</v>
          </cell>
          <cell r="I309">
            <v>146.21800000000002</v>
          </cell>
          <cell r="J309">
            <v>384.04699999999997</v>
          </cell>
          <cell r="K309">
            <v>453.89900000000006</v>
          </cell>
          <cell r="L309">
            <v>119.53200000000001</v>
          </cell>
          <cell r="M309">
            <v>128.15600000000001</v>
          </cell>
          <cell r="N309">
            <v>141.11800000000002</v>
          </cell>
          <cell r="O309">
            <v>136.68</v>
          </cell>
          <cell r="P309">
            <v>146.21800000000002</v>
          </cell>
          <cell r="Q309">
            <v>146.21800000000002</v>
          </cell>
          <cell r="R309">
            <v>347.57200000000006</v>
          </cell>
          <cell r="S309">
            <v>347.10700000000003</v>
          </cell>
          <cell r="T309">
            <v>372.68899999999996</v>
          </cell>
          <cell r="U309">
            <v>384.04699999999997</v>
          </cell>
          <cell r="V309">
            <v>384.04699999999997</v>
          </cell>
          <cell r="W309">
            <v>394.89899999999994</v>
          </cell>
          <cell r="X309">
            <v>409.447</v>
          </cell>
          <cell r="Y309">
            <v>432.30599999999998</v>
          </cell>
          <cell r="Z309">
            <v>453.89900000000006</v>
          </cell>
          <cell r="AA309">
            <v>453.89900000000006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635.86699999999985</v>
          </cell>
          <cell r="AR309">
            <v>629.27300000000002</v>
          </cell>
          <cell r="AS309">
            <v>646.56443565032373</v>
          </cell>
          <cell r="AT309">
            <v>668.658981273172</v>
          </cell>
          <cell r="AU309">
            <v>668.658981273172</v>
          </cell>
          <cell r="AV309">
            <v>669.15026161653566</v>
          </cell>
          <cell r="AW309">
            <v>691.84110658535951</v>
          </cell>
          <cell r="AX309">
            <v>713.66141887658614</v>
          </cell>
          <cell r="AY309">
            <v>738.89885187253356</v>
          </cell>
          <cell r="AZ309">
            <v>738.89885187253344</v>
          </cell>
          <cell r="BA309">
            <v>742.0876632149093</v>
          </cell>
          <cell r="BB309">
            <v>765.5642908212867</v>
          </cell>
          <cell r="BC309">
            <v>790.13872567699821</v>
          </cell>
          <cell r="BD309">
            <v>819.45077588054971</v>
          </cell>
          <cell r="BE309">
            <v>819.45077588054971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-3.7880000000000003</v>
          </cell>
          <cell r="I311">
            <v>-3.8519999999999999</v>
          </cell>
          <cell r="J311">
            <v>-3.3069999999999995</v>
          </cell>
          <cell r="K311">
            <v>0.83400000000000007</v>
          </cell>
          <cell r="L311">
            <v>-10.113000000000001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-7.9319999999999995</v>
          </cell>
          <cell r="Y311">
            <v>-13.703000000000001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-16.243000000000002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-18.214000000000002</v>
          </cell>
          <cell r="AJ311">
            <v>-9.5569999999999968</v>
          </cell>
          <cell r="AK311">
            <v>-48.734999999999992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-4.0059999999999993</v>
          </cell>
          <cell r="AS311">
            <v>-10.363844419116518</v>
          </cell>
          <cell r="AT311">
            <v>-13.400960254288263</v>
          </cell>
          <cell r="AU311">
            <v>-36.565804673404777</v>
          </cell>
          <cell r="AV311">
            <v>-4.4068916035688614</v>
          </cell>
          <cell r="AW311">
            <v>-11.689223165757756</v>
          </cell>
          <cell r="AX311">
            <v>-13.904846711959891</v>
          </cell>
          <cell r="AY311">
            <v>-17.098688729233189</v>
          </cell>
          <cell r="AZ311">
            <v>-47.099650210519698</v>
          </cell>
          <cell r="BA311">
            <v>-6.714782200513481</v>
          </cell>
          <cell r="BB311">
            <v>-12.28535156642781</v>
          </cell>
          <cell r="BC311">
            <v>-15.636173317223744</v>
          </cell>
          <cell r="BD311">
            <v>-19.752173917266585</v>
          </cell>
          <cell r="BE311">
            <v>-54.388481001431614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17.373000000000005</v>
          </cell>
          <cell r="G313">
            <v>22.330999999999953</v>
          </cell>
          <cell r="H313">
            <v>6.106999999999994</v>
          </cell>
          <cell r="I313">
            <v>8.1009999999999867</v>
          </cell>
          <cell r="J313">
            <v>13.672000000000004</v>
          </cell>
          <cell r="K313">
            <v>20.918999999999986</v>
          </cell>
          <cell r="L313">
            <v>48.798999999999978</v>
          </cell>
          <cell r="M313">
            <v>10.369999999999997</v>
          </cell>
          <cell r="N313">
            <v>16.752999999999989</v>
          </cell>
          <cell r="O313">
            <v>15.890000000000009</v>
          </cell>
          <cell r="P313">
            <v>21.501999999999995</v>
          </cell>
          <cell r="Q313">
            <v>64.514999999999958</v>
          </cell>
          <cell r="R313">
            <v>14.727999999999994</v>
          </cell>
          <cell r="S313">
            <v>24.040000000000013</v>
          </cell>
          <cell r="T313">
            <v>25.945000000000014</v>
          </cell>
          <cell r="U313">
            <v>26.901999999999987</v>
          </cell>
          <cell r="V313">
            <v>91.615000000000066</v>
          </cell>
          <cell r="W313">
            <v>10.851999999999993</v>
          </cell>
          <cell r="X313">
            <v>25.76299999999998</v>
          </cell>
          <cell r="Y313">
            <v>28.585999999999999</v>
          </cell>
          <cell r="Z313">
            <v>31.672999999999995</v>
          </cell>
          <cell r="AA313">
            <v>96.874000000000336</v>
          </cell>
          <cell r="AB313">
            <v>19.366</v>
          </cell>
          <cell r="AC313">
            <v>29.057000000000016</v>
          </cell>
          <cell r="AD313">
            <v>29.386999999999986</v>
          </cell>
          <cell r="AE313">
            <v>32.745000000000005</v>
          </cell>
          <cell r="AF313">
            <v>110.55499999999965</v>
          </cell>
          <cell r="AG313">
            <v>17.433</v>
          </cell>
          <cell r="AH313">
            <v>31.633299999999991</v>
          </cell>
          <cell r="AI313">
            <v>33.600999999999985</v>
          </cell>
          <cell r="AJ313">
            <v>30.085000000000015</v>
          </cell>
          <cell r="AK313">
            <v>112.7523000000001</v>
          </cell>
          <cell r="AL313">
            <v>18.143000000000001</v>
          </cell>
          <cell r="AM313">
            <v>31.938000000000017</v>
          </cell>
          <cell r="AN313">
            <v>36.081999999999979</v>
          </cell>
          <cell r="AO313">
            <v>33.499000000000009</v>
          </cell>
          <cell r="AP313">
            <v>119.66199999999998</v>
          </cell>
          <cell r="AQ313">
            <v>14.678999999999983</v>
          </cell>
          <cell r="AR313">
            <v>30.212999999999994</v>
          </cell>
          <cell r="AS313">
            <v>32.39793565032376</v>
          </cell>
          <cell r="AT313">
            <v>38.293513448010088</v>
          </cell>
          <cell r="AU313">
            <v>115.58344909833403</v>
          </cell>
          <cell r="AV313">
            <v>19.638037067368732</v>
          </cell>
          <cell r="AW313">
            <v>32.509863502508253</v>
          </cell>
          <cell r="AX313">
            <v>38.075244042480733</v>
          </cell>
          <cell r="AY313">
            <v>44.275055017187725</v>
          </cell>
          <cell r="AZ313">
            <v>134.49819962954524</v>
          </cell>
          <cell r="BA313">
            <v>25.326338850969705</v>
          </cell>
          <cell r="BB313">
            <v>36.13979703186223</v>
          </cell>
          <cell r="BC313">
            <v>42.644333371642567</v>
          </cell>
          <cell r="BD313">
            <v>50.63421688937278</v>
          </cell>
          <cell r="BE313">
            <v>154.7446861438471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17.373000000000005</v>
          </cell>
          <cell r="G315">
            <v>22.330999999999953</v>
          </cell>
          <cell r="H315">
            <v>6.106999999999994</v>
          </cell>
          <cell r="I315">
            <v>8.1009999999999867</v>
          </cell>
          <cell r="J315">
            <v>13.672000000000004</v>
          </cell>
          <cell r="K315">
            <v>20.918999999999986</v>
          </cell>
          <cell r="L315">
            <v>48.798999999999978</v>
          </cell>
          <cell r="M315">
            <v>10.369999999999997</v>
          </cell>
          <cell r="N315">
            <v>16.752999999999989</v>
          </cell>
          <cell r="O315">
            <v>15.890000000000009</v>
          </cell>
          <cell r="P315">
            <v>21.501999999999995</v>
          </cell>
          <cell r="Q315">
            <v>64.514999999999958</v>
          </cell>
          <cell r="R315">
            <v>14.727999999999994</v>
          </cell>
          <cell r="S315">
            <v>24.040000000000013</v>
          </cell>
          <cell r="T315">
            <v>25.945000000000014</v>
          </cell>
          <cell r="U315">
            <v>26.901999999999987</v>
          </cell>
          <cell r="V315">
            <v>91.615000000000066</v>
          </cell>
          <cell r="W315">
            <v>10.851999999999993</v>
          </cell>
          <cell r="X315">
            <v>25.76299999999998</v>
          </cell>
          <cell r="Y315">
            <v>28.585999999999999</v>
          </cell>
          <cell r="Z315">
            <v>31.672999999999995</v>
          </cell>
          <cell r="AA315">
            <v>96.874000000000336</v>
          </cell>
          <cell r="AB315">
            <v>19.366</v>
          </cell>
          <cell r="AC315">
            <v>29.057000000000016</v>
          </cell>
          <cell r="AD315">
            <v>29.386999999999986</v>
          </cell>
          <cell r="AE315">
            <v>32.745000000000005</v>
          </cell>
          <cell r="AF315">
            <v>110.55499999999965</v>
          </cell>
          <cell r="AG315">
            <v>17.433</v>
          </cell>
          <cell r="AH315">
            <v>31.633299999999991</v>
          </cell>
          <cell r="AI315">
            <v>33.600999999999985</v>
          </cell>
          <cell r="AJ315">
            <v>30.085000000000015</v>
          </cell>
          <cell r="AK315">
            <v>112.7523000000001</v>
          </cell>
          <cell r="AL315">
            <v>18.143000000000001</v>
          </cell>
          <cell r="AM315">
            <v>31.938000000000017</v>
          </cell>
          <cell r="AN315">
            <v>36.081999999999979</v>
          </cell>
          <cell r="AO315">
            <v>33.499000000000009</v>
          </cell>
          <cell r="AP315">
            <v>119.66199999999998</v>
          </cell>
          <cell r="AQ315">
            <v>14.678999999999983</v>
          </cell>
          <cell r="AR315">
            <v>30.212999999999994</v>
          </cell>
          <cell r="AS315">
            <v>32.39793565032376</v>
          </cell>
          <cell r="AT315">
            <v>38.293513448010088</v>
          </cell>
          <cell r="AU315">
            <v>115.58344909833403</v>
          </cell>
          <cell r="AV315">
            <v>19.638037067368732</v>
          </cell>
          <cell r="AW315">
            <v>32.509863502508253</v>
          </cell>
          <cell r="AX315">
            <v>38.075244042480733</v>
          </cell>
          <cell r="AY315">
            <v>44.275055017187725</v>
          </cell>
          <cell r="AZ315">
            <v>134.49819962954524</v>
          </cell>
          <cell r="BA315">
            <v>25.326338850969705</v>
          </cell>
          <cell r="BB315">
            <v>36.13979703186223</v>
          </cell>
          <cell r="BC315">
            <v>42.644333371642567</v>
          </cell>
          <cell r="BD315">
            <v>50.63421688937278</v>
          </cell>
          <cell r="BE315">
            <v>154.7446861438471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17.373000000000005</v>
          </cell>
          <cell r="G317">
            <v>22.330999999999953</v>
          </cell>
          <cell r="H317">
            <v>6.106999999999994</v>
          </cell>
          <cell r="I317">
            <v>8.1009999999999867</v>
          </cell>
          <cell r="J317">
            <v>13.672000000000004</v>
          </cell>
          <cell r="K317">
            <v>20.918999999999986</v>
          </cell>
          <cell r="L317">
            <v>48.798999999999978</v>
          </cell>
          <cell r="M317">
            <v>10.369999999999997</v>
          </cell>
          <cell r="N317">
            <v>16.752999999999989</v>
          </cell>
          <cell r="O317">
            <v>15.890000000000009</v>
          </cell>
          <cell r="P317">
            <v>21.501999999999995</v>
          </cell>
          <cell r="Q317">
            <v>64.514999999999958</v>
          </cell>
          <cell r="R317">
            <v>14.727999999999994</v>
          </cell>
          <cell r="S317">
            <v>24.040000000000013</v>
          </cell>
          <cell r="T317">
            <v>25.945000000000014</v>
          </cell>
          <cell r="U317">
            <v>26.901999999999987</v>
          </cell>
          <cell r="V317">
            <v>91.615000000000066</v>
          </cell>
          <cell r="W317">
            <v>10.851999999999993</v>
          </cell>
          <cell r="X317">
            <v>25.76299999999998</v>
          </cell>
          <cell r="Y317">
            <v>28.585999999999999</v>
          </cell>
          <cell r="Z317">
            <v>31.672999999999995</v>
          </cell>
          <cell r="AA317">
            <v>96.874000000000336</v>
          </cell>
          <cell r="AB317">
            <v>19.366</v>
          </cell>
          <cell r="AC317">
            <v>29.057000000000016</v>
          </cell>
          <cell r="AD317">
            <v>29.386999999999986</v>
          </cell>
          <cell r="AE317">
            <v>32.745000000000005</v>
          </cell>
          <cell r="AF317">
            <v>110.55499999999965</v>
          </cell>
          <cell r="AG317">
            <v>17.433</v>
          </cell>
          <cell r="AH317">
            <v>31.633299999999991</v>
          </cell>
          <cell r="AI317">
            <v>33.600999999999985</v>
          </cell>
          <cell r="AJ317">
            <v>30.085000000000015</v>
          </cell>
          <cell r="AK317">
            <v>112.7523000000001</v>
          </cell>
          <cell r="AL317">
            <v>18.143000000000001</v>
          </cell>
          <cell r="AM317">
            <v>31.938000000000017</v>
          </cell>
          <cell r="AN317">
            <v>36.081999999999979</v>
          </cell>
          <cell r="AO317">
            <v>33.499000000000009</v>
          </cell>
          <cell r="AP317">
            <v>119.66199999999998</v>
          </cell>
          <cell r="AQ317">
            <v>14.678999999999983</v>
          </cell>
          <cell r="AR317">
            <v>30.212999999999994</v>
          </cell>
          <cell r="AS317">
            <v>32.39793565032376</v>
          </cell>
          <cell r="AT317">
            <v>38.293513448010088</v>
          </cell>
          <cell r="AU317">
            <v>115.58344909833403</v>
          </cell>
          <cell r="AV317">
            <v>19.638037067368732</v>
          </cell>
          <cell r="AW317">
            <v>32.509863502508253</v>
          </cell>
          <cell r="AX317">
            <v>38.075244042480733</v>
          </cell>
          <cell r="AY317">
            <v>44.275055017187725</v>
          </cell>
          <cell r="AZ317">
            <v>134.49819962954524</v>
          </cell>
          <cell r="BA317">
            <v>25.326338850969705</v>
          </cell>
          <cell r="BB317">
            <v>36.13979703186223</v>
          </cell>
          <cell r="BC317">
            <v>42.644333371642567</v>
          </cell>
          <cell r="BD317">
            <v>50.63421688937278</v>
          </cell>
          <cell r="BE317">
            <v>154.7446861438471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0.23000000000000004</v>
          </cell>
          <cell r="G318">
            <v>0.27750000000000002</v>
          </cell>
          <cell r="H318">
            <v>7.8046723238932539E-2</v>
          </cell>
          <cell r="I318">
            <v>0.10352980267866253</v>
          </cell>
          <cell r="J318">
            <v>0.17472651058174016</v>
          </cell>
          <cell r="K318">
            <v>0.26682397959183651</v>
          </cell>
          <cell r="L318">
            <v>0.62243622448979563</v>
          </cell>
          <cell r="M318">
            <v>0.13252734894182594</v>
          </cell>
          <cell r="N318">
            <v>0.21410131888354958</v>
          </cell>
          <cell r="O318">
            <v>0.20307228299764862</v>
          </cell>
          <cell r="P318">
            <v>0.27496163682864444</v>
          </cell>
          <cell r="Q318">
            <v>0.8249999999999994</v>
          </cell>
          <cell r="R318">
            <v>0.16633913848794915</v>
          </cell>
          <cell r="S318">
            <v>0.27150956608163374</v>
          </cell>
          <cell r="T318">
            <v>0.29302477920083142</v>
          </cell>
          <cell r="U318">
            <v>0.30383320909850675</v>
          </cell>
          <cell r="V318">
            <v>1.0347066928689217</v>
          </cell>
          <cell r="W318">
            <v>0.12256330329109341</v>
          </cell>
          <cell r="X318">
            <v>0.29096925752750086</v>
          </cell>
          <cell r="Y318">
            <v>0.32268843058236535</v>
          </cell>
          <cell r="Z318">
            <v>0.35753553004391159</v>
          </cell>
          <cell r="AA318">
            <v>1.0935464571551168</v>
          </cell>
          <cell r="AB318">
            <v>0.21860995405646425</v>
          </cell>
          <cell r="AC318">
            <v>0.3280052377888405</v>
          </cell>
          <cell r="AD318">
            <v>0.33154326071505114</v>
          </cell>
          <cell r="AE318">
            <v>0.36942811692634009</v>
          </cell>
          <cell r="AF318">
            <v>1.2472782246691523</v>
          </cell>
          <cell r="AG318">
            <v>0.19667858794859935</v>
          </cell>
          <cell r="AH318">
            <v>0.35688595056240613</v>
          </cell>
          <cell r="AI318">
            <v>0.37889312374551753</v>
          </cell>
          <cell r="AJ318">
            <v>0.33924584470354768</v>
          </cell>
          <cell r="AK318">
            <v>1.2714226111274001</v>
          </cell>
          <cell r="AL318">
            <v>0.20458492140456913</v>
          </cell>
          <cell r="AM318">
            <v>0.36014072754335735</v>
          </cell>
          <cell r="AN318">
            <v>0.40662647207978792</v>
          </cell>
          <cell r="AO318">
            <v>0.37751732687214751</v>
          </cell>
          <cell r="AP318">
            <v>1.348532146278244</v>
          </cell>
          <cell r="AQ318">
            <v>0.16542514227756785</v>
          </cell>
          <cell r="AR318">
            <v>0.34030163432188587</v>
          </cell>
          <cell r="AS318">
            <v>0.36491147686295528</v>
          </cell>
          <cell r="AT318">
            <v>0.43131583127411877</v>
          </cell>
          <cell r="AU318">
            <v>1.3018646486189251</v>
          </cell>
          <cell r="AV318">
            <v>0.22119141127658146</v>
          </cell>
          <cell r="AW318">
            <v>0.36617216699715321</v>
          </cell>
          <cell r="AX318">
            <v>0.42885737182209133</v>
          </cell>
          <cell r="AY318">
            <v>0.49868843153743087</v>
          </cell>
          <cell r="AZ318">
            <v>1.5149093816332546</v>
          </cell>
          <cell r="BA318">
            <v>0.28526112939379955</v>
          </cell>
          <cell r="BB318">
            <v>0.40705762400304368</v>
          </cell>
          <cell r="BC318">
            <v>0.48032093274210791</v>
          </cell>
          <cell r="BD318">
            <v>0.5703143269474199</v>
          </cell>
          <cell r="BE318">
            <v>1.742954013086369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0.23000000000000004</v>
          </cell>
          <cell r="G319">
            <v>0.27750000000000002</v>
          </cell>
          <cell r="H319">
            <v>7.8046723238932539E-2</v>
          </cell>
          <cell r="I319">
            <v>0.10352980267866253</v>
          </cell>
          <cell r="J319">
            <v>0.17472651058174016</v>
          </cell>
          <cell r="K319">
            <v>0.26682397959183651</v>
          </cell>
          <cell r="L319">
            <v>0.62243622448979563</v>
          </cell>
          <cell r="M319">
            <v>0.13252734894182594</v>
          </cell>
          <cell r="N319">
            <v>0.21410131888354958</v>
          </cell>
          <cell r="O319">
            <v>0.20307228299764862</v>
          </cell>
          <cell r="P319">
            <v>0.27496163682864444</v>
          </cell>
          <cell r="Q319">
            <v>0.8249999999999994</v>
          </cell>
          <cell r="R319">
            <v>0.16633913848794915</v>
          </cell>
          <cell r="S319">
            <v>0.27150956608163374</v>
          </cell>
          <cell r="T319">
            <v>0.29302477920083142</v>
          </cell>
          <cell r="U319">
            <v>0.30383320909850675</v>
          </cell>
          <cell r="V319">
            <v>1.0347066928689217</v>
          </cell>
          <cell r="W319">
            <v>0.12256330329109341</v>
          </cell>
          <cell r="X319">
            <v>0.29096925752750086</v>
          </cell>
          <cell r="Y319">
            <v>0.32268843058236535</v>
          </cell>
          <cell r="Z319">
            <v>0.35753553004391159</v>
          </cell>
          <cell r="AA319">
            <v>1.0935464571551168</v>
          </cell>
          <cell r="AB319">
            <v>0.21860995405646425</v>
          </cell>
          <cell r="AC319">
            <v>0.3280052377888405</v>
          </cell>
          <cell r="AD319">
            <v>0.33154326071505114</v>
          </cell>
          <cell r="AE319">
            <v>0.36942811692634009</v>
          </cell>
          <cell r="AF319">
            <v>1.2472782246691523</v>
          </cell>
          <cell r="AG319">
            <v>0.19667858794859935</v>
          </cell>
          <cell r="AH319">
            <v>0.35688595056240613</v>
          </cell>
          <cell r="AI319">
            <v>0.37889312374551753</v>
          </cell>
          <cell r="AJ319">
            <v>0.33924584470354768</v>
          </cell>
          <cell r="AK319">
            <v>1.2714226111274001</v>
          </cell>
          <cell r="AL319">
            <v>0.20458492140456913</v>
          </cell>
          <cell r="AM319">
            <v>0.36014072754335735</v>
          </cell>
          <cell r="AN319">
            <v>0.40662647207978792</v>
          </cell>
          <cell r="AO319">
            <v>0.37751732687214751</v>
          </cell>
          <cell r="AP319">
            <v>1.348532146278244</v>
          </cell>
          <cell r="AQ319">
            <v>0.16542514227756785</v>
          </cell>
          <cell r="AR319">
            <v>0.34030163432188587</v>
          </cell>
          <cell r="AS319">
            <v>0.36491147686295528</v>
          </cell>
          <cell r="AT319">
            <v>0.43131583127411877</v>
          </cell>
          <cell r="AU319">
            <v>1.3018646486189251</v>
          </cell>
          <cell r="AV319">
            <v>0.22119141127658146</v>
          </cell>
          <cell r="AW319">
            <v>0.36617216699715321</v>
          </cell>
          <cell r="AX319">
            <v>0.42885737182209133</v>
          </cell>
          <cell r="AY319">
            <v>0.49868843153743087</v>
          </cell>
          <cell r="AZ319">
            <v>1.5149093816332546</v>
          </cell>
          <cell r="BA319">
            <v>0.28526112939379955</v>
          </cell>
          <cell r="BB319">
            <v>0.40705762400304368</v>
          </cell>
          <cell r="BC319">
            <v>0.48032093274210791</v>
          </cell>
          <cell r="BD319">
            <v>0.5703143269474199</v>
          </cell>
          <cell r="BE319">
            <v>1.742954013086369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0.23000000000000004</v>
          </cell>
          <cell r="G320">
            <v>0.27750000000000002</v>
          </cell>
          <cell r="H320">
            <v>7.8046723238932539E-2</v>
          </cell>
          <cell r="I320">
            <v>0.10352980267866253</v>
          </cell>
          <cell r="J320">
            <v>0.17472651058174016</v>
          </cell>
          <cell r="K320">
            <v>0.26682397959183651</v>
          </cell>
          <cell r="L320">
            <v>0.62243622448979563</v>
          </cell>
          <cell r="M320">
            <v>0.13252734894182594</v>
          </cell>
          <cell r="N320">
            <v>0.21410131888354958</v>
          </cell>
          <cell r="O320">
            <v>0.20307228299764862</v>
          </cell>
          <cell r="P320">
            <v>0.27496163682864444</v>
          </cell>
          <cell r="Q320">
            <v>0.8249999999999994</v>
          </cell>
          <cell r="R320">
            <v>0.16633913848794915</v>
          </cell>
          <cell r="S320">
            <v>0.27150956608163374</v>
          </cell>
          <cell r="T320">
            <v>0.29302477920083142</v>
          </cell>
          <cell r="U320">
            <v>0.30383320909850675</v>
          </cell>
          <cell r="V320">
            <v>1.0347066928689217</v>
          </cell>
          <cell r="W320">
            <v>0.12256330329109341</v>
          </cell>
          <cell r="X320">
            <v>0.29096925752750086</v>
          </cell>
          <cell r="Y320">
            <v>0.32268843058236535</v>
          </cell>
          <cell r="Z320">
            <v>0.35753553004391159</v>
          </cell>
          <cell r="AA320">
            <v>1.0935464571551168</v>
          </cell>
          <cell r="AB320">
            <v>0.21860995405646425</v>
          </cell>
          <cell r="AC320">
            <v>0.3280052377888405</v>
          </cell>
          <cell r="AD320">
            <v>0.33154326071505114</v>
          </cell>
          <cell r="AE320">
            <v>0.36942811692634009</v>
          </cell>
          <cell r="AF320">
            <v>1.2472782246691523</v>
          </cell>
          <cell r="AG320">
            <v>0.19667858794859935</v>
          </cell>
          <cell r="AH320">
            <v>0.35688595056240613</v>
          </cell>
          <cell r="AI320">
            <v>0.37889312374551753</v>
          </cell>
          <cell r="AJ320">
            <v>0.33924584470354768</v>
          </cell>
          <cell r="AK320">
            <v>1.2714226111274001</v>
          </cell>
          <cell r="AL320">
            <v>0.20458492140456913</v>
          </cell>
          <cell r="AM320">
            <v>0.36014072754335735</v>
          </cell>
          <cell r="AN320">
            <v>0.40662647207978792</v>
          </cell>
          <cell r="AO320">
            <v>0.37751732687214751</v>
          </cell>
          <cell r="AP320">
            <v>1.348532146278244</v>
          </cell>
          <cell r="AQ320">
            <v>0.16542514227756785</v>
          </cell>
          <cell r="AR320">
            <v>0.34030163432188587</v>
          </cell>
          <cell r="AS320">
            <v>0.36491147686295528</v>
          </cell>
          <cell r="AT320">
            <v>0.43131583127411877</v>
          </cell>
          <cell r="AU320">
            <v>1.3018646486189251</v>
          </cell>
          <cell r="AV320">
            <v>0.22119141127658146</v>
          </cell>
          <cell r="AW320">
            <v>0.36617216699715321</v>
          </cell>
          <cell r="AX320">
            <v>0.42885737182209133</v>
          </cell>
          <cell r="AY320">
            <v>0.49868843153743087</v>
          </cell>
          <cell r="AZ320">
            <v>1.5149093816332546</v>
          </cell>
          <cell r="BA320">
            <v>0.28526112939379955</v>
          </cell>
          <cell r="BB320">
            <v>0.40705762400304368</v>
          </cell>
          <cell r="BC320">
            <v>0.48032093274210791</v>
          </cell>
          <cell r="BD320">
            <v>0.5703143269474199</v>
          </cell>
          <cell r="BE320">
            <v>1.742954013086369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0.23000000000000004</v>
          </cell>
          <cell r="G321">
            <v>0.27750000000000002</v>
          </cell>
          <cell r="H321">
            <v>7.8046723238932539E-2</v>
          </cell>
          <cell r="I321">
            <v>0.10352980267866253</v>
          </cell>
          <cell r="J321">
            <v>0.17472651058174016</v>
          </cell>
          <cell r="K321">
            <v>0.26682397959183651</v>
          </cell>
          <cell r="L321">
            <v>0.62243622448979563</v>
          </cell>
          <cell r="M321">
            <v>0.13252734894182594</v>
          </cell>
          <cell r="N321">
            <v>0.21410131888354958</v>
          </cell>
          <cell r="O321">
            <v>0.20307228299764862</v>
          </cell>
          <cell r="P321">
            <v>0.27496163682864444</v>
          </cell>
          <cell r="Q321">
            <v>0.8249999999999994</v>
          </cell>
          <cell r="R321">
            <v>0.16633913848794915</v>
          </cell>
          <cell r="S321">
            <v>0.27150956608163374</v>
          </cell>
          <cell r="T321">
            <v>0.29302477920083142</v>
          </cell>
          <cell r="U321">
            <v>0.30383320909850675</v>
          </cell>
          <cell r="V321">
            <v>1.0347066928689217</v>
          </cell>
          <cell r="W321">
            <v>0.12256330329109341</v>
          </cell>
          <cell r="X321">
            <v>0.29096925752750086</v>
          </cell>
          <cell r="Y321">
            <v>0.32268843058236535</v>
          </cell>
          <cell r="Z321">
            <v>0.35753553004391159</v>
          </cell>
          <cell r="AA321">
            <v>1.0935464571551168</v>
          </cell>
          <cell r="AB321">
            <v>0.21860995405646425</v>
          </cell>
          <cell r="AC321">
            <v>0.3280052377888405</v>
          </cell>
          <cell r="AD321">
            <v>0.33154326071505114</v>
          </cell>
          <cell r="AE321">
            <v>0.36942811692634009</v>
          </cell>
          <cell r="AF321">
            <v>1.2472782246691523</v>
          </cell>
          <cell r="AG321">
            <v>0.19667858794859935</v>
          </cell>
          <cell r="AH321">
            <v>0.35688595056240613</v>
          </cell>
          <cell r="AI321">
            <v>0.37889312374551753</v>
          </cell>
          <cell r="AJ321">
            <v>0.33924584470354768</v>
          </cell>
          <cell r="AK321">
            <v>1.2714226111274001</v>
          </cell>
          <cell r="AL321">
            <v>0.20458492140456913</v>
          </cell>
          <cell r="AM321">
            <v>0.36014072754335735</v>
          </cell>
          <cell r="AN321">
            <v>0.40662647207978792</v>
          </cell>
          <cell r="AO321">
            <v>0.37751732687214751</v>
          </cell>
          <cell r="AP321">
            <v>1.348532146278244</v>
          </cell>
          <cell r="AQ321">
            <v>0.16542514227756785</v>
          </cell>
          <cell r="AR321">
            <v>0.34030163432188587</v>
          </cell>
          <cell r="AS321">
            <v>0.36491147686295528</v>
          </cell>
          <cell r="AT321">
            <v>0.43131583127411877</v>
          </cell>
          <cell r="AU321">
            <v>1.3018646486189251</v>
          </cell>
          <cell r="AV321">
            <v>0.22119141127658146</v>
          </cell>
          <cell r="AW321">
            <v>0.36617216699715321</v>
          </cell>
          <cell r="AX321">
            <v>0.42885737182209133</v>
          </cell>
          <cell r="AY321">
            <v>0.49868843153743087</v>
          </cell>
          <cell r="AZ321">
            <v>1.5149093816332546</v>
          </cell>
          <cell r="BA321">
            <v>0.28526112939379955</v>
          </cell>
          <cell r="BB321">
            <v>0.40705762400304368</v>
          </cell>
          <cell r="BC321">
            <v>0.48032093274210791</v>
          </cell>
          <cell r="BD321">
            <v>0.5703143269474199</v>
          </cell>
          <cell r="BE321">
            <v>1.742954013086369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-1.0410000000000001</v>
          </cell>
          <cell r="K322">
            <v>-1.1220000000000008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-36.467999999999996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-53.355000000000004</v>
          </cell>
          <cell r="AG322">
            <v>-7.5979999999999999</v>
          </cell>
          <cell r="AH322">
            <v>-31.333999999999996</v>
          </cell>
          <cell r="AI322">
            <v>-11.071</v>
          </cell>
          <cell r="AJ322">
            <v>-10.398999999999999</v>
          </cell>
          <cell r="AK322">
            <v>-60.401999999999994</v>
          </cell>
          <cell r="AL322">
            <v>0</v>
          </cell>
          <cell r="AM322">
            <v>-50.900999999999996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-15.106499999999997</v>
          </cell>
          <cell r="AT322">
            <v>-16.19896782516188</v>
          </cell>
          <cell r="AU322">
            <v>-50.010467825161875</v>
          </cell>
          <cell r="AV322">
            <v>-19.146756724005044</v>
          </cell>
          <cell r="AW322">
            <v>-9.8190185336843658</v>
          </cell>
          <cell r="AX322">
            <v>-16.254931751254126</v>
          </cell>
          <cell r="AY322">
            <v>-19.037622021240367</v>
          </cell>
          <cell r="AZ322">
            <v>-64.258329030183901</v>
          </cell>
          <cell r="BA322">
            <v>-22.137527508593863</v>
          </cell>
          <cell r="BB322">
            <v>-12.663169425484853</v>
          </cell>
          <cell r="BC322">
            <v>-18.069898515931115</v>
          </cell>
          <cell r="BD322">
            <v>-21.322166685821283</v>
          </cell>
          <cell r="BE322">
            <v>-74.192762135831117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1.6601063285962579E-2</v>
          </cell>
          <cell r="I323">
            <v>0.28717666905224415</v>
          </cell>
          <cell r="J323">
            <v>1.3303854411614356E-2</v>
          </cell>
          <cell r="K323">
            <v>1.4311224489795927E-2</v>
          </cell>
          <cell r="L323">
            <v>0.33125973992795649</v>
          </cell>
          <cell r="M323">
            <v>2.2313669358961251E-2</v>
          </cell>
          <cell r="N323">
            <v>0.28520856763112157</v>
          </cell>
          <cell r="O323">
            <v>0.25978938758818115</v>
          </cell>
          <cell r="P323">
            <v>0</v>
          </cell>
          <cell r="Q323">
            <v>0.56739864001227047</v>
          </cell>
          <cell r="R323">
            <v>0</v>
          </cell>
          <cell r="S323">
            <v>0.31651645546746177</v>
          </cell>
          <cell r="T323">
            <v>8.1068871270131682E-2</v>
          </cell>
          <cell r="U323">
            <v>1.4287005037157506E-2</v>
          </cell>
          <cell r="V323">
            <v>0.41187233177475091</v>
          </cell>
          <cell r="W323">
            <v>0.10645795215829776</v>
          </cell>
          <cell r="X323">
            <v>6.9074563483996293E-2</v>
          </cell>
          <cell r="Y323">
            <v>0.10028559495185524</v>
          </cell>
          <cell r="Z323">
            <v>9.2677255127727551E-2</v>
          </cell>
          <cell r="AA323">
            <v>0.36849979393549337</v>
          </cell>
          <cell r="AB323">
            <v>0.10097418357095285</v>
          </cell>
          <cell r="AC323">
            <v>0.23007890548274579</v>
          </cell>
          <cell r="AD323">
            <v>0.25580739420332366</v>
          </cell>
          <cell r="AE323">
            <v>1.5275787763575032E-2</v>
          </cell>
          <cell r="AF323">
            <v>0.60211935178079712</v>
          </cell>
          <cell r="AG323">
            <v>8.5720410212439493E-2</v>
          </cell>
          <cell r="AH323">
            <v>0.35350925685661738</v>
          </cell>
          <cell r="AI323">
            <v>0.12483931350217631</v>
          </cell>
          <cell r="AJ323">
            <v>0.11726167655217518</v>
          </cell>
          <cell r="AK323">
            <v>0.68128062982534288</v>
          </cell>
          <cell r="AL323">
            <v>0</v>
          </cell>
          <cell r="AM323">
            <v>0.57397217022620139</v>
          </cell>
          <cell r="AN323">
            <v>0.10693638361413198</v>
          </cell>
          <cell r="AO323">
            <v>0.20237786668169266</v>
          </cell>
          <cell r="AP323">
            <v>0.88320735893403679</v>
          </cell>
          <cell r="AQ323">
            <v>0</v>
          </cell>
          <cell r="AR323">
            <v>0.2106822252007704</v>
          </cell>
          <cell r="AS323">
            <v>0.17015081716094294</v>
          </cell>
          <cell r="AT323">
            <v>0.18245573843147764</v>
          </cell>
          <cell r="AU323">
            <v>0.56336492576586805</v>
          </cell>
          <cell r="AV323">
            <v>0.21565791563705938</v>
          </cell>
          <cell r="AW323">
            <v>0.11059570563829073</v>
          </cell>
          <cell r="AX323">
            <v>0.18308608349857661</v>
          </cell>
          <cell r="AY323">
            <v>0.21442868591104566</v>
          </cell>
          <cell r="AZ323">
            <v>0.72376839068497234</v>
          </cell>
          <cell r="BA323">
            <v>0.24934421576871543</v>
          </cell>
          <cell r="BB323">
            <v>0.14263056469689978</v>
          </cell>
          <cell r="BC323">
            <v>0.20352881200152184</v>
          </cell>
          <cell r="BD323">
            <v>0.24016046637105395</v>
          </cell>
          <cell r="BE323">
            <v>0.83566405883819106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75.534782608695664</v>
          </cell>
          <cell r="G324">
            <v>80.472072072071896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88.612000000000009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88.659500000000008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75.534782608695664</v>
          </cell>
          <cell r="G325">
            <v>80.472072072071896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88.612000000000009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88.659500000000008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75.534782608695664</v>
          </cell>
          <cell r="G326">
            <v>80.472072072071896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0.31412912135335747</v>
          </cell>
          <cell r="G328">
            <v>0.35168926997574612</v>
          </cell>
          <cell r="H328">
            <v>0.38281960586154651</v>
          </cell>
          <cell r="I328">
            <v>0.32226219359156733</v>
          </cell>
          <cell r="J328">
            <v>0.19477001001236816</v>
          </cell>
          <cell r="K328">
            <v>0</v>
          </cell>
          <cell r="L328">
            <v>0.17166281912004355</v>
          </cell>
          <cell r="M328">
            <v>0.33978480932068511</v>
          </cell>
          <cell r="N328">
            <v>0.24471394436680052</v>
          </cell>
          <cell r="O328">
            <v>0.27280216008420655</v>
          </cell>
          <cell r="P328">
            <v>0.27188378314313777</v>
          </cell>
          <cell r="Q328">
            <v>0.27730480564579379</v>
          </cell>
          <cell r="R328">
            <v>0.30922564607663816</v>
          </cell>
          <cell r="S328">
            <v>0.2078033348711526</v>
          </cell>
          <cell r="T328">
            <v>0.33224378442374009</v>
          </cell>
          <cell r="U328">
            <v>0.22989723184381541</v>
          </cell>
          <cell r="V328">
            <v>0.26973233216956</v>
          </cell>
          <cell r="W328">
            <v>0.30596060373497075</v>
          </cell>
          <cell r="X328">
            <v>0.23540584656477234</v>
          </cell>
          <cell r="Y328">
            <v>0.32403225425051435</v>
          </cell>
          <cell r="Z328">
            <v>0.24379237895138961</v>
          </cell>
          <cell r="AA328">
            <v>0.27437380153403579</v>
          </cell>
          <cell r="AB328">
            <v>0.31059770033106693</v>
          </cell>
          <cell r="AC328">
            <v>0.25031605562579007</v>
          </cell>
          <cell r="AD328">
            <v>0.35597194827964074</v>
          </cell>
          <cell r="AE328">
            <v>0.24960469326488982</v>
          </cell>
          <cell r="AF328">
            <v>0.29184521865011565</v>
          </cell>
          <cell r="AG328">
            <v>0.35426158462051338</v>
          </cell>
          <cell r="AH328">
            <v>0.26491112696446711</v>
          </cell>
          <cell r="AI328">
            <v>0.35151983016501026</v>
          </cell>
          <cell r="AJ328">
            <v>0.24108269007618169</v>
          </cell>
          <cell r="AK328">
            <v>0.30178843785238818</v>
          </cell>
          <cell r="AL328">
            <v>0.40220757825370673</v>
          </cell>
          <cell r="AM328">
            <v>0.17920382411143371</v>
          </cell>
          <cell r="AN328">
            <v>0.32613689420113939</v>
          </cell>
          <cell r="AO328">
            <v>0.19762874251497001</v>
          </cell>
          <cell r="AP328">
            <v>0.27281897955711126</v>
          </cell>
          <cell r="AQ328">
            <v>0.3746698474908412</v>
          </cell>
          <cell r="AR328">
            <v>0.11706946433268067</v>
          </cell>
          <cell r="AS328">
            <v>0.24236232454043799</v>
          </cell>
          <cell r="AT328">
            <v>0.25923390441041383</v>
          </cell>
          <cell r="AU328">
            <v>0.24032851799761337</v>
          </cell>
          <cell r="AV328">
            <v>0.1832773830972243</v>
          </cell>
          <cell r="AW328">
            <v>0.26446752742857843</v>
          </cell>
          <cell r="AX328">
            <v>0.26750331733062643</v>
          </cell>
          <cell r="AY328">
            <v>0.2785994088918573</v>
          </cell>
          <cell r="AZ328">
            <v>0.25936237819996677</v>
          </cell>
          <cell r="BA328">
            <v>0.20956764245933437</v>
          </cell>
          <cell r="BB328">
            <v>0.25369775668301453</v>
          </cell>
          <cell r="BC328">
            <v>0.26829165025448931</v>
          </cell>
          <cell r="BD328">
            <v>0.28062490050851441</v>
          </cell>
          <cell r="BE328">
            <v>0.26006626181704368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  <cell r="E334">
            <v>0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0.60700512289184361</v>
          </cell>
          <cell r="G336">
            <v>1.0621324616004681</v>
          </cell>
          <cell r="L336">
            <v>1.5246428571428572</v>
          </cell>
          <cell r="M336">
            <v>1.6378182189960127</v>
          </cell>
          <cell r="N336">
            <v>1.8034710152336164</v>
          </cell>
          <cell r="O336">
            <v>1.7467539106430836</v>
          </cell>
          <cell r="P336">
            <v>1.8697953964194376</v>
          </cell>
          <cell r="Q336">
            <v>1.8697953964194376</v>
          </cell>
          <cell r="R336">
            <v>3.925504280454474</v>
          </cell>
          <cell r="S336">
            <v>3.9202525355198663</v>
          </cell>
          <cell r="T336">
            <v>4.2091775654491652</v>
          </cell>
          <cell r="U336">
            <v>4.3374556707551211</v>
          </cell>
          <cell r="V336">
            <v>4.3374556707551211</v>
          </cell>
          <cell r="W336">
            <v>4.4600189740462151</v>
          </cell>
          <cell r="X336">
            <v>4.6243251790110911</v>
          </cell>
          <cell r="Y336">
            <v>4.8800162552067459</v>
          </cell>
          <cell r="Z336">
            <v>5.1237653380292825</v>
          </cell>
          <cell r="AA336">
            <v>5.1237653380292825</v>
          </cell>
          <cell r="AB336">
            <v>5.3462133270118644</v>
          </cell>
          <cell r="AC336">
            <v>5.3268425389729872</v>
          </cell>
          <cell r="AD336">
            <v>5.5362771754459201</v>
          </cell>
          <cell r="AE336">
            <v>5.8050475535047443</v>
          </cell>
          <cell r="AF336">
            <v>5.8050475535047443</v>
          </cell>
          <cell r="AG336">
            <v>6.0158850141588731</v>
          </cell>
          <cell r="AH336">
            <v>6.0138204135970312</v>
          </cell>
          <cell r="AI336">
            <v>6.284792855370875</v>
          </cell>
          <cell r="AJ336">
            <v>6.498421325635416</v>
          </cell>
          <cell r="AK336">
            <v>6.498421325635416</v>
          </cell>
          <cell r="AL336">
            <v>6.6939288694436296</v>
          </cell>
          <cell r="AM336">
            <v>6.4992557677995526</v>
          </cell>
          <cell r="AN336">
            <v>6.7709021243026992</v>
          </cell>
          <cell r="AO336">
            <v>6.9634867864991268</v>
          </cell>
          <cell r="AP336">
            <v>6.9634867864991268</v>
          </cell>
          <cell r="AQ336">
            <v>7.1659097312221771</v>
          </cell>
          <cell r="AR336">
            <v>7.0877645495196155</v>
          </cell>
          <cell r="AS336">
            <v>7.2825252092216273</v>
          </cell>
          <cell r="AT336">
            <v>7.5313853020642689</v>
          </cell>
          <cell r="AU336">
            <v>7.5313853020642689</v>
          </cell>
          <cell r="AV336">
            <v>7.536918797703791</v>
          </cell>
          <cell r="AW336">
            <v>7.7924952590626528</v>
          </cell>
          <cell r="AX336">
            <v>8.0382665473861685</v>
          </cell>
          <cell r="AY336">
            <v>8.3225262930125528</v>
          </cell>
          <cell r="AZ336">
            <v>8.3225262930125528</v>
          </cell>
          <cell r="BA336">
            <v>8.3584432066376362</v>
          </cell>
          <cell r="BB336">
            <v>8.6228702659437815</v>
          </cell>
          <cell r="BC336">
            <v>8.8996623866843674</v>
          </cell>
          <cell r="BD336">
            <v>9.2298162472607341</v>
          </cell>
          <cell r="BE336">
            <v>9.2298162472607341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17.373000000000005</v>
          </cell>
          <cell r="G343">
            <v>22.330999999999953</v>
          </cell>
          <cell r="H343">
            <v>6.106999999999994</v>
          </cell>
          <cell r="I343">
            <v>8.1009999999999867</v>
          </cell>
          <cell r="J343">
            <v>13.672000000000004</v>
          </cell>
          <cell r="K343">
            <v>20.918999999999986</v>
          </cell>
          <cell r="L343">
            <v>48.798999999999978</v>
          </cell>
          <cell r="M343">
            <v>10.369999999999997</v>
          </cell>
          <cell r="N343">
            <v>16.752999999999989</v>
          </cell>
          <cell r="O343">
            <v>15.890000000000009</v>
          </cell>
          <cell r="P343">
            <v>21.501999999999995</v>
          </cell>
          <cell r="Q343">
            <v>64.514999999999958</v>
          </cell>
          <cell r="R343">
            <v>14.727999999999994</v>
          </cell>
          <cell r="S343">
            <v>24.040000000000013</v>
          </cell>
          <cell r="T343">
            <v>25.945000000000014</v>
          </cell>
          <cell r="U343">
            <v>26.901999999999987</v>
          </cell>
          <cell r="V343">
            <v>91.615000000000066</v>
          </cell>
          <cell r="W343">
            <v>10.851999999999993</v>
          </cell>
          <cell r="X343">
            <v>25.76299999999998</v>
          </cell>
          <cell r="Y343">
            <v>28.585999999999999</v>
          </cell>
          <cell r="Z343">
            <v>31.672999999999995</v>
          </cell>
          <cell r="AA343">
            <v>96.874000000000336</v>
          </cell>
          <cell r="AB343">
            <v>19.366</v>
          </cell>
          <cell r="AC343">
            <v>29.057000000000016</v>
          </cell>
          <cell r="AD343">
            <v>29.386999999999986</v>
          </cell>
          <cell r="AE343">
            <v>32.745000000000005</v>
          </cell>
          <cell r="AF343">
            <v>110.55499999999965</v>
          </cell>
          <cell r="AG343">
            <v>17.433</v>
          </cell>
          <cell r="AH343">
            <v>31.633299999999991</v>
          </cell>
          <cell r="AI343">
            <v>33.600999999999985</v>
          </cell>
          <cell r="AJ343">
            <v>30.085000000000015</v>
          </cell>
          <cell r="AK343">
            <v>112.7523000000001</v>
          </cell>
          <cell r="AL343">
            <v>18.143000000000001</v>
          </cell>
          <cell r="AM343">
            <v>31.938000000000017</v>
          </cell>
          <cell r="AN343">
            <v>36.081999999999979</v>
          </cell>
          <cell r="AO343">
            <v>33.499000000000009</v>
          </cell>
          <cell r="AP343">
            <v>119.66199999999998</v>
          </cell>
          <cell r="AQ343">
            <v>14.678999999999983</v>
          </cell>
          <cell r="AR343">
            <v>30.212999999999994</v>
          </cell>
          <cell r="AS343">
            <v>32.39793565032376</v>
          </cell>
          <cell r="AT343">
            <v>38.293513448010088</v>
          </cell>
          <cell r="AU343">
            <v>115.58344909833403</v>
          </cell>
          <cell r="AV343">
            <v>19.638037067368732</v>
          </cell>
          <cell r="AW343">
            <v>32.509863502508253</v>
          </cell>
          <cell r="AX343">
            <v>38.075244042480733</v>
          </cell>
          <cell r="AY343">
            <v>44.275055017187725</v>
          </cell>
          <cell r="AZ343">
            <v>134.49819962954524</v>
          </cell>
          <cell r="BA343">
            <v>25.326338850969705</v>
          </cell>
          <cell r="BB343">
            <v>36.13979703186223</v>
          </cell>
          <cell r="BC343">
            <v>42.644333371642567</v>
          </cell>
          <cell r="BD343">
            <v>50.63421688937278</v>
          </cell>
          <cell r="BE343">
            <v>154.7446861438471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9.1624999999999845E-2</v>
          </cell>
        </row>
        <row r="347">
          <cell r="B347" t="str">
            <v>Risk-free rate</v>
          </cell>
          <cell r="C347" t="str">
            <v>RISK_FR_RATE</v>
          </cell>
          <cell r="E347">
            <v>5.2079339999999918E-2</v>
          </cell>
        </row>
      </sheetData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ARVORE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TXT_Dados_Consolidado"/>
      <sheetName val="Parametro"/>
      <sheetName val="Apo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9">
          <cell r="F19" t="str">
            <v xml:space="preserve">Real              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Ponte Diretoria"/>
      <sheetName val="Dados_Ponte_Diretoria"/>
      <sheetName val="ARVORE"/>
      <sheetName val="TABELA"/>
      <sheetName val="TABELA_MARCA"/>
      <sheetName val="Tabela_Ponte_Dados_Pre"/>
      <sheetName val="PONTE_AREZZO_CO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Plan1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TXT_Dados_Consolidado"/>
      <sheetName val="Parametro"/>
      <sheetName val="Apoio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22">
          <cell r="F22" t="str">
            <v>Planejamento2017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JCPENNEY_LOAN"/>
      <sheetName val="balanco"/>
      <sheetName val="Resultado"/>
      <sheetName val="EBITDA"/>
      <sheetName val="Conc. EBITDA"/>
      <sheetName val="fluxocaixa"/>
      <sheetName val="fluxo_caixa"/>
      <sheetName val="Balance Sheet"/>
      <sheetName val="Income Statement_itr"/>
      <sheetName val="cp"/>
      <sheetName val="resm"/>
      <sheetName val="Resumo"/>
      <sheetName val="Riscos_div"/>
      <sheetName val="rel"/>
      <sheetName val="Veículos"/>
      <sheetName val="nota-IR_CS"/>
      <sheetName val="Imp JC Penney 2004"/>
      <sheetName val="inteir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Lojas Renner S.A.</v>
          </cell>
        </row>
        <row r="3">
          <cell r="A3" t="str">
            <v>Companhia aberta</v>
          </cell>
        </row>
        <row r="5">
          <cell r="A5" t="str">
            <v>Demonstrações do resultado</v>
          </cell>
        </row>
        <row r="7">
          <cell r="A7" t="str">
            <v>Trimestres e nove meses findos em 30 de setembro de 2005 e 2004</v>
          </cell>
        </row>
        <row r="13">
          <cell r="E13" t="str">
            <v>Consolidado</v>
          </cell>
        </row>
        <row r="14">
          <cell r="E14" t="str">
            <v>3T05</v>
          </cell>
          <cell r="G14" t="str">
            <v>3T05</v>
          </cell>
          <cell r="I14" t="str">
            <v>9M05</v>
          </cell>
          <cell r="K14" t="str">
            <v>3T04</v>
          </cell>
        </row>
        <row r="16">
          <cell r="A16" t="str">
            <v>Receita operacional bruta</v>
          </cell>
          <cell r="E16">
            <v>344395</v>
          </cell>
          <cell r="G16">
            <v>344395</v>
          </cell>
          <cell r="I16">
            <v>985537</v>
          </cell>
          <cell r="K16">
            <v>283436</v>
          </cell>
        </row>
        <row r="18">
          <cell r="B18" t="str">
            <v>Deduções</v>
          </cell>
          <cell r="E18">
            <v>-88982</v>
          </cell>
          <cell r="G18">
            <v>-88982</v>
          </cell>
          <cell r="I18">
            <v>-252964</v>
          </cell>
          <cell r="K18">
            <v>-73481</v>
          </cell>
        </row>
        <row r="20">
          <cell r="A20" t="str">
            <v>Receita operacional líquida</v>
          </cell>
          <cell r="E20">
            <v>255413</v>
          </cell>
          <cell r="G20">
            <v>255413</v>
          </cell>
          <cell r="I20">
            <v>732573</v>
          </cell>
          <cell r="K20">
            <v>209955</v>
          </cell>
        </row>
        <row r="22">
          <cell r="A22" t="str">
            <v>Custos das vendas</v>
          </cell>
          <cell r="E22">
            <v>-141824</v>
          </cell>
          <cell r="G22">
            <v>-141824</v>
          </cell>
          <cell r="I22">
            <v>-395808</v>
          </cell>
          <cell r="K22">
            <v>-115478</v>
          </cell>
        </row>
        <row r="24">
          <cell r="A24" t="str">
            <v>Lucro bruto</v>
          </cell>
          <cell r="E24">
            <v>113589</v>
          </cell>
          <cell r="G24">
            <v>113589</v>
          </cell>
          <cell r="I24">
            <v>336765</v>
          </cell>
          <cell r="K24">
            <v>94477</v>
          </cell>
        </row>
        <row r="26">
          <cell r="A26" t="str">
            <v>(Despesas) outras receitas operacionais</v>
          </cell>
        </row>
        <row r="27">
          <cell r="B27" t="str">
            <v>Vendas</v>
          </cell>
          <cell r="E27">
            <v>-68948</v>
          </cell>
          <cell r="G27">
            <v>-69582</v>
          </cell>
          <cell r="I27">
            <v>-201296</v>
          </cell>
          <cell r="K27">
            <v>-58677</v>
          </cell>
        </row>
        <row r="28">
          <cell r="B28" t="str">
            <v>Administrativas e gerais</v>
          </cell>
          <cell r="E28">
            <v>-24046</v>
          </cell>
          <cell r="G28">
            <v>-24045.332009999998</v>
          </cell>
          <cell r="I28">
            <v>-67160</v>
          </cell>
          <cell r="K28">
            <v>-19602</v>
          </cell>
        </row>
        <row r="29">
          <cell r="B29" t="str">
            <v>Remuneração dos administradores</v>
          </cell>
          <cell r="E29">
            <v>-726</v>
          </cell>
          <cell r="G29">
            <v>-726</v>
          </cell>
          <cell r="I29">
            <v>-1753</v>
          </cell>
          <cell r="K29">
            <v>-221</v>
          </cell>
        </row>
        <row r="30">
          <cell r="B30" t="str">
            <v>Tributárias</v>
          </cell>
          <cell r="E30">
            <v>-4226</v>
          </cell>
          <cell r="G30">
            <v>-4226</v>
          </cell>
          <cell r="I30">
            <v>-11196</v>
          </cell>
          <cell r="K30">
            <v>-3467</v>
          </cell>
        </row>
        <row r="31">
          <cell r="B31" t="str">
            <v>Financeiras, líquidas</v>
          </cell>
          <cell r="E31">
            <v>-1845</v>
          </cell>
          <cell r="G31">
            <v>-1845</v>
          </cell>
          <cell r="I31">
            <v>13830</v>
          </cell>
          <cell r="K31">
            <v>13614</v>
          </cell>
        </row>
        <row r="32">
          <cell r="B32" t="str">
            <v>Amortização de ágio</v>
          </cell>
          <cell r="E32">
            <v>-29</v>
          </cell>
          <cell r="G32">
            <v>-29</v>
          </cell>
          <cell r="I32">
            <v>-2836</v>
          </cell>
          <cell r="K32">
            <v>-5328</v>
          </cell>
        </row>
        <row r="33">
          <cell r="B33" t="str">
            <v>Depreciações</v>
          </cell>
          <cell r="E33">
            <v>-7991</v>
          </cell>
          <cell r="G33">
            <v>-7917</v>
          </cell>
          <cell r="I33">
            <v>-22809</v>
          </cell>
          <cell r="K33">
            <v>-6894</v>
          </cell>
        </row>
        <row r="34">
          <cell r="B34" t="str">
            <v>Outras receitas/ despesas operacionais</v>
          </cell>
          <cell r="E34">
            <v>10463</v>
          </cell>
          <cell r="G34">
            <v>10463</v>
          </cell>
          <cell r="I34">
            <v>26961</v>
          </cell>
          <cell r="K34">
            <v>6360</v>
          </cell>
        </row>
        <row r="35">
          <cell r="B35" t="str">
            <v>Resultado em participações societárias</v>
          </cell>
          <cell r="E35">
            <v>10</v>
          </cell>
          <cell r="G35">
            <v>504</v>
          </cell>
          <cell r="I35">
            <v>1412</v>
          </cell>
          <cell r="K35">
            <v>0</v>
          </cell>
        </row>
        <row r="36">
          <cell r="B36" t="str">
            <v>Despesas extraordinárias</v>
          </cell>
          <cell r="E36">
            <v>-16350</v>
          </cell>
          <cell r="G36">
            <v>-16350</v>
          </cell>
          <cell r="I36">
            <v>-18613</v>
          </cell>
          <cell r="K36">
            <v>0</v>
          </cell>
        </row>
        <row r="37">
          <cell r="E37">
            <v>-113688</v>
          </cell>
          <cell r="G37">
            <v>-113753.33201</v>
          </cell>
          <cell r="I37">
            <v>-283460</v>
          </cell>
          <cell r="K37">
            <v>-74215</v>
          </cell>
        </row>
        <row r="39">
          <cell r="A39" t="str">
            <v>Lucro operacional</v>
          </cell>
          <cell r="E39">
            <v>-99</v>
          </cell>
          <cell r="G39">
            <v>-164.33200999999826</v>
          </cell>
          <cell r="I39">
            <v>53305</v>
          </cell>
          <cell r="K39">
            <v>20262</v>
          </cell>
        </row>
        <row r="41">
          <cell r="B41" t="str">
            <v>Resultado não operacional</v>
          </cell>
          <cell r="E41">
            <v>-225</v>
          </cell>
          <cell r="G41">
            <v>-225</v>
          </cell>
          <cell r="I41">
            <v>-534</v>
          </cell>
          <cell r="K41">
            <v>31</v>
          </cell>
        </row>
        <row r="43">
          <cell r="A43" t="str">
            <v>Lucro antes do imposto de renda e da contribuição social</v>
          </cell>
          <cell r="E43">
            <v>-324</v>
          </cell>
          <cell r="G43">
            <v>-389.33200999999826</v>
          </cell>
          <cell r="I43">
            <v>52771</v>
          </cell>
          <cell r="K43">
            <v>20293</v>
          </cell>
        </row>
        <row r="45">
          <cell r="B45" t="str">
            <v xml:space="preserve">Imposto de renda e contribuição social, corrente e diferido </v>
          </cell>
          <cell r="E45">
            <v>-302</v>
          </cell>
          <cell r="G45">
            <v>-237</v>
          </cell>
          <cell r="I45">
            <v>-18191</v>
          </cell>
          <cell r="K45">
            <v>-240</v>
          </cell>
        </row>
        <row r="47">
          <cell r="B47" t="str">
            <v>Participações Minoritárias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</row>
        <row r="49">
          <cell r="A49" t="str">
            <v xml:space="preserve"> Lucro líquido do exercício</v>
          </cell>
          <cell r="E49">
            <v>-626</v>
          </cell>
          <cell r="G49">
            <v>-626.33200999999826</v>
          </cell>
          <cell r="I49">
            <v>34580</v>
          </cell>
          <cell r="K49">
            <v>20053</v>
          </cell>
        </row>
        <row r="51">
          <cell r="A51" t="str">
            <v xml:space="preserve"> Lucro líquido por  ação - R$</v>
          </cell>
          <cell r="E51">
            <v>-2.5769800757451014E-2</v>
          </cell>
          <cell r="G51">
            <v>-2.5783468219990047E-2</v>
          </cell>
          <cell r="I51">
            <v>1.4235139140457764</v>
          </cell>
          <cell r="K51">
            <v>5.2775996909184128E-3</v>
          </cell>
        </row>
        <row r="53">
          <cell r="A53" t="str">
            <v>Quantidade de ações ao final do exercício (em milhares)</v>
          </cell>
          <cell r="E53">
            <v>24292</v>
          </cell>
          <cell r="G53">
            <v>24292</v>
          </cell>
          <cell r="I53">
            <v>24292</v>
          </cell>
          <cell r="K53">
            <v>3799644</v>
          </cell>
        </row>
        <row r="56">
          <cell r="A56" t="str">
            <v>As notas explicativas são parte integrante das demonstrações financeiras.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1SEM"/>
      <sheetName val="2SEM"/>
      <sheetName val="ACUMULADO"/>
      <sheetName val="JUROS"/>
      <sheetName val="VENDAS"/>
      <sheetName val="Comentário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E Gerencial"/>
      <sheetName val="DRE Analítico"/>
      <sheetName val="DRE Marcas"/>
      <sheetName val="Impacto Marcas"/>
      <sheetName val="Mg Ebitda Marca~Canal"/>
      <sheetName val="Marca~Canal"/>
      <sheetName val="ROB Earnings"/>
      <sheetName val="ROB Marca-Canal"/>
      <sheetName val="ROB Canal-Marca"/>
      <sheetName val="Gráfico ROB"/>
      <sheetName val="SG&amp;A-ROL"/>
      <sheetName val="Mg Bruta Impacto Canal"/>
      <sheetName val="Mg Bruta Canal-Marca"/>
      <sheetName val="Mg Bruta Impacto Marca"/>
      <sheetName val="Mg Bruta Marca-Canal"/>
      <sheetName val="Gráfico MB"/>
      <sheetName val="Modelo Ponte Ebitda"/>
      <sheetName val="Modelo Ponte Ebitda Ecomm"/>
      <sheetName val="TD_DRE"/>
      <sheetName val="TD_MG_BRUTA"/>
      <sheetName val="TD_ANALITICO"/>
      <sheetName val="TD_ROB"/>
      <sheetName val="TD_SG&amp;A_ROL"/>
      <sheetName val="TD_PONTE"/>
      <sheetName val="TD_EBITDA"/>
      <sheetName val="TD_MG_EBITDA"/>
      <sheetName val="TD_MARCA_CANAL"/>
      <sheetName val="BASE_CONSOLIDADA"/>
      <sheetName val="RESUMO_PARA_DRE"/>
      <sheetName val="TD_LB_FORECAST"/>
      <sheetName val="BASE_LB_FORECAST"/>
      <sheetName val="PREMISSAS_FORECAST"/>
      <sheetName val="TD_LB_REAL"/>
      <sheetName val="BASE_LB_REAL"/>
      <sheetName val="TD_SG&amp;A"/>
      <sheetName val="BASE_SG&amp;A"/>
      <sheetName val="TD_LB_BUDGET"/>
      <sheetName val="BASE_LB_BUDGET"/>
      <sheetName val="BASE_LB_FORECAST2S"/>
      <sheetName val="APOIO"/>
      <sheetName val="FLUXO_ATUALIZAÇ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>
        <row r="2">
          <cell r="AN2">
            <v>2022</v>
          </cell>
        </row>
      </sheetData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Ponte Diretoria"/>
      <sheetName val="Dados_Ponte_Diretoria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Plan1"/>
      <sheetName val="rol - ESTOQUES"/>
      <sheetName val="Plan3"/>
      <sheetName val="Plan3 (2)"/>
      <sheetName val="Plan4"/>
      <sheetName val="Plan5"/>
      <sheetName val="TXT_Dados_Consolidado"/>
      <sheetName val="ARVORE"/>
      <sheetName val="ARVORE (2)"/>
      <sheetName val="RI_ROB"/>
      <sheetName val="RI_ROL"/>
      <sheetName val="Plan2"/>
      <sheetName val="Parametro"/>
      <sheetName val="Apoio"/>
    </sheetNames>
    <sheetDataSet>
      <sheetData sheetId="0"/>
      <sheetData sheetId="1" refreshError="1"/>
      <sheetData sheetId="2"/>
      <sheetData sheetId="3">
        <row r="222">
          <cell r="B222" t="str">
            <v>Canal Genérico</v>
          </cell>
          <cell r="AB222" t="str">
            <v>ARZZ</v>
          </cell>
          <cell r="AC222">
            <v>3468.0813494249992</v>
          </cell>
          <cell r="AD222">
            <v>928.12587392499995</v>
          </cell>
          <cell r="AE222">
            <v>-2330.3374060750007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17124.302300790005</v>
          </cell>
          <cell r="AM222">
            <v>7487.3826491899999</v>
          </cell>
          <cell r="AN222">
            <v>-396.30848081000204</v>
          </cell>
          <cell r="AO222">
            <v>0</v>
          </cell>
          <cell r="AP222">
            <v>0</v>
          </cell>
          <cell r="AQ222">
            <v>-2173.8236299999999</v>
          </cell>
        </row>
        <row r="223">
          <cell r="B223" t="str">
            <v>Canal Genérico</v>
          </cell>
          <cell r="C223">
            <v>0</v>
          </cell>
          <cell r="D223">
            <v>-8.4705099999999991</v>
          </cell>
          <cell r="E223">
            <v>-8.4705099999999991</v>
          </cell>
          <cell r="F223">
            <v>0</v>
          </cell>
          <cell r="G223">
            <v>16.100199999999997</v>
          </cell>
          <cell r="H223">
            <v>16.100199999999997</v>
          </cell>
          <cell r="I223">
            <v>0</v>
          </cell>
          <cell r="J223">
            <v>-141.68583000000001</v>
          </cell>
          <cell r="K223">
            <v>-141.68583000000001</v>
          </cell>
          <cell r="L223">
            <v>0</v>
          </cell>
          <cell r="M223">
            <v>821.53390000000013</v>
          </cell>
          <cell r="N223">
            <v>821.53390000000013</v>
          </cell>
          <cell r="AB223" t="str">
            <v>ZZSAP</v>
          </cell>
          <cell r="AC223">
            <v>3.3886829449999709</v>
          </cell>
          <cell r="AD223">
            <v>-321.22595944500006</v>
          </cell>
          <cell r="AE223">
            <v>-322.32321944500006</v>
          </cell>
          <cell r="AL223">
            <v>473.41041063000102</v>
          </cell>
          <cell r="AM223">
            <v>-1820.3347781387997</v>
          </cell>
          <cell r="AN223">
            <v>-1703.2384681388007</v>
          </cell>
        </row>
        <row r="224">
          <cell r="B224" t="str">
            <v>Corporativo</v>
          </cell>
          <cell r="AB224" t="str">
            <v>Total Geral</v>
          </cell>
          <cell r="AC224">
            <v>3471.470032369999</v>
          </cell>
          <cell r="AD224">
            <v>606.89991447999989</v>
          </cell>
          <cell r="AE224">
            <v>-2652.6606255200008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17597.712711420005</v>
          </cell>
          <cell r="AM224">
            <v>5667.0478710511998</v>
          </cell>
          <cell r="AN224">
            <v>-2099.5469489488028</v>
          </cell>
          <cell r="AO224">
            <v>0</v>
          </cell>
          <cell r="AP224">
            <v>0</v>
          </cell>
          <cell r="AQ224">
            <v>-2173.8236299999999</v>
          </cell>
        </row>
        <row r="225">
          <cell r="B225" t="str">
            <v>Corporativo</v>
          </cell>
          <cell r="F225">
            <v>0</v>
          </cell>
          <cell r="G225">
            <v>0</v>
          </cell>
          <cell r="H225">
            <v>-3447.4983000000007</v>
          </cell>
          <cell r="I225">
            <v>0</v>
          </cell>
          <cell r="J225">
            <v>0</v>
          </cell>
          <cell r="K225">
            <v>-10529.146819999998</v>
          </cell>
          <cell r="L225">
            <v>0</v>
          </cell>
          <cell r="M225">
            <v>0</v>
          </cell>
          <cell r="N225">
            <v>-6675.9446999999991</v>
          </cell>
          <cell r="O225">
            <v>0</v>
          </cell>
          <cell r="P225">
            <v>0</v>
          </cell>
          <cell r="Q225">
            <v>-4884.5536700000011</v>
          </cell>
        </row>
        <row r="226">
          <cell r="B226" t="str">
            <v>Exportação</v>
          </cell>
        </row>
        <row r="227">
          <cell r="B227" t="str">
            <v>Exportação</v>
          </cell>
          <cell r="C227">
            <v>5008.2023700000027</v>
          </cell>
          <cell r="D227">
            <v>5347.7537300000022</v>
          </cell>
          <cell r="E227">
            <v>4679.9260600000043</v>
          </cell>
          <cell r="F227">
            <v>3343.5998200099998</v>
          </cell>
          <cell r="G227">
            <v>1515.4077200100003</v>
          </cell>
          <cell r="H227">
            <v>1400.3846700100005</v>
          </cell>
          <cell r="I227">
            <v>17756.94256268501</v>
          </cell>
          <cell r="J227">
            <v>6910.8827226849971</v>
          </cell>
          <cell r="K227">
            <v>6486.0175326849985</v>
          </cell>
          <cell r="L227">
            <v>36731.752100103986</v>
          </cell>
          <cell r="M227">
            <v>16785.140970104003</v>
          </cell>
          <cell r="N227">
            <v>14467.856800103995</v>
          </cell>
        </row>
        <row r="228">
          <cell r="B228" t="str">
            <v>Franquia</v>
          </cell>
        </row>
        <row r="229">
          <cell r="B229" t="str">
            <v>Franquia</v>
          </cell>
          <cell r="F229">
            <v>35159.677909999991</v>
          </cell>
          <cell r="G229">
            <v>12352.181930000002</v>
          </cell>
          <cell r="H229">
            <v>9596.1561599999986</v>
          </cell>
          <cell r="I229">
            <v>422325.0078399998</v>
          </cell>
          <cell r="J229">
            <v>149285.58458999998</v>
          </cell>
          <cell r="K229">
            <v>128127.78722999997</v>
          </cell>
          <cell r="L229">
            <v>66781.544010000027</v>
          </cell>
          <cell r="M229">
            <v>22311.789049999992</v>
          </cell>
          <cell r="N229">
            <v>18668.381030000011</v>
          </cell>
        </row>
        <row r="230">
          <cell r="B230" t="str">
            <v>Agrupar2</v>
          </cell>
        </row>
        <row r="231">
          <cell r="B231" t="str">
            <v>Lojas Próprias</v>
          </cell>
          <cell r="C231">
            <v>3517.7092399999997</v>
          </cell>
          <cell r="D231">
            <v>2417.1077699999992</v>
          </cell>
          <cell r="E231">
            <v>439.53608000000168</v>
          </cell>
          <cell r="F231">
            <v>6505.7179700000115</v>
          </cell>
          <cell r="G231">
            <v>3850.7106999999974</v>
          </cell>
          <cell r="H231">
            <v>-290.43441000000422</v>
          </cell>
          <cell r="I231">
            <v>56735.53562000001</v>
          </cell>
          <cell r="J231">
            <v>33166.474629999982</v>
          </cell>
          <cell r="K231">
            <v>4052.9505599999607</v>
          </cell>
          <cell r="L231">
            <v>105248.03333999982</v>
          </cell>
          <cell r="M231">
            <v>65284.14924000013</v>
          </cell>
          <cell r="N231">
            <v>16479.292119999813</v>
          </cell>
        </row>
        <row r="232">
          <cell r="B232" t="str">
            <v>MM</v>
          </cell>
        </row>
        <row r="233">
          <cell r="B233" t="str">
            <v>MM</v>
          </cell>
          <cell r="C233">
            <v>405.85911999999996</v>
          </cell>
          <cell r="D233">
            <v>158.82042000000004</v>
          </cell>
          <cell r="E233">
            <v>-3609.2356399999999</v>
          </cell>
          <cell r="F233">
            <v>26219.785900000003</v>
          </cell>
          <cell r="G233">
            <v>11346.408540000002</v>
          </cell>
          <cell r="H233">
            <v>8527.8466900000003</v>
          </cell>
          <cell r="I233">
            <v>82237.590814999945</v>
          </cell>
          <cell r="J233">
            <v>34535.059565000025</v>
          </cell>
          <cell r="K233">
            <v>28003.95108499999</v>
          </cell>
          <cell r="L233">
            <v>126224.57672000102</v>
          </cell>
          <cell r="M233">
            <v>51868.990150000893</v>
          </cell>
          <cell r="N233">
            <v>38922.422700000905</v>
          </cell>
        </row>
        <row r="234">
          <cell r="B234" t="str">
            <v>Outlet</v>
          </cell>
        </row>
        <row r="235">
          <cell r="B235" t="str">
            <v>Outlet</v>
          </cell>
          <cell r="C235">
            <v>13.818049999999998</v>
          </cell>
          <cell r="D235">
            <v>-13.585410000000005</v>
          </cell>
          <cell r="E235">
            <v>-13.585410000000005</v>
          </cell>
          <cell r="F235">
            <v>1744.1194200000011</v>
          </cell>
          <cell r="G235">
            <v>675.54527999999993</v>
          </cell>
          <cell r="H235">
            <v>191.8475300000004</v>
          </cell>
          <cell r="I235">
            <v>13638.530900000002</v>
          </cell>
          <cell r="J235">
            <v>5939.9222099999843</v>
          </cell>
          <cell r="K235">
            <v>-4120.576680000021</v>
          </cell>
          <cell r="L235">
            <v>5923.8108099999945</v>
          </cell>
          <cell r="M235">
            <v>1995.3802799999974</v>
          </cell>
          <cell r="N235">
            <v>-2221.5184900000099</v>
          </cell>
        </row>
        <row r="236">
          <cell r="B236" t="str">
            <v>Outros</v>
          </cell>
        </row>
        <row r="237">
          <cell r="B237" t="str">
            <v>Outros</v>
          </cell>
          <cell r="C237">
            <v>74.305119999999988</v>
          </cell>
          <cell r="D237">
            <v>-53.506000000000014</v>
          </cell>
          <cell r="E237">
            <v>-53.528100000000023</v>
          </cell>
          <cell r="F237">
            <v>209.71911999999995</v>
          </cell>
          <cell r="G237">
            <v>-32.156339999999993</v>
          </cell>
          <cell r="H237">
            <v>-32.156339999999993</v>
          </cell>
          <cell r="I237">
            <v>670.77112000000011</v>
          </cell>
          <cell r="J237">
            <v>-332.72573999999969</v>
          </cell>
          <cell r="K237">
            <v>-359.71060999999992</v>
          </cell>
          <cell r="L237">
            <v>2.8164099999999999</v>
          </cell>
          <cell r="M237">
            <v>-219.86385000000001</v>
          </cell>
          <cell r="N237">
            <v>-219.86385000000001</v>
          </cell>
        </row>
        <row r="238">
          <cell r="B238" t="str">
            <v>Web</v>
          </cell>
        </row>
        <row r="239">
          <cell r="B239" t="str">
            <v>Web</v>
          </cell>
          <cell r="F239">
            <v>2333.9995899999994</v>
          </cell>
          <cell r="G239">
            <v>1422.40454</v>
          </cell>
          <cell r="H239">
            <v>-157.91638999999986</v>
          </cell>
          <cell r="I239">
            <v>7596.6857199999995</v>
          </cell>
          <cell r="J239">
            <v>5551.8873599999997</v>
          </cell>
          <cell r="K239">
            <v>3762.7628100000002</v>
          </cell>
          <cell r="L239">
            <v>34531.56366</v>
          </cell>
          <cell r="M239">
            <v>21764.750439999996</v>
          </cell>
          <cell r="N239">
            <v>10308.791469999976</v>
          </cell>
          <cell r="O239">
            <v>0</v>
          </cell>
          <cell r="P239">
            <v>0</v>
          </cell>
          <cell r="Q239">
            <v>-3413.9586000000004</v>
          </cell>
        </row>
        <row r="240">
          <cell r="B240" t="str">
            <v>Total Geral</v>
          </cell>
          <cell r="C240">
            <v>9019.8939000000028</v>
          </cell>
          <cell r="D240">
            <v>7848.1200000000017</v>
          </cell>
          <cell r="E240">
            <v>1434.6424800000061</v>
          </cell>
          <cell r="F240">
            <v>75516.619730009988</v>
          </cell>
          <cell r="G240">
            <v>31146.602570009996</v>
          </cell>
          <cell r="H240">
            <v>15804.329810009995</v>
          </cell>
          <cell r="I240">
            <v>600961.06457768474</v>
          </cell>
          <cell r="J240">
            <v>234915.39950768498</v>
          </cell>
          <cell r="K240">
            <v>155282.34927768487</v>
          </cell>
          <cell r="L240">
            <v>375444.09705010487</v>
          </cell>
          <cell r="M240">
            <v>180611.870180105</v>
          </cell>
          <cell r="N240">
            <v>90550.950980104695</v>
          </cell>
          <cell r="O240">
            <v>0</v>
          </cell>
          <cell r="P240">
            <v>0</v>
          </cell>
          <cell r="Q240">
            <v>-8298.5122700000011</v>
          </cell>
        </row>
        <row r="256">
          <cell r="B256" t="str">
            <v>Canal Genérico</v>
          </cell>
          <cell r="AB256" t="str">
            <v>ARZZ</v>
          </cell>
          <cell r="AC256">
            <v>3468.0813494249992</v>
          </cell>
          <cell r="AD256">
            <v>928.12587392499995</v>
          </cell>
          <cell r="AE256">
            <v>-2330.3374060750007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-2173.8236299999999</v>
          </cell>
          <cell r="AO256">
            <v>17124.302300790005</v>
          </cell>
          <cell r="AP256">
            <v>7487.3826491899999</v>
          </cell>
          <cell r="AQ256">
            <v>-396.30848081000204</v>
          </cell>
        </row>
        <row r="257">
          <cell r="B257" t="str">
            <v>Canal Genérico</v>
          </cell>
          <cell r="C257">
            <v>0</v>
          </cell>
          <cell r="D257">
            <v>-8.4705099999999991</v>
          </cell>
          <cell r="E257">
            <v>-8.4705099999999991</v>
          </cell>
          <cell r="F257">
            <v>0</v>
          </cell>
          <cell r="G257">
            <v>16.100199999999997</v>
          </cell>
          <cell r="H257">
            <v>16.100199999999997</v>
          </cell>
          <cell r="I257">
            <v>0</v>
          </cell>
          <cell r="J257">
            <v>-141.68583000000001</v>
          </cell>
          <cell r="K257">
            <v>-141.68583000000001</v>
          </cell>
          <cell r="L257">
            <v>0</v>
          </cell>
          <cell r="M257">
            <v>821.53390000000013</v>
          </cell>
          <cell r="N257">
            <v>821.53390000000013</v>
          </cell>
          <cell r="AB257" t="str">
            <v>ZZSAP</v>
          </cell>
          <cell r="AC257">
            <v>3.3886829449999709</v>
          </cell>
          <cell r="AD257">
            <v>-321.22595944500006</v>
          </cell>
          <cell r="AE257">
            <v>-322.32321944500006</v>
          </cell>
          <cell r="AO257">
            <v>473.41041063000102</v>
          </cell>
          <cell r="AP257">
            <v>-1820.3347781387997</v>
          </cell>
          <cell r="AQ257">
            <v>-1703.2384681388007</v>
          </cell>
        </row>
        <row r="258">
          <cell r="B258" t="str">
            <v>Corporativo</v>
          </cell>
          <cell r="AB258" t="str">
            <v>Total Geral</v>
          </cell>
          <cell r="AC258">
            <v>3471.470032369999</v>
          </cell>
          <cell r="AD258">
            <v>606.89991447999989</v>
          </cell>
          <cell r="AE258">
            <v>-2652.6606255200008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-2173.8236299999999</v>
          </cell>
          <cell r="AO258">
            <v>17597.712711420005</v>
          </cell>
          <cell r="AP258">
            <v>5667.0478710511998</v>
          </cell>
          <cell r="AQ258">
            <v>-2099.5469489488028</v>
          </cell>
        </row>
        <row r="259">
          <cell r="B259" t="str">
            <v>Corporativo</v>
          </cell>
          <cell r="F259">
            <v>0</v>
          </cell>
          <cell r="G259">
            <v>0</v>
          </cell>
          <cell r="H259">
            <v>-3447.4983000000007</v>
          </cell>
          <cell r="I259">
            <v>0</v>
          </cell>
          <cell r="J259">
            <v>0</v>
          </cell>
          <cell r="K259">
            <v>-10529.146819999998</v>
          </cell>
          <cell r="L259">
            <v>0</v>
          </cell>
          <cell r="M259">
            <v>0</v>
          </cell>
          <cell r="N259">
            <v>-6675.9446999999991</v>
          </cell>
          <cell r="O259">
            <v>0</v>
          </cell>
          <cell r="P259">
            <v>0</v>
          </cell>
          <cell r="Q259">
            <v>-4884.5536700000011</v>
          </cell>
        </row>
        <row r="260">
          <cell r="B260" t="str">
            <v>Exportação</v>
          </cell>
        </row>
        <row r="261">
          <cell r="B261" t="str">
            <v>Exportação</v>
          </cell>
          <cell r="C261">
            <v>5008.2023700000027</v>
          </cell>
          <cell r="D261">
            <v>5347.7537300000022</v>
          </cell>
          <cell r="E261">
            <v>4679.9260600000043</v>
          </cell>
          <cell r="F261">
            <v>3343.5998200099998</v>
          </cell>
          <cell r="G261">
            <v>1515.4077200100003</v>
          </cell>
          <cell r="H261">
            <v>1400.3846700100005</v>
          </cell>
          <cell r="I261">
            <v>17756.94256268501</v>
          </cell>
          <cell r="J261">
            <v>6910.8827226849971</v>
          </cell>
          <cell r="K261">
            <v>6486.0175326849985</v>
          </cell>
          <cell r="L261">
            <v>36731.752100103986</v>
          </cell>
          <cell r="M261">
            <v>16785.140970104003</v>
          </cell>
          <cell r="N261">
            <v>14467.856800103995</v>
          </cell>
        </row>
        <row r="262">
          <cell r="B262" t="str">
            <v>Franquia</v>
          </cell>
        </row>
        <row r="263">
          <cell r="B263" t="str">
            <v>Franquia</v>
          </cell>
          <cell r="F263">
            <v>35159.677909999991</v>
          </cell>
          <cell r="G263">
            <v>12352.181930000002</v>
          </cell>
          <cell r="H263">
            <v>9596.1561599999986</v>
          </cell>
          <cell r="I263">
            <v>422325.0078399998</v>
          </cell>
          <cell r="J263">
            <v>149285.58458999998</v>
          </cell>
          <cell r="K263">
            <v>128127.78722999997</v>
          </cell>
          <cell r="L263">
            <v>66781.544010000027</v>
          </cell>
          <cell r="M263">
            <v>22311.789049999992</v>
          </cell>
          <cell r="N263">
            <v>18668.381030000011</v>
          </cell>
        </row>
        <row r="264">
          <cell r="B264" t="str">
            <v>Agrupar2</v>
          </cell>
        </row>
        <row r="265">
          <cell r="B265" t="str">
            <v>Lojas Próprias</v>
          </cell>
          <cell r="C265">
            <v>3517.7092399999997</v>
          </cell>
          <cell r="D265">
            <v>2417.1077699999992</v>
          </cell>
          <cell r="E265">
            <v>439.53608000000168</v>
          </cell>
          <cell r="F265">
            <v>6505.7179700000115</v>
          </cell>
          <cell r="G265">
            <v>3850.7106999999974</v>
          </cell>
          <cell r="H265">
            <v>-290.43441000000422</v>
          </cell>
          <cell r="I265">
            <v>56735.53562000001</v>
          </cell>
          <cell r="J265">
            <v>33166.474629999982</v>
          </cell>
          <cell r="K265">
            <v>4052.9505599999607</v>
          </cell>
          <cell r="L265">
            <v>105248.03333999982</v>
          </cell>
          <cell r="M265">
            <v>65284.14924000013</v>
          </cell>
          <cell r="N265">
            <v>16479.292119999813</v>
          </cell>
        </row>
        <row r="266">
          <cell r="B266" t="str">
            <v>MM</v>
          </cell>
        </row>
        <row r="267">
          <cell r="B267" t="str">
            <v>MM</v>
          </cell>
          <cell r="C267">
            <v>405.85911999999996</v>
          </cell>
          <cell r="D267">
            <v>158.82042000000004</v>
          </cell>
          <cell r="E267">
            <v>-3609.2356399999999</v>
          </cell>
          <cell r="F267">
            <v>26219.785900000003</v>
          </cell>
          <cell r="G267">
            <v>11346.408540000002</v>
          </cell>
          <cell r="H267">
            <v>8527.8466900000003</v>
          </cell>
          <cell r="I267">
            <v>82237.590814999945</v>
          </cell>
          <cell r="J267">
            <v>34535.059565000025</v>
          </cell>
          <cell r="K267">
            <v>28003.95108499999</v>
          </cell>
          <cell r="L267">
            <v>126224.57672000102</v>
          </cell>
          <cell r="M267">
            <v>51868.990150000893</v>
          </cell>
          <cell r="N267">
            <v>38922.422700000905</v>
          </cell>
        </row>
        <row r="268">
          <cell r="B268" t="str">
            <v>Outlet</v>
          </cell>
        </row>
        <row r="269">
          <cell r="B269" t="str">
            <v>Outlet</v>
          </cell>
          <cell r="C269">
            <v>13.818049999999998</v>
          </cell>
          <cell r="D269">
            <v>-13.585410000000005</v>
          </cell>
          <cell r="E269">
            <v>-13.585410000000005</v>
          </cell>
          <cell r="F269">
            <v>1744.1194200000011</v>
          </cell>
          <cell r="G269">
            <v>675.54527999999993</v>
          </cell>
          <cell r="H269">
            <v>191.8475300000004</v>
          </cell>
          <cell r="I269">
            <v>13638.530900000002</v>
          </cell>
          <cell r="J269">
            <v>5939.9222099999843</v>
          </cell>
          <cell r="K269">
            <v>-4120.576680000021</v>
          </cell>
          <cell r="L269">
            <v>5923.8108099999945</v>
          </cell>
          <cell r="M269">
            <v>1995.3802799999974</v>
          </cell>
          <cell r="N269">
            <v>-2221.5184900000099</v>
          </cell>
        </row>
        <row r="270">
          <cell r="B270" t="str">
            <v>Outros</v>
          </cell>
        </row>
        <row r="271">
          <cell r="B271" t="str">
            <v>Outros</v>
          </cell>
          <cell r="C271">
            <v>74.305119999999988</v>
          </cell>
          <cell r="D271">
            <v>-53.506000000000014</v>
          </cell>
          <cell r="E271">
            <v>-53.528100000000023</v>
          </cell>
          <cell r="F271">
            <v>209.71911999999995</v>
          </cell>
          <cell r="G271">
            <v>-32.156339999999993</v>
          </cell>
          <cell r="H271">
            <v>-32.156339999999993</v>
          </cell>
          <cell r="I271">
            <v>670.77112000000011</v>
          </cell>
          <cell r="J271">
            <v>-332.72573999999969</v>
          </cell>
          <cell r="K271">
            <v>-359.71060999999992</v>
          </cell>
          <cell r="L271">
            <v>2.8164099999999999</v>
          </cell>
          <cell r="M271">
            <v>-219.86385000000001</v>
          </cell>
          <cell r="N271">
            <v>-219.86385000000001</v>
          </cell>
        </row>
        <row r="272">
          <cell r="B272" t="str">
            <v>Web</v>
          </cell>
        </row>
        <row r="273">
          <cell r="B273" t="str">
            <v>Web</v>
          </cell>
          <cell r="F273">
            <v>2333.9995899999994</v>
          </cell>
          <cell r="G273">
            <v>1422.40454</v>
          </cell>
          <cell r="H273">
            <v>-157.91638999999986</v>
          </cell>
          <cell r="I273">
            <v>7596.6857199999995</v>
          </cell>
          <cell r="J273">
            <v>5551.8873599999997</v>
          </cell>
          <cell r="K273">
            <v>3762.7628100000002</v>
          </cell>
          <cell r="L273">
            <v>34531.56366</v>
          </cell>
          <cell r="M273">
            <v>21764.750439999996</v>
          </cell>
          <cell r="N273">
            <v>10308.791469999976</v>
          </cell>
          <cell r="O273">
            <v>0</v>
          </cell>
          <cell r="P273">
            <v>0</v>
          </cell>
          <cell r="Q273">
            <v>-3413.9586000000004</v>
          </cell>
        </row>
        <row r="274">
          <cell r="B274" t="str">
            <v>Total Geral</v>
          </cell>
          <cell r="C274">
            <v>9019.8939000000028</v>
          </cell>
          <cell r="D274">
            <v>7848.1200000000017</v>
          </cell>
          <cell r="E274">
            <v>1434.6424800000061</v>
          </cell>
          <cell r="F274">
            <v>75516.619730009988</v>
          </cell>
          <cell r="G274">
            <v>31146.602570009996</v>
          </cell>
          <cell r="H274">
            <v>15804.329810009995</v>
          </cell>
          <cell r="I274">
            <v>600961.06457768474</v>
          </cell>
          <cell r="J274">
            <v>234915.39950768498</v>
          </cell>
          <cell r="K274">
            <v>155282.34927768487</v>
          </cell>
          <cell r="L274">
            <v>375444.09705010487</v>
          </cell>
          <cell r="M274">
            <v>180611.870180105</v>
          </cell>
          <cell r="N274">
            <v>90550.950980104695</v>
          </cell>
          <cell r="O274">
            <v>0</v>
          </cell>
          <cell r="P274">
            <v>0</v>
          </cell>
          <cell r="Q274">
            <v>-8298.5122700000011</v>
          </cell>
        </row>
        <row r="277">
          <cell r="B277" t="str">
            <v>Empresa2</v>
          </cell>
          <cell r="C277" t="str">
            <v>(Vários itens)</v>
          </cell>
        </row>
        <row r="287">
          <cell r="B287" t="str">
            <v>Canal Genérico</v>
          </cell>
          <cell r="AB287" t="str">
            <v>ARZZ</v>
          </cell>
          <cell r="AC287">
            <v>22737.418379384999</v>
          </cell>
          <cell r="AD287">
            <v>7120.1864557549998</v>
          </cell>
          <cell r="AE287">
            <v>-5486.6995438249996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-15655.258798169796</v>
          </cell>
          <cell r="AO287">
            <v>79405.836812780995</v>
          </cell>
          <cell r="AP287">
            <v>44083.980703281013</v>
          </cell>
          <cell r="AQ287">
            <v>2271.6615283101819</v>
          </cell>
        </row>
        <row r="288">
          <cell r="B288" t="str">
            <v>Canal Genérico</v>
          </cell>
          <cell r="C288">
            <v>0</v>
          </cell>
          <cell r="D288">
            <v>-15.304499999999999</v>
          </cell>
          <cell r="E288">
            <v>-15.304499999999999</v>
          </cell>
          <cell r="F288">
            <v>-17.284590000000001</v>
          </cell>
          <cell r="G288">
            <v>3.9266999999999981</v>
          </cell>
          <cell r="H288">
            <v>3.9266999999999981</v>
          </cell>
          <cell r="I288">
            <v>0</v>
          </cell>
          <cell r="J288">
            <v>-3013.54637</v>
          </cell>
          <cell r="K288">
            <v>-3013.54637</v>
          </cell>
          <cell r="L288">
            <v>0</v>
          </cell>
          <cell r="M288">
            <v>-326.52928999999995</v>
          </cell>
          <cell r="N288">
            <v>-326.52928999999995</v>
          </cell>
          <cell r="AB288" t="str">
            <v>ZZSAP</v>
          </cell>
          <cell r="AC288">
            <v>74.964702944999829</v>
          </cell>
          <cell r="AD288">
            <v>2577.0030329050001</v>
          </cell>
          <cell r="AE288">
            <v>2524.0505678743998</v>
          </cell>
          <cell r="AO288">
            <v>790.65289063000068</v>
          </cell>
          <cell r="AP288">
            <v>-2093.7391942777995</v>
          </cell>
          <cell r="AQ288">
            <v>-2962.933892985604</v>
          </cell>
        </row>
        <row r="289">
          <cell r="B289" t="str">
            <v>Corporativo</v>
          </cell>
          <cell r="AB289" t="str">
            <v>Total Geral</v>
          </cell>
          <cell r="AC289">
            <v>22812.383082329998</v>
          </cell>
          <cell r="AD289">
            <v>9697.1894886600003</v>
          </cell>
          <cell r="AE289">
            <v>-2962.6489759505998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-15655.258798169796</v>
          </cell>
          <cell r="AO289">
            <v>80196.489703410989</v>
          </cell>
          <cell r="AP289">
            <v>41990.241509003215</v>
          </cell>
          <cell r="AQ289">
            <v>-691.27236467542207</v>
          </cell>
        </row>
        <row r="290">
          <cell r="B290" t="str">
            <v>Corporativo</v>
          </cell>
          <cell r="F290">
            <v>0</v>
          </cell>
          <cell r="G290">
            <v>0</v>
          </cell>
          <cell r="H290">
            <v>-10036.680550887097</v>
          </cell>
          <cell r="I290">
            <v>0</v>
          </cell>
          <cell r="J290">
            <v>0</v>
          </cell>
          <cell r="K290">
            <v>-27597.74023502491</v>
          </cell>
          <cell r="L290">
            <v>0</v>
          </cell>
          <cell r="M290">
            <v>0</v>
          </cell>
          <cell r="N290">
            <v>-18253.628375304605</v>
          </cell>
          <cell r="O290">
            <v>0</v>
          </cell>
          <cell r="P290">
            <v>0</v>
          </cell>
          <cell r="Q290">
            <v>-11984.877838208396</v>
          </cell>
        </row>
        <row r="291">
          <cell r="B291" t="str">
            <v>Exportação</v>
          </cell>
        </row>
        <row r="292">
          <cell r="B292" t="str">
            <v>Exportação</v>
          </cell>
          <cell r="C292">
            <v>14955.097108200001</v>
          </cell>
          <cell r="D292">
            <v>14409.596737741002</v>
          </cell>
          <cell r="E292">
            <v>12637.401727740995</v>
          </cell>
          <cell r="F292">
            <v>11573.985980060001</v>
          </cell>
          <cell r="G292">
            <v>4211.0966400600009</v>
          </cell>
          <cell r="H292">
            <v>3838.4788590695016</v>
          </cell>
          <cell r="I292">
            <v>51209.659132743975</v>
          </cell>
          <cell r="J292">
            <v>21483.773565179014</v>
          </cell>
          <cell r="K292">
            <v>19979.223939822004</v>
          </cell>
          <cell r="L292">
            <v>111575.44549013002</v>
          </cell>
          <cell r="M292">
            <v>50913.452586338011</v>
          </cell>
          <cell r="N292">
            <v>43809.737822310664</v>
          </cell>
        </row>
        <row r="293">
          <cell r="B293" t="str">
            <v>Franquia</v>
          </cell>
        </row>
        <row r="294">
          <cell r="B294" t="str">
            <v>Franquia</v>
          </cell>
          <cell r="F294">
            <v>89003.149916314098</v>
          </cell>
          <cell r="G294">
            <v>30907.359939358961</v>
          </cell>
          <cell r="H294">
            <v>23849.245369509052</v>
          </cell>
          <cell r="I294">
            <v>1041496.2006368103</v>
          </cell>
          <cell r="J294">
            <v>365499.75339468679</v>
          </cell>
          <cell r="K294">
            <v>309856.95090434531</v>
          </cell>
          <cell r="L294">
            <v>164953.11376399719</v>
          </cell>
          <cell r="M294">
            <v>56264.203763213001</v>
          </cell>
          <cell r="N294">
            <v>48387.1058694194</v>
          </cell>
        </row>
        <row r="295">
          <cell r="B295" t="str">
            <v>Agrupar2</v>
          </cell>
        </row>
        <row r="296">
          <cell r="B296" t="str">
            <v>Lojas Próprias</v>
          </cell>
          <cell r="C296">
            <v>9973.6475814099886</v>
          </cell>
          <cell r="D296">
            <v>6843.0799004730052</v>
          </cell>
          <cell r="E296">
            <v>778.34472088679979</v>
          </cell>
          <cell r="F296">
            <v>15230.697057627025</v>
          </cell>
          <cell r="G296">
            <v>9300.1840861240071</v>
          </cell>
          <cell r="H296">
            <v>-1506.0830843414105</v>
          </cell>
          <cell r="I296">
            <v>138719.08519332873</v>
          </cell>
          <cell r="J296">
            <v>83755.477085970997</v>
          </cell>
          <cell r="K296">
            <v>11841.843474352319</v>
          </cell>
          <cell r="L296">
            <v>252736.00737709281</v>
          </cell>
          <cell r="M296">
            <v>157683.01714239467</v>
          </cell>
          <cell r="N296">
            <v>33396.879782602096</v>
          </cell>
        </row>
        <row r="297">
          <cell r="B297" t="str">
            <v>MM</v>
          </cell>
        </row>
        <row r="298">
          <cell r="B298" t="str">
            <v>MM</v>
          </cell>
          <cell r="C298">
            <v>1173.0767994549999</v>
          </cell>
          <cell r="D298">
            <v>460.63285777899989</v>
          </cell>
          <cell r="E298">
            <v>-8928.5854575540016</v>
          </cell>
          <cell r="F298">
            <v>70198.888701738018</v>
          </cell>
          <cell r="G298">
            <v>30531.228492948994</v>
          </cell>
          <cell r="H298">
            <v>23339.900975895351</v>
          </cell>
          <cell r="I298">
            <v>197030.22422273911</v>
          </cell>
          <cell r="J298">
            <v>84881.370661652778</v>
          </cell>
          <cell r="K298">
            <v>69040.117830861695</v>
          </cell>
          <cell r="L298">
            <v>296590.33579869178</v>
          </cell>
          <cell r="M298">
            <v>120061.36503903095</v>
          </cell>
          <cell r="N298">
            <v>88152.026350552653</v>
          </cell>
        </row>
        <row r="299">
          <cell r="B299" t="str">
            <v>Outlet</v>
          </cell>
        </row>
        <row r="300">
          <cell r="B300" t="str">
            <v>Outlet</v>
          </cell>
          <cell r="C300">
            <v>14.436100000000003</v>
          </cell>
          <cell r="D300">
            <v>-15.102010000000005</v>
          </cell>
          <cell r="E300">
            <v>-15.102010000000005</v>
          </cell>
          <cell r="F300">
            <v>2897.6319000000017</v>
          </cell>
          <cell r="G300">
            <v>1144.0054399999988</v>
          </cell>
          <cell r="H300">
            <v>649.85976000000062</v>
          </cell>
          <cell r="I300">
            <v>43708.288802667063</v>
          </cell>
          <cell r="J300">
            <v>18262.947449878011</v>
          </cell>
          <cell r="K300">
            <v>-9063.4887445091936</v>
          </cell>
          <cell r="L300">
            <v>20092.640482898041</v>
          </cell>
          <cell r="M300">
            <v>7637.9959767009987</v>
          </cell>
          <cell r="N300">
            <v>-2912.4942176828081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1">
          <cell r="J11">
            <v>0</v>
          </cell>
        </row>
        <row r="12">
          <cell r="J12">
            <v>65713.63684221264</v>
          </cell>
        </row>
        <row r="13">
          <cell r="J13">
            <v>-27094.804318634106</v>
          </cell>
        </row>
        <row r="14">
          <cell r="J14">
            <v>-80209.664228610985</v>
          </cell>
        </row>
        <row r="15">
          <cell r="J15">
            <v>-19817.399387094691</v>
          </cell>
        </row>
        <row r="16">
          <cell r="J16">
            <v>-41424.186784208505</v>
          </cell>
        </row>
        <row r="17">
          <cell r="J17">
            <v>452.92997222009876</v>
          </cell>
        </row>
        <row r="18">
          <cell r="J18">
            <v>-8825.8560520434003</v>
          </cell>
        </row>
        <row r="19">
          <cell r="J19">
            <v>-8815.7585319280024</v>
          </cell>
        </row>
        <row r="20">
          <cell r="J20">
            <v>-649.0542141468004</v>
          </cell>
        </row>
        <row r="21">
          <cell r="J21">
            <v>-8083.7924400640022</v>
          </cell>
        </row>
        <row r="22">
          <cell r="J22">
            <v>-2789.677478782</v>
          </cell>
        </row>
        <row r="23">
          <cell r="J23">
            <v>0</v>
          </cell>
        </row>
        <row r="24">
          <cell r="J24">
            <v>-3116.9004267399996</v>
          </cell>
        </row>
        <row r="25">
          <cell r="J25">
            <v>9099.386147105597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31">
          <cell r="AC31">
            <v>159601.58679952496</v>
          </cell>
        </row>
      </sheetData>
      <sheetData sheetId="39" refreshError="1"/>
      <sheetData sheetId="40">
        <row r="1">
          <cell r="A1" t="str">
            <v>Tipo</v>
          </cell>
        </row>
      </sheetData>
      <sheetData sheetId="41">
        <row r="1">
          <cell r="A1" t="str">
            <v>Tipo</v>
          </cell>
        </row>
      </sheetData>
      <sheetData sheetId="42"/>
      <sheetData sheetId="43"/>
      <sheetData sheetId="44">
        <row r="19">
          <cell r="F19" t="str">
            <v xml:space="preserve">Real              </v>
          </cell>
        </row>
        <row r="22">
          <cell r="F22" t="str">
            <v>Planejamento2016V1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E Persistence"/>
      <sheetName val="Murray's acquisition analysis"/>
      <sheetName val="Interest expense worksheet"/>
      <sheetName val="QORFA (pre-ESO)"/>
      <sheetName val="ESO"/>
      <sheetName val="QORFA"/>
      <sheetName val="EXP b"/>
      <sheetName val="Turns"/>
      <sheetName val="dtc"/>
      <sheetName val="WORK"/>
      <sheetName val="Cash"/>
      <sheetName val="RETD"/>
      <sheetName val="Disclaimer"/>
      <sheetName val="Quantum&gt;&gt;"/>
      <sheetName val="Input"/>
      <sheetName val="GQ"/>
      <sheetName val="CROCI"/>
      <sheetName val="Forecasts"/>
      <sheetName val="One-time Items"/>
      <sheetName val="&lt;&lt;Quantum"/>
      <sheetName val="NOT USED&gt;&gt;&gt;&gt;"/>
      <sheetName val="Data"/>
      <sheetName val="int exp"/>
      <sheetName val="Comment"/>
      <sheetName val="1Q02 compare"/>
      <sheetName val="Old GW Amort."/>
      <sheetName val="Sheet2"/>
      <sheetName val="Sheet3"/>
      <sheetName val="Sheet4"/>
      <sheetName val="Sheet6"/>
      <sheetName val="Work-in prog"/>
      <sheetName val="CASH FLOW"/>
      <sheetName val="NoteExpress"/>
      <sheetName val="CAO Qorfa"/>
      <sheetName val="REG AC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7"/>
      <sheetName val="Sheet1"/>
      <sheetName val="Murray's analysis"/>
      <sheetName val="Adj05k"/>
      <sheetName val="Debt"/>
      <sheetName val="Cash-New"/>
      <sheetName val="_CAO"/>
      <sheetName val="QP_CAO"/>
      <sheetName val="QORFA-CS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AE8">
            <v>377.44900000000001</v>
          </cell>
        </row>
        <row r="134">
          <cell r="AE134">
            <v>45.188310999999999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DCF"/>
      <sheetName val="R$"/>
      <sheetName val="+"/>
      <sheetName val="Nova Pontocom"/>
      <sheetName val="Consumer Finance"/>
      <sheetName val="Cost of debt"/>
      <sheetName val="VVAR11.SA_Live_Sheet"/>
      <sheetName val="VVAR11.SA_Validation_Sheet"/>
      <sheetName val="VVAR11.SA_Annotation_Sheet"/>
      <sheetName val="VVAR11.SA_Exchange_Sheet"/>
      <sheetName val="LINKS - Via Varejo Bricks"/>
      <sheetName val="LINKS - Nova Pontocom"/>
      <sheetName val="R$ - Old_to_delete"/>
      <sheetName val="ViaVarejo - Old"/>
      <sheetName val="Guidance"/>
      <sheetName val="Estimates summary"/>
      <sheetName val="PT chg post-IPO"/>
      <sheetName val="GS x Mgmt"/>
      <sheetName val="Sheet1"/>
      <sheetName val="VV Bricks+Nova"/>
      <sheetName val="_QP_PCAR5.SA"/>
      <sheetName val="PCAR4.SA_Live_Sheet"/>
      <sheetName val="PCAR4.SA_Validation_Sheet"/>
      <sheetName val="PCAR4.SA_Annotation_Sheet"/>
      <sheetName val="Sheet3"/>
      <sheetName val="Sheet2"/>
      <sheetName val="_QP_GLOB3.SA"/>
      <sheetName val="_LREN3.SA"/>
      <sheetName val="VV Bricks"/>
      <sheetName val="VVAR m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Issuer: Via Varejo SA</v>
          </cell>
          <cell r="C1">
            <v>3945038644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 t="str">
            <v>15UKG5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22824.163990961199</v>
          </cell>
          <cell r="I11">
            <v>24850.776505580801</v>
          </cell>
          <cell r="J11">
            <v>28145.856261035398</v>
          </cell>
          <cell r="K11">
            <v>31599.179523091101</v>
          </cell>
          <cell r="L11">
            <v>35225.696701913701</v>
          </cell>
          <cell r="N11">
            <v>4678.7049638541603</v>
          </cell>
          <cell r="O11">
            <v>4553.2990361458396</v>
          </cell>
          <cell r="P11">
            <v>4629.973</v>
          </cell>
          <cell r="Q11">
            <v>5575.759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6553.6159909611697</v>
          </cell>
          <cell r="Z11">
            <v>5633.6321975289402</v>
          </cell>
          <cell r="AA11">
            <v>5828.0982809706202</v>
          </cell>
          <cell r="AB11">
            <v>5937.4852536274202</v>
          </cell>
          <cell r="AC11">
            <v>7451.5607734538098</v>
          </cell>
          <cell r="AD11">
            <v>6399.8352346717602</v>
          </cell>
          <cell r="AE11">
            <v>6614.2148598451404</v>
          </cell>
          <cell r="AF11">
            <v>6723.0831986795401</v>
          </cell>
          <cell r="AG11">
            <v>8408.7229678389194</v>
          </cell>
          <cell r="AH11">
            <v>7221.1474849674596</v>
          </cell>
          <cell r="AI11">
            <v>7445.1934636762899</v>
          </cell>
          <cell r="AJ11">
            <v>7543.5714021681097</v>
          </cell>
          <cell r="AK11">
            <v>9389.2671722792693</v>
          </cell>
          <cell r="AL11">
            <v>8062.7990274910499</v>
          </cell>
          <cell r="AM11">
            <v>8310.3679190096791</v>
          </cell>
          <cell r="AN11">
            <v>8408.5388604676591</v>
          </cell>
          <cell r="AO11">
            <v>10443.9908949453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</v>
          </cell>
          <cell r="I12">
            <v>-17065.319914492498</v>
          </cell>
          <cell r="J12">
            <v>-19510.907306427001</v>
          </cell>
          <cell r="K12">
            <v>-22110.003273782899</v>
          </cell>
          <cell r="L12">
            <v>-24990.822601887099</v>
          </cell>
          <cell r="N12">
            <v>-3267.4360000000001</v>
          </cell>
          <cell r="O12">
            <v>-3221.393</v>
          </cell>
          <cell r="P12">
            <v>-3291.3809999999999</v>
          </cell>
          <cell r="Q12">
            <v>-3799.549</v>
          </cell>
          <cell r="R12">
            <v>-3591.9409999999998</v>
          </cell>
          <cell r="S12">
            <v>-3510.7150000000001</v>
          </cell>
          <cell r="T12">
            <v>-3608.373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-3603.6124746566302</v>
          </cell>
          <cell r="Y12">
            <v>-4536.4651486598104</v>
          </cell>
          <cell r="Z12">
            <v>-3899.9756149684499</v>
          </cell>
          <cell r="AA12">
            <v>-3967.9723701226399</v>
          </cell>
          <cell r="AB12">
            <v>-4039.3422556280102</v>
          </cell>
          <cell r="AC12">
            <v>-5158.0296737734197</v>
          </cell>
          <cell r="AD12">
            <v>-4471.9913437065297</v>
          </cell>
          <cell r="AE12">
            <v>-4546.1803231915701</v>
          </cell>
          <cell r="AF12">
            <v>-4617.49397753221</v>
          </cell>
          <cell r="AG12">
            <v>-5875.2416619967098</v>
          </cell>
          <cell r="AH12">
            <v>-5092.8344013505202</v>
          </cell>
          <cell r="AI12">
            <v>-5165.7346277668003</v>
          </cell>
          <cell r="AJ12">
            <v>-5230.0483063320298</v>
          </cell>
          <cell r="AK12">
            <v>-6621.3859383335302</v>
          </cell>
          <cell r="AL12">
            <v>-5765.0354447138698</v>
          </cell>
          <cell r="AM12">
            <v>-5847.0488961748097</v>
          </cell>
          <cell r="AN12">
            <v>-5911.7238477515502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-4617.7379999999903</v>
          </cell>
          <cell r="G13">
            <v>-4956.5320000000002</v>
          </cell>
          <cell r="H13">
            <v>-5015.2144799696598</v>
          </cell>
          <cell r="I13">
            <v>-5481.6600342306301</v>
          </cell>
          <cell r="J13">
            <v>-6183.5641518185403</v>
          </cell>
          <cell r="K13">
            <v>-6909.9881482047504</v>
          </cell>
          <cell r="L13">
            <v>-7671.2880698098797</v>
          </cell>
          <cell r="N13">
            <v>-1153.4972574753299</v>
          </cell>
          <cell r="O13">
            <v>-1137.0389495680799</v>
          </cell>
          <cell r="P13">
            <v>-1050.7791268885401</v>
          </cell>
          <cell r="Q13">
            <v>-1276.4226660680499</v>
          </cell>
          <cell r="R13">
            <v>-1232.7722851205201</v>
          </cell>
          <cell r="S13">
            <v>-1178.5172554943599</v>
          </cell>
          <cell r="T13">
            <v>-1209.5884593851099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-1191.9225575555899</v>
          </cell>
          <cell r="Y13">
            <v>-1375.7429224140701</v>
          </cell>
          <cell r="Z13">
            <v>-1268.7622059378</v>
          </cell>
          <cell r="AA13">
            <v>-1328.9063183616199</v>
          </cell>
          <cell r="AB13">
            <v>-1325.6711381163</v>
          </cell>
          <cell r="AC13">
            <v>-1558.3203718149</v>
          </cell>
          <cell r="AD13">
            <v>-1434.1888063987899</v>
          </cell>
          <cell r="AE13">
            <v>-1501.69332059679</v>
          </cell>
          <cell r="AF13">
            <v>-1494.6852423549201</v>
          </cell>
          <cell r="AG13">
            <v>-1752.99678246804</v>
          </cell>
          <cell r="AH13">
            <v>-1609.37861321541</v>
          </cell>
          <cell r="AI13">
            <v>-1682.0713290118599</v>
          </cell>
          <cell r="AJ13">
            <v>-1668.85027939777</v>
          </cell>
          <cell r="AK13">
            <v>-1949.6879265797099</v>
          </cell>
          <cell r="AL13">
            <v>-1788.25393067511</v>
          </cell>
          <cell r="AM13">
            <v>-1869.47468469982</v>
          </cell>
          <cell r="AN13">
            <v>-1852.2245155691401</v>
          </cell>
          <cell r="AO13">
            <v>-2161.3349388658098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-18319.014342225299</v>
          </cell>
          <cell r="G14">
            <v>-19508.323</v>
          </cell>
          <cell r="H14">
            <v>-20868.051125611099</v>
          </cell>
          <cell r="I14">
            <v>-22725.484259218199</v>
          </cell>
          <cell r="J14">
            <v>-25903.778070975201</v>
          </cell>
          <cell r="K14">
            <v>-29267.772845136798</v>
          </cell>
          <cell r="L14">
            <v>-32948.273347247297</v>
          </cell>
          <cell r="N14">
            <v>-4448.4962632205797</v>
          </cell>
          <cell r="O14">
            <v>-4387.2080386765901</v>
          </cell>
          <cell r="P14">
            <v>-4387.2236568239296</v>
          </cell>
          <cell r="Q14">
            <v>-5096.08638350418</v>
          </cell>
          <cell r="R14">
            <v>-4846.9294914196398</v>
          </cell>
          <cell r="S14">
            <v>-4808.3404299311496</v>
          </cell>
          <cell r="T14">
            <v>-4840.1490786492104</v>
          </cell>
          <cell r="U14">
            <v>-5012.9040000000005</v>
          </cell>
          <cell r="V14">
            <v>-5008.5600000000004</v>
          </cell>
          <cell r="W14">
            <v>-5074.7420000000002</v>
          </cell>
          <cell r="X14">
            <v>-4833.6567337638298</v>
          </cell>
          <cell r="Y14">
            <v>-5951.0923918473</v>
          </cell>
          <cell r="Z14">
            <v>-5213.6129484191297</v>
          </cell>
          <cell r="AA14">
            <v>-5339.7115213560501</v>
          </cell>
          <cell r="AB14">
            <v>-5410.8010103630104</v>
          </cell>
          <cell r="AC14">
            <v>-6761.3587790800202</v>
          </cell>
          <cell r="AD14">
            <v>-5958.2434164605202</v>
          </cell>
          <cell r="AE14">
            <v>-6099.1473298927904</v>
          </cell>
          <cell r="AF14">
            <v>-6166.1844048737303</v>
          </cell>
          <cell r="AG14">
            <v>-7680.2029197481697</v>
          </cell>
          <cell r="AH14">
            <v>-6763.9453505401098</v>
          </cell>
          <cell r="AI14">
            <v>-6908.8917538098904</v>
          </cell>
          <cell r="AJ14">
            <v>-6963.16346895877</v>
          </cell>
          <cell r="AK14">
            <v>-8631.7722718280093</v>
          </cell>
          <cell r="AL14">
            <v>-7625.1949348580001</v>
          </cell>
          <cell r="AM14">
            <v>-7787.3897554332398</v>
          </cell>
          <cell r="AN14">
            <v>-7838.2410775746503</v>
          </cell>
          <cell r="AO14">
            <v>-9697.4475793814199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</v>
          </cell>
          <cell r="G17">
            <v>497.238</v>
          </cell>
          <cell r="H17">
            <v>-188.35655541587599</v>
          </cell>
          <cell r="I17">
            <v>-227.37575564876201</v>
          </cell>
          <cell r="J17">
            <v>-267.70341425206601</v>
          </cell>
          <cell r="K17">
            <v>-316.04540465685602</v>
          </cell>
          <cell r="L17">
            <v>-364.67518766711601</v>
          </cell>
          <cell r="N17">
            <v>-27.563005745253999</v>
          </cell>
          <cell r="O17">
            <v>-28.776089108512</v>
          </cell>
          <cell r="P17">
            <v>-45.063529935391998</v>
          </cell>
          <cell r="Q17">
            <v>-20.114717436138001</v>
          </cell>
          <cell r="R17">
            <v>-22.21620629912</v>
          </cell>
          <cell r="S17">
            <v>-119.108174436784</v>
          </cell>
          <cell r="T17">
            <v>-22.187619264096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-47.479836881621999</v>
          </cell>
          <cell r="Y17">
            <v>-48.971718534254002</v>
          </cell>
          <cell r="Z17">
            <v>-56.666107111052</v>
          </cell>
          <cell r="AA17">
            <v>-54.708820090623</v>
          </cell>
          <cell r="AB17">
            <v>-57.992670771988998</v>
          </cell>
          <cell r="AC17">
            <v>-58.008157675097998</v>
          </cell>
          <cell r="AD17">
            <v>-66.209714135723999</v>
          </cell>
          <cell r="AE17">
            <v>-65.546431398655002</v>
          </cell>
          <cell r="AF17">
            <v>-68.587328842041998</v>
          </cell>
          <cell r="AG17">
            <v>-67.359939875644997</v>
          </cell>
          <cell r="AH17">
            <v>-78.333946344783996</v>
          </cell>
          <cell r="AI17">
            <v>-77.814637070049997</v>
          </cell>
          <cell r="AJ17">
            <v>-81.308432971962006</v>
          </cell>
          <cell r="AK17">
            <v>-78.588388270059994</v>
          </cell>
          <cell r="AL17">
            <v>-91.057298612546006</v>
          </cell>
          <cell r="AM17">
            <v>-90.143346700571996</v>
          </cell>
          <cell r="AN17">
            <v>-93.892770813089001</v>
          </cell>
          <cell r="AO17">
            <v>-89.581771540909997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-18319.014342225299</v>
          </cell>
          <cell r="G18">
            <v>-19508.323</v>
          </cell>
          <cell r="H18">
            <v>-20868.051125611099</v>
          </cell>
          <cell r="I18">
            <v>-22725.484259218199</v>
          </cell>
          <cell r="J18">
            <v>-25903.778070975201</v>
          </cell>
          <cell r="K18">
            <v>-29267.772845136798</v>
          </cell>
          <cell r="L18">
            <v>-32948.273347247297</v>
          </cell>
          <cell r="N18">
            <v>-4448.4962632205797</v>
          </cell>
          <cell r="O18">
            <v>-4387.2080386765901</v>
          </cell>
          <cell r="P18">
            <v>-4387.2236568239296</v>
          </cell>
          <cell r="Q18">
            <v>-5096.08638350418</v>
          </cell>
          <cell r="R18">
            <v>-4846.9294914196398</v>
          </cell>
          <cell r="S18">
            <v>-4808.3404299311496</v>
          </cell>
          <cell r="T18">
            <v>-4840.1490786492104</v>
          </cell>
          <cell r="U18">
            <v>-5012.9040000000005</v>
          </cell>
          <cell r="V18">
            <v>-5008.5600000000004</v>
          </cell>
          <cell r="W18">
            <v>-5074.7420000000002</v>
          </cell>
          <cell r="X18">
            <v>-4833.6567337638298</v>
          </cell>
          <cell r="Y18">
            <v>-5951.0923918473</v>
          </cell>
          <cell r="Z18">
            <v>-5213.6129484191297</v>
          </cell>
          <cell r="AA18">
            <v>-5339.7115213560501</v>
          </cell>
          <cell r="AB18">
            <v>-5410.8010103630104</v>
          </cell>
          <cell r="AC18">
            <v>-6761.3587790800202</v>
          </cell>
          <cell r="AD18">
            <v>-5958.2434164605202</v>
          </cell>
          <cell r="AE18">
            <v>-6099.1473298927904</v>
          </cell>
          <cell r="AF18">
            <v>-6166.1844048737303</v>
          </cell>
          <cell r="AG18">
            <v>-7680.2029197481697</v>
          </cell>
          <cell r="AH18">
            <v>-6763.9453505401098</v>
          </cell>
          <cell r="AI18">
            <v>-6908.8917538098904</v>
          </cell>
          <cell r="AJ18">
            <v>-6963.16346895877</v>
          </cell>
          <cell r="AK18">
            <v>-8631.7722718280093</v>
          </cell>
          <cell r="AL18">
            <v>-7625.1949348580001</v>
          </cell>
          <cell r="AM18">
            <v>-7787.3897554332398</v>
          </cell>
          <cell r="AN18">
            <v>-7838.2410775746503</v>
          </cell>
          <cell r="AO18">
            <v>-9697.4475793814199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-18166.069342225299</v>
          </cell>
          <cell r="G19">
            <v>-19371.623</v>
          </cell>
          <cell r="H19">
            <v>-20686.863890117598</v>
          </cell>
          <cell r="I19">
            <v>-22491.284148800802</v>
          </cell>
          <cell r="J19">
            <v>-25623.930865279599</v>
          </cell>
          <cell r="K19">
            <v>-28940.640468421701</v>
          </cell>
          <cell r="L19">
            <v>-32572.028303765201</v>
          </cell>
          <cell r="N19">
            <v>-4411.6528682941898</v>
          </cell>
          <cell r="O19">
            <v>-4355.14210497569</v>
          </cell>
          <cell r="P19">
            <v>-4339.4910119945098</v>
          </cell>
          <cell r="Q19">
            <v>-5059.7833569609002</v>
          </cell>
          <cell r="R19">
            <v>-4813.6779166804099</v>
          </cell>
          <cell r="S19">
            <v>-4776.7208278578901</v>
          </cell>
          <cell r="T19">
            <v>-4809.3202554617001</v>
          </cell>
          <cell r="U19">
            <v>-4971.9040000000005</v>
          </cell>
          <cell r="V19">
            <v>-4963.3010000000004</v>
          </cell>
          <cell r="W19">
            <v>-5032</v>
          </cell>
          <cell r="X19">
            <v>-4788.8109895731504</v>
          </cell>
          <cell r="Y19">
            <v>-5902.7519005444201</v>
          </cell>
          <cell r="Z19">
            <v>-5157.1086090213803</v>
          </cell>
          <cell r="AA19">
            <v>-5282.7998112721798</v>
          </cell>
          <cell r="AB19">
            <v>-5352.3123566847398</v>
          </cell>
          <cell r="AC19">
            <v>-6699.0633718224799</v>
          </cell>
          <cell r="AD19">
            <v>-5890.4512809549997</v>
          </cell>
          <cell r="AE19">
            <v>-6030.7499556520197</v>
          </cell>
          <cell r="AF19">
            <v>-6096.3043411610897</v>
          </cell>
          <cell r="AG19">
            <v>-7606.4252875115099</v>
          </cell>
          <cell r="AH19">
            <v>-6684.3876667091399</v>
          </cell>
          <cell r="AI19">
            <v>-6828.7243642038602</v>
          </cell>
          <cell r="AJ19">
            <v>-6881.4879379987397</v>
          </cell>
          <cell r="AK19">
            <v>-8546.0404995099307</v>
          </cell>
          <cell r="AL19">
            <v>-7533.4166089257196</v>
          </cell>
          <cell r="AM19">
            <v>-7695.0103336669199</v>
          </cell>
          <cell r="AN19">
            <v>-7744.3143398672</v>
          </cell>
          <cell r="AO19">
            <v>-9599.2870213053593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1271.6666577747101</v>
          </cell>
          <cell r="G20">
            <v>2373.8429999999998</v>
          </cell>
          <cell r="H20">
            <v>2137.3001008435999</v>
          </cell>
          <cell r="I20">
            <v>2359.4923567800001</v>
          </cell>
          <cell r="J20">
            <v>2521.9253957557398</v>
          </cell>
          <cell r="K20">
            <v>2658.5390546694598</v>
          </cell>
          <cell r="L20">
            <v>2653.6683981484398</v>
          </cell>
          <cell r="N20">
            <v>267.05209555997902</v>
          </cell>
          <cell r="O20">
            <v>198.15693117014399</v>
          </cell>
          <cell r="P20">
            <v>290.48198800549198</v>
          </cell>
          <cell r="Q20">
            <v>515.97564303909905</v>
          </cell>
          <cell r="R20">
            <v>329.56608331958699</v>
          </cell>
          <cell r="S20">
            <v>335.87317214211299</v>
          </cell>
          <cell r="T20">
            <v>448.30774453829798</v>
          </cell>
          <cell r="U20">
            <v>1260.096</v>
          </cell>
          <cell r="V20">
            <v>485.24700000000001</v>
          </cell>
          <cell r="W20">
            <v>493</v>
          </cell>
          <cell r="X20">
            <v>508.18901042684701</v>
          </cell>
          <cell r="Y20">
            <v>650.86409041675302</v>
          </cell>
          <cell r="Z20">
            <v>476.52358850755598</v>
          </cell>
          <cell r="AA20">
            <v>545.29846969843902</v>
          </cell>
          <cell r="AB20">
            <v>585.17289694268402</v>
          </cell>
          <cell r="AC20">
            <v>752.49740163132003</v>
          </cell>
          <cell r="AD20">
            <v>509.38395371676501</v>
          </cell>
          <cell r="AE20">
            <v>583.46490419311397</v>
          </cell>
          <cell r="AF20">
            <v>626.77885751844599</v>
          </cell>
          <cell r="AG20">
            <v>802.29768032741504</v>
          </cell>
          <cell r="AH20">
            <v>536.759818258319</v>
          </cell>
          <cell r="AI20">
            <v>616.46909947242898</v>
          </cell>
          <cell r="AJ20">
            <v>662.08346416937297</v>
          </cell>
          <cell r="AK20">
            <v>843.22667276933396</v>
          </cell>
          <cell r="AL20">
            <v>529.38241856532898</v>
          </cell>
          <cell r="AM20">
            <v>615.35758534275897</v>
          </cell>
          <cell r="AN20">
            <v>664.22452060045703</v>
          </cell>
          <cell r="AO20">
            <v>844.70387363989198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-136.69999999999999</v>
          </cell>
          <cell r="H21">
            <v>-181.187235493553</v>
          </cell>
          <cell r="I21">
            <v>-234.200110417422</v>
          </cell>
          <cell r="J21">
            <v>-279.84720569560102</v>
          </cell>
          <cell r="K21">
            <v>-327.132376715117</v>
          </cell>
          <cell r="L21">
            <v>-376.24504348209501</v>
          </cell>
          <cell r="N21">
            <v>-36.843394926399</v>
          </cell>
          <cell r="O21">
            <v>-32.065933700899997</v>
          </cell>
          <cell r="P21">
            <v>-47.732644829420998</v>
          </cell>
          <cell r="Q21">
            <v>-36.303026543279998</v>
          </cell>
          <cell r="R21">
            <v>-33.251574739227998</v>
          </cell>
          <cell r="S21">
            <v>-31.619602073262001</v>
          </cell>
          <cell r="T21">
            <v>-30.82882318751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-44.845744190676001</v>
          </cell>
          <cell r="Y21">
            <v>-48.340491302878</v>
          </cell>
          <cell r="Z21">
            <v>-56.504339397743998</v>
          </cell>
          <cell r="AA21">
            <v>-56.911710083867</v>
          </cell>
          <cell r="AB21">
            <v>-58.488653678273998</v>
          </cell>
          <cell r="AC21">
            <v>-62.295407257537001</v>
          </cell>
          <cell r="AD21">
            <v>-67.792135505527995</v>
          </cell>
          <cell r="AE21">
            <v>-68.397374240770006</v>
          </cell>
          <cell r="AF21">
            <v>-69.880063712636002</v>
          </cell>
          <cell r="AG21">
            <v>-73.777632236667003</v>
          </cell>
          <cell r="AH21">
            <v>-79.557683830971996</v>
          </cell>
          <cell r="AI21">
            <v>-80.167389606034007</v>
          </cell>
          <cell r="AJ21">
            <v>-81.675530960027999</v>
          </cell>
          <cell r="AK21">
            <v>-85.731772318083003</v>
          </cell>
          <cell r="AL21">
            <v>-91.778325932277994</v>
          </cell>
          <cell r="AM21">
            <v>-92.379421766315005</v>
          </cell>
          <cell r="AN21">
            <v>-93.926737707447003</v>
          </cell>
          <cell r="AO21">
            <v>-98.160558076054997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1118.7216577747099</v>
          </cell>
          <cell r="G23">
            <v>2237.143</v>
          </cell>
          <cell r="H23">
            <v>1956.11286535005</v>
          </cell>
          <cell r="I23">
            <v>2125.29224636258</v>
          </cell>
          <cell r="J23">
            <v>2242.0781900601401</v>
          </cell>
          <cell r="K23">
            <v>2331.40667795434</v>
          </cell>
          <cell r="L23">
            <v>2277.4233546663399</v>
          </cell>
          <cell r="N23">
            <v>230.20870063358001</v>
          </cell>
          <cell r="O23">
            <v>166.090997469244</v>
          </cell>
          <cell r="P23">
            <v>242.74934317607099</v>
          </cell>
          <cell r="Q23">
            <v>479.672616495819</v>
          </cell>
          <cell r="R23">
            <v>296.31450858035902</v>
          </cell>
          <cell r="S23">
            <v>304.25357006885201</v>
          </cell>
          <cell r="T23">
            <v>417.47892135078803</v>
          </cell>
          <cell r="U23">
            <v>1219.096</v>
          </cell>
          <cell r="V23">
            <v>439.988</v>
          </cell>
          <cell r="W23">
            <v>450.25799999999998</v>
          </cell>
          <cell r="X23">
            <v>463.34326623617102</v>
          </cell>
          <cell r="Y23">
            <v>602.52359911387498</v>
          </cell>
          <cell r="Z23">
            <v>420.01924910981199</v>
          </cell>
          <cell r="AA23">
            <v>488.38675961457301</v>
          </cell>
          <cell r="AB23">
            <v>526.68424326441095</v>
          </cell>
          <cell r="AC23">
            <v>690.20199437378301</v>
          </cell>
          <cell r="AD23">
            <v>441.59181821123701</v>
          </cell>
          <cell r="AE23">
            <v>515.06752995234297</v>
          </cell>
          <cell r="AF23">
            <v>556.89879380580999</v>
          </cell>
          <cell r="AG23">
            <v>728.52004809074799</v>
          </cell>
          <cell r="AH23">
            <v>457.202134427347</v>
          </cell>
          <cell r="AI23">
            <v>536.30170986639405</v>
          </cell>
          <cell r="AJ23">
            <v>580.40793320934495</v>
          </cell>
          <cell r="AK23">
            <v>757.49490045125197</v>
          </cell>
          <cell r="AL23">
            <v>437.60409263305098</v>
          </cell>
          <cell r="AM23">
            <v>522.97816357644399</v>
          </cell>
          <cell r="AN23">
            <v>570.29778289300998</v>
          </cell>
          <cell r="AO23">
            <v>746.54331556383704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364.19946983234701</v>
          </cell>
          <cell r="I24">
            <v>468.517075143797</v>
          </cell>
          <cell r="J24">
            <v>556.90899905894298</v>
          </cell>
          <cell r="K24">
            <v>638.96979618607202</v>
          </cell>
          <cell r="L24">
            <v>718.37345860661196</v>
          </cell>
          <cell r="N24">
            <v>47.359000000000002</v>
          </cell>
          <cell r="O24">
            <v>38.546999999999997</v>
          </cell>
          <cell r="P24">
            <v>41.57</v>
          </cell>
          <cell r="Q24">
            <v>43.216000000000001</v>
          </cell>
          <cell r="R24">
            <v>51.174999999999997</v>
          </cell>
          <cell r="S24">
            <v>51.255000000000003</v>
          </cell>
          <cell r="T24">
            <v>61.767000000000003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91.968223270693997</v>
          </cell>
          <cell r="Y24">
            <v>102.306246561653</v>
          </cell>
          <cell r="Z24">
            <v>107.75031014008999</v>
          </cell>
          <cell r="AA24">
            <v>110.205359086155</v>
          </cell>
          <cell r="AB24">
            <v>122.026559052793</v>
          </cell>
          <cell r="AC24">
            <v>128.534846864759</v>
          </cell>
          <cell r="AD24">
            <v>135.77905105723099</v>
          </cell>
          <cell r="AE24">
            <v>131.209359102957</v>
          </cell>
          <cell r="AF24">
            <v>141.286043491578</v>
          </cell>
          <cell r="AG24">
            <v>148.634545407177</v>
          </cell>
          <cell r="AH24">
            <v>156.98598837573601</v>
          </cell>
          <cell r="AI24">
            <v>151.035111391523</v>
          </cell>
          <cell r="AJ24">
            <v>161.69562128095299</v>
          </cell>
          <cell r="AK24">
            <v>169.25307513786001</v>
          </cell>
          <cell r="AL24">
            <v>178.654519513049</v>
          </cell>
          <cell r="AM24">
            <v>170.52979085283201</v>
          </cell>
          <cell r="AN24">
            <v>181.07122923844099</v>
          </cell>
          <cell r="AO24">
            <v>188.11791900229099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-996.93364975840905</v>
          </cell>
          <cell r="I25">
            <v>-1142.42554187056</v>
          </cell>
          <cell r="J25">
            <v>-1246.0907061580299</v>
          </cell>
          <cell r="K25">
            <v>-1384.15288076824</v>
          </cell>
          <cell r="L25">
            <v>-1528.4520199395099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-190.97200000000001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-236.84945679676599</v>
          </cell>
          <cell r="Y25">
            <v>-263.590192961642</v>
          </cell>
          <cell r="Z25">
            <v>-256.58995744676201</v>
          </cell>
          <cell r="AA25">
            <v>-278.16379712889699</v>
          </cell>
          <cell r="AB25">
            <v>-284.10085157084001</v>
          </cell>
          <cell r="AC25">
            <v>-323.57093572406302</v>
          </cell>
          <cell r="AD25">
            <v>-291.78493491924399</v>
          </cell>
          <cell r="AE25">
            <v>-300.052413400413</v>
          </cell>
          <cell r="AF25">
            <v>-305.97067875534299</v>
          </cell>
          <cell r="AG25">
            <v>-348.28267908303201</v>
          </cell>
          <cell r="AH25">
            <v>-325.01658814477997</v>
          </cell>
          <cell r="AI25">
            <v>-333.74591337118301</v>
          </cell>
          <cell r="AJ25">
            <v>-339.61636642948798</v>
          </cell>
          <cell r="AK25">
            <v>-385.77401282279402</v>
          </cell>
          <cell r="AL25">
            <v>-359.40320459134102</v>
          </cell>
          <cell r="AM25">
            <v>-368.76360554865499</v>
          </cell>
          <cell r="AN25">
            <v>-374.77741022895998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-632.73417992606096</v>
          </cell>
          <cell r="I26">
            <v>-673.90846672676503</v>
          </cell>
          <cell r="J26">
            <v>-689.18170709908895</v>
          </cell>
          <cell r="K26">
            <v>-745.183084582172</v>
          </cell>
          <cell r="L26">
            <v>-810.07856133289999</v>
          </cell>
          <cell r="N26">
            <v>-165.43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-139.71700000000001</v>
          </cell>
          <cell r="T26">
            <v>-143.923</v>
          </cell>
          <cell r="U26">
            <v>-146</v>
          </cell>
          <cell r="V26">
            <v>-159.56899999999999</v>
          </cell>
          <cell r="W26">
            <v>-167</v>
          </cell>
          <cell r="X26">
            <v>-144.88123352607201</v>
          </cell>
          <cell r="Y26">
            <v>-161.28394639998899</v>
          </cell>
          <cell r="Z26">
            <v>-148.83964730667199</v>
          </cell>
          <cell r="AA26">
            <v>-167.95843804274199</v>
          </cell>
          <cell r="AB26">
            <v>-162.074292518047</v>
          </cell>
          <cell r="AC26">
            <v>-195.03608885930399</v>
          </cell>
          <cell r="AD26">
            <v>-156.00588386201201</v>
          </cell>
          <cell r="AE26">
            <v>-168.84305429745601</v>
          </cell>
          <cell r="AF26">
            <v>-164.68463526376499</v>
          </cell>
          <cell r="AG26">
            <v>-199.64813367585501</v>
          </cell>
          <cell r="AH26">
            <v>-168.03059976904399</v>
          </cell>
          <cell r="AI26">
            <v>-182.71080197966</v>
          </cell>
          <cell r="AJ26">
            <v>-177.92074514853499</v>
          </cell>
          <cell r="AK26">
            <v>-216.52093768493401</v>
          </cell>
          <cell r="AL26">
            <v>-180.74868507829299</v>
          </cell>
          <cell r="AM26">
            <v>-198.23381469582301</v>
          </cell>
          <cell r="AN26">
            <v>-193.70618099051799</v>
          </cell>
          <cell r="AO26">
            <v>-237.389880568265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544.38665777471101</v>
          </cell>
          <cell r="G30">
            <v>1686.4829999999999</v>
          </cell>
          <cell r="H30">
            <v>1323.37868542398</v>
          </cell>
          <cell r="I30">
            <v>1451.38377963582</v>
          </cell>
          <cell r="J30">
            <v>1552.89648296105</v>
          </cell>
          <cell r="K30">
            <v>1586.2235933721699</v>
          </cell>
          <cell r="L30">
            <v>1467.3447933334401</v>
          </cell>
          <cell r="N30">
            <v>64.778700633580002</v>
          </cell>
          <cell r="O30">
            <v>27.918997469244001</v>
          </cell>
          <cell r="P30">
            <v>112.49934317607099</v>
          </cell>
          <cell r="Q30">
            <v>339.189616495819</v>
          </cell>
          <cell r="R30">
            <v>175.29450858035901</v>
          </cell>
          <cell r="S30">
            <v>164.536570068852</v>
          </cell>
          <cell r="T30">
            <v>273.55592135078803</v>
          </cell>
          <cell r="U30">
            <v>1073.096</v>
          </cell>
          <cell r="V30">
            <v>280.41899999999998</v>
          </cell>
          <cell r="W30">
            <v>283.25799999999998</v>
          </cell>
          <cell r="X30">
            <v>318.46203271009898</v>
          </cell>
          <cell r="Y30">
            <v>441.23965271388602</v>
          </cell>
          <cell r="Z30">
            <v>271.17960180313997</v>
          </cell>
          <cell r="AA30">
            <v>320.42832157183102</v>
          </cell>
          <cell r="AB30">
            <v>364.60995074636298</v>
          </cell>
          <cell r="AC30">
            <v>495.16590551447899</v>
          </cell>
          <cell r="AD30">
            <v>285.58593434922398</v>
          </cell>
          <cell r="AE30">
            <v>346.22447565488699</v>
          </cell>
          <cell r="AF30">
            <v>392.21415854204503</v>
          </cell>
          <cell r="AG30">
            <v>528.87191441489301</v>
          </cell>
          <cell r="AH30">
            <v>289.17153465830398</v>
          </cell>
          <cell r="AI30">
            <v>353.59090788673399</v>
          </cell>
          <cell r="AJ30">
            <v>402.48718806081001</v>
          </cell>
          <cell r="AK30">
            <v>540.97396276631798</v>
          </cell>
          <cell r="AL30">
            <v>256.85540755475802</v>
          </cell>
          <cell r="AM30">
            <v>324.74434888062098</v>
          </cell>
          <cell r="AN30">
            <v>376.59160190249202</v>
          </cell>
          <cell r="AO30">
            <v>509.15343499557099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-996.93364975840905</v>
          </cell>
          <cell r="I35">
            <v>-1142.42554187056</v>
          </cell>
          <cell r="J35">
            <v>-1246.0907061580299</v>
          </cell>
          <cell r="K35">
            <v>-1384.15288076824</v>
          </cell>
          <cell r="L35">
            <v>-1528.4520199395099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-190.97200000000001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-236.84945679676599</v>
          </cell>
          <cell r="Y35">
            <v>-263.590192961642</v>
          </cell>
          <cell r="Z35">
            <v>-256.58995744676201</v>
          </cell>
          <cell r="AA35">
            <v>-278.16379712889699</v>
          </cell>
          <cell r="AB35">
            <v>-284.10085157084001</v>
          </cell>
          <cell r="AC35">
            <v>-323.57093572406302</v>
          </cell>
          <cell r="AD35">
            <v>-291.78493491924399</v>
          </cell>
          <cell r="AE35">
            <v>-300.052413400413</v>
          </cell>
          <cell r="AF35">
            <v>-305.97067875534299</v>
          </cell>
          <cell r="AG35">
            <v>-348.28267908303201</v>
          </cell>
          <cell r="AH35">
            <v>-325.01658814477997</v>
          </cell>
          <cell r="AI35">
            <v>-333.74591337118301</v>
          </cell>
          <cell r="AJ35">
            <v>-339.61636642948798</v>
          </cell>
          <cell r="AK35">
            <v>-385.77401282279402</v>
          </cell>
          <cell r="AL35">
            <v>-359.40320459134102</v>
          </cell>
          <cell r="AM35">
            <v>-368.76360554865499</v>
          </cell>
          <cell r="AN35">
            <v>-374.77741022895998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2414.4364371800002</v>
          </cell>
          <cell r="G40">
            <v>3533</v>
          </cell>
          <cell r="H40">
            <v>3405.78670720642</v>
          </cell>
          <cell r="I40">
            <v>3962.1493912206502</v>
          </cell>
          <cell r="J40">
            <v>4591.4121588715198</v>
          </cell>
          <cell r="K40">
            <v>5234.2275414780197</v>
          </cell>
          <cell r="L40">
            <v>5819.9206214894302</v>
          </cell>
          <cell r="N40">
            <v>917.428420685177</v>
          </cell>
          <cell r="O40">
            <v>1223.3632380863901</v>
          </cell>
          <cell r="P40">
            <v>1250.13995394982</v>
          </cell>
          <cell r="Q40">
            <v>2414.4364371800002</v>
          </cell>
          <cell r="R40">
            <v>2351.4549902375002</v>
          </cell>
          <cell r="S40">
            <v>2193.3641801875001</v>
          </cell>
          <cell r="T40">
            <v>2185.7949300350001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3259.7983189657598</v>
          </cell>
          <cell r="Y40">
            <v>3405.78670720642</v>
          </cell>
          <cell r="Z40">
            <v>3272.7491124391699</v>
          </cell>
          <cell r="AA40">
            <v>3549.9690537705901</v>
          </cell>
          <cell r="AB40">
            <v>3669.2727043436498</v>
          </cell>
          <cell r="AC40">
            <v>3962.1493912206502</v>
          </cell>
          <cell r="AD40">
            <v>3803.6653922246801</v>
          </cell>
          <cell r="AE40">
            <v>4119.1236013279104</v>
          </cell>
          <cell r="AF40">
            <v>4255.2272085503701</v>
          </cell>
          <cell r="AG40">
            <v>4591.4121588715198</v>
          </cell>
          <cell r="AH40">
            <v>4388.2509692413296</v>
          </cell>
          <cell r="AI40">
            <v>4722.9687667442804</v>
          </cell>
          <cell r="AJ40">
            <v>4856.3843918080202</v>
          </cell>
          <cell r="AK40">
            <v>5234.2275414780197</v>
          </cell>
          <cell r="AL40">
            <v>4960.2627935972796</v>
          </cell>
          <cell r="AM40">
            <v>5291.18983254053</v>
          </cell>
          <cell r="AN40">
            <v>5397.1943069975796</v>
          </cell>
          <cell r="AO40">
            <v>5819.9206214894302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2134.8354691575</v>
          </cell>
          <cell r="G41">
            <v>2136</v>
          </cell>
          <cell r="H41">
            <v>2147.1430769325698</v>
          </cell>
          <cell r="I41">
            <v>2376.20981897106</v>
          </cell>
          <cell r="J41">
            <v>2683.3318983187801</v>
          </cell>
          <cell r="K41">
            <v>3005.2032639956601</v>
          </cell>
          <cell r="L41">
            <v>3343.21738790464</v>
          </cell>
          <cell r="N41">
            <v>3202.7111270575001</v>
          </cell>
          <cell r="O41">
            <v>3360.5307739499999</v>
          </cell>
          <cell r="P41">
            <v>3441.6020102699999</v>
          </cell>
          <cell r="Q41">
            <v>2134.8354691575</v>
          </cell>
          <cell r="R41">
            <v>2177.8431061850001</v>
          </cell>
          <cell r="S41">
            <v>2158.08138543</v>
          </cell>
          <cell r="T41">
            <v>2139.0873560025002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2114.8979656841898</v>
          </cell>
          <cell r="Y41">
            <v>2147.1430769325698</v>
          </cell>
          <cell r="Z41">
            <v>2197.6053910799901</v>
          </cell>
          <cell r="AA41">
            <v>2245.0691187648999</v>
          </cell>
          <cell r="AB41">
            <v>2292.5157389470301</v>
          </cell>
          <cell r="AC41">
            <v>2376.20981897106</v>
          </cell>
          <cell r="AD41">
            <v>2447.6247428679098</v>
          </cell>
          <cell r="AE41">
            <v>2520.8957336273902</v>
          </cell>
          <cell r="AF41">
            <v>2594.11838446499</v>
          </cell>
          <cell r="AG41">
            <v>2683.3318983187801</v>
          </cell>
          <cell r="AH41">
            <v>2759.8833461819199</v>
          </cell>
          <cell r="AI41">
            <v>2837.3357587615001</v>
          </cell>
          <cell r="AJ41">
            <v>2913.8104002989398</v>
          </cell>
          <cell r="AK41">
            <v>3005.2032639956601</v>
          </cell>
          <cell r="AL41">
            <v>3083.65046133532</v>
          </cell>
          <cell r="AM41">
            <v>3164.2901415374899</v>
          </cell>
          <cell r="AN41">
            <v>3244.9105283191302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2516.9451265539101</v>
          </cell>
          <cell r="I42">
            <v>2861.8047807244402</v>
          </cell>
          <cell r="J42">
            <v>3259.7320565457699</v>
          </cell>
          <cell r="K42">
            <v>3673.7116945436301</v>
          </cell>
          <cell r="L42">
            <v>4142.8876716669101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2239.3194355800001</v>
          </cell>
          <cell r="S42">
            <v>2507.3115160000002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2367.1059784570898</v>
          </cell>
          <cell r="Y42">
            <v>2516.9451265539101</v>
          </cell>
          <cell r="Z42">
            <v>2921.99767538375</v>
          </cell>
          <cell r="AA42">
            <v>2562.6488223708702</v>
          </cell>
          <cell r="AB42">
            <v>2653.3239269137798</v>
          </cell>
          <cell r="AC42">
            <v>2861.8047807244402</v>
          </cell>
          <cell r="AD42">
            <v>3350.5717985758301</v>
          </cell>
          <cell r="AE42">
            <v>2936.0747920612198</v>
          </cell>
          <cell r="AF42">
            <v>3033.0946172972099</v>
          </cell>
          <cell r="AG42">
            <v>3259.7320565457699</v>
          </cell>
          <cell r="AH42">
            <v>3815.7290585984802</v>
          </cell>
          <cell r="AI42">
            <v>3336.2036137660598</v>
          </cell>
          <cell r="AJ42">
            <v>3435.4633581174799</v>
          </cell>
          <cell r="AK42">
            <v>3673.7116945436301</v>
          </cell>
          <cell r="AL42">
            <v>4319.36551174951</v>
          </cell>
          <cell r="AM42">
            <v>3776.2190787795698</v>
          </cell>
          <cell r="AN42">
            <v>3883.2357700541602</v>
          </cell>
          <cell r="AO42">
            <v>4142.8876716669101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813.54641276500104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N43">
            <v>792.47894799250105</v>
          </cell>
          <cell r="O43">
            <v>735.62990192000098</v>
          </cell>
          <cell r="P43">
            <v>889.58834740000202</v>
          </cell>
          <cell r="Q43">
            <v>813.54641276500104</v>
          </cell>
          <cell r="R43">
            <v>749.22434908000105</v>
          </cell>
          <cell r="S43">
            <v>871.09331014750001</v>
          </cell>
          <cell r="T43">
            <v>934.28492718749999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7681.9898608824997</v>
          </cell>
          <cell r="G44">
            <v>8984</v>
          </cell>
          <cell r="H44">
            <v>9042.8749106929008</v>
          </cell>
          <cell r="I44">
            <v>10173.1639909161</v>
          </cell>
          <cell r="J44">
            <v>11507.4761137361</v>
          </cell>
          <cell r="K44">
            <v>12886.1425000173</v>
          </cell>
          <cell r="L44">
            <v>14279.025681061001</v>
          </cell>
          <cell r="N44">
            <v>6903.0851296876799</v>
          </cell>
          <cell r="O44">
            <v>7305.1791490463902</v>
          </cell>
          <cell r="P44">
            <v>7674.0555948598203</v>
          </cell>
          <cell r="Q44">
            <v>7681.9898608824997</v>
          </cell>
          <cell r="R44">
            <v>7517.8418810824996</v>
          </cell>
          <cell r="S44">
            <v>7729.8503917649996</v>
          </cell>
          <cell r="T44">
            <v>7845.7891117674999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8714.8022631070307</v>
          </cell>
          <cell r="Y44">
            <v>9042.8749106929008</v>
          </cell>
          <cell r="Z44">
            <v>9365.3521789029091</v>
          </cell>
          <cell r="AA44">
            <v>9330.6869949063694</v>
          </cell>
          <cell r="AB44">
            <v>9588.1123702044606</v>
          </cell>
          <cell r="AC44">
            <v>10173.1639909161</v>
          </cell>
          <cell r="AD44">
            <v>10574.861933668401</v>
          </cell>
          <cell r="AE44">
            <v>10549.0941270165</v>
          </cell>
          <cell r="AF44">
            <v>10855.440210312599</v>
          </cell>
          <cell r="AG44">
            <v>11507.4761137361</v>
          </cell>
          <cell r="AH44">
            <v>11936.863374021699</v>
          </cell>
          <cell r="AI44">
            <v>11869.5081392718</v>
          </cell>
          <cell r="AJ44">
            <v>12178.658150224401</v>
          </cell>
          <cell r="AK44">
            <v>12886.1425000173</v>
          </cell>
          <cell r="AL44">
            <v>13336.2787666821</v>
          </cell>
          <cell r="AM44">
            <v>13204.699052857601</v>
          </cell>
          <cell r="AN44">
            <v>13498.3406053709</v>
          </cell>
          <cell r="AO44">
            <v>14279.025681061001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1478.0372911500001</v>
          </cell>
          <cell r="G45">
            <v>1696.0060000000001</v>
          </cell>
          <cell r="H45">
            <v>2170.2689999999998</v>
          </cell>
          <cell r="I45">
            <v>2701.2689999999998</v>
          </cell>
          <cell r="J45">
            <v>3288.2689999999998</v>
          </cell>
          <cell r="K45">
            <v>3934.2689999999998</v>
          </cell>
          <cell r="L45">
            <v>4642.2690000000002</v>
          </cell>
          <cell r="N45">
            <v>847.42468291750004</v>
          </cell>
          <cell r="O45">
            <v>872.0219374925</v>
          </cell>
          <cell r="P45">
            <v>912.38053132749997</v>
          </cell>
          <cell r="Q45">
            <v>1478.0372911500001</v>
          </cell>
          <cell r="R45">
            <v>1582.9221187000001</v>
          </cell>
          <cell r="S45">
            <v>1569.4412982575</v>
          </cell>
          <cell r="T45">
            <v>1640.7774812550001</v>
          </cell>
          <cell r="U45">
            <v>1696.0060000000001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2243.6190000000001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2785.319</v>
          </cell>
          <cell r="AE45">
            <v>2892.1689999999999</v>
          </cell>
          <cell r="AF45">
            <v>3063.6190000000001</v>
          </cell>
          <cell r="AG45">
            <v>3288.2689999999998</v>
          </cell>
          <cell r="AH45">
            <v>3383.7689999999998</v>
          </cell>
          <cell r="AI45">
            <v>3503.2689999999998</v>
          </cell>
          <cell r="AJ45">
            <v>3690.7689999999998</v>
          </cell>
          <cell r="AK45">
            <v>3934.2689999999998</v>
          </cell>
          <cell r="AL45">
            <v>4041.7332857142901</v>
          </cell>
          <cell r="AM45">
            <v>4174.4832857142801</v>
          </cell>
          <cell r="AN45">
            <v>4378.8761428571397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</v>
          </cell>
          <cell r="I46">
            <v>-932.65534591097503</v>
          </cell>
          <cell r="J46">
            <v>-1212.50255160658</v>
          </cell>
          <cell r="K46">
            <v>-1539.63492832169</v>
          </cell>
          <cell r="L46">
            <v>-1915.8799718037901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-650.11474419067599</v>
          </cell>
          <cell r="Y46">
            <v>-698.455235493553</v>
          </cell>
          <cell r="Z46">
            <v>-754.95957489129796</v>
          </cell>
          <cell r="AA46">
            <v>-811.87128497516403</v>
          </cell>
          <cell r="AB46">
            <v>-870.35993865343801</v>
          </cell>
          <cell r="AC46">
            <v>-932.65534591097503</v>
          </cell>
          <cell r="AD46">
            <v>-1000.4474814165</v>
          </cell>
          <cell r="AE46">
            <v>-1068.84485565727</v>
          </cell>
          <cell r="AF46">
            <v>-1138.7249193699099</v>
          </cell>
          <cell r="AG46">
            <v>-1212.50255160658</v>
          </cell>
          <cell r="AH46">
            <v>-1292.0602354375501</v>
          </cell>
          <cell r="AI46">
            <v>-1372.22762504358</v>
          </cell>
          <cell r="AJ46">
            <v>-1453.9031560036101</v>
          </cell>
          <cell r="AK46">
            <v>-1539.63492832169</v>
          </cell>
          <cell r="AL46">
            <v>-1631.4132542539701</v>
          </cell>
          <cell r="AM46">
            <v>-1723.7926760202899</v>
          </cell>
          <cell r="AN46">
            <v>-1817.7194137277299</v>
          </cell>
          <cell r="AO46">
            <v>-1915.8799718037901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964.16529115000003</v>
          </cell>
          <cell r="G47">
            <v>1150</v>
          </cell>
          <cell r="H47">
            <v>1471.8137645064501</v>
          </cell>
          <cell r="I47">
            <v>1768.61365408902</v>
          </cell>
          <cell r="J47">
            <v>2075.76644839342</v>
          </cell>
          <cell r="K47">
            <v>2394.6340716783102</v>
          </cell>
          <cell r="L47">
            <v>2726.3890281962099</v>
          </cell>
          <cell r="N47">
            <v>847.42468291750004</v>
          </cell>
          <cell r="O47">
            <v>872.0219374925</v>
          </cell>
          <cell r="P47">
            <v>912.38053132749997</v>
          </cell>
          <cell r="Q47">
            <v>964.16529115000003</v>
          </cell>
          <cell r="R47">
            <v>971.66711869999995</v>
          </cell>
          <cell r="S47">
            <v>957.15929825750004</v>
          </cell>
          <cell r="T47">
            <v>999.36448125499999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1248.7042558093201</v>
          </cell>
          <cell r="Y47">
            <v>1471.8137645064501</v>
          </cell>
          <cell r="Z47">
            <v>1488.6594251086999</v>
          </cell>
          <cell r="AA47">
            <v>1526.6977150248399</v>
          </cell>
          <cell r="AB47">
            <v>1624.3590613465601</v>
          </cell>
          <cell r="AC47">
            <v>1768.61365408902</v>
          </cell>
          <cell r="AD47">
            <v>1784.8715185834999</v>
          </cell>
          <cell r="AE47">
            <v>1823.3241443427301</v>
          </cell>
          <cell r="AF47">
            <v>1924.89408063009</v>
          </cell>
          <cell r="AG47">
            <v>2075.76644839342</v>
          </cell>
          <cell r="AH47">
            <v>2091.7087645624501</v>
          </cell>
          <cell r="AI47">
            <v>2131.04137495642</v>
          </cell>
          <cell r="AJ47">
            <v>2236.8658439963901</v>
          </cell>
          <cell r="AK47">
            <v>2394.6340716783102</v>
          </cell>
          <cell r="AL47">
            <v>2410.32003146031</v>
          </cell>
          <cell r="AM47">
            <v>2450.6906096940002</v>
          </cell>
          <cell r="AN47">
            <v>2561.15672912941</v>
          </cell>
          <cell r="AO47">
            <v>2726.3890281962099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959.59900000000005</v>
          </cell>
          <cell r="I48">
            <v>959.59900000000005</v>
          </cell>
          <cell r="J48">
            <v>959.59900000000005</v>
          </cell>
          <cell r="K48">
            <v>959.59900000000005</v>
          </cell>
          <cell r="L48">
            <v>959.59900000000005</v>
          </cell>
          <cell r="N48">
            <v>1417.4312612174999</v>
          </cell>
          <cell r="O48">
            <v>1427.3284117600001</v>
          </cell>
          <cell r="P48">
            <v>1497.6432022975</v>
          </cell>
          <cell r="Q48">
            <v>1487.48017564</v>
          </cell>
          <cell r="R48">
            <v>1482.1176968350001</v>
          </cell>
          <cell r="S48">
            <v>1512.9418981399999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959.59900000000005</v>
          </cell>
          <cell r="X48">
            <v>959.59900000000005</v>
          </cell>
          <cell r="Y48">
            <v>959.59900000000005</v>
          </cell>
          <cell r="Z48">
            <v>959.59900000000005</v>
          </cell>
          <cell r="AA48">
            <v>959.59900000000005</v>
          </cell>
          <cell r="AB48">
            <v>959.59900000000005</v>
          </cell>
          <cell r="AC48">
            <v>959.59900000000005</v>
          </cell>
          <cell r="AD48">
            <v>959.59900000000005</v>
          </cell>
          <cell r="AE48">
            <v>959.59900000000005</v>
          </cell>
          <cell r="AF48">
            <v>959.59900000000005</v>
          </cell>
          <cell r="AG48">
            <v>959.59900000000005</v>
          </cell>
          <cell r="AH48">
            <v>959.59900000000005</v>
          </cell>
          <cell r="AI48">
            <v>959.59900000000005</v>
          </cell>
          <cell r="AJ48">
            <v>959.59900000000005</v>
          </cell>
          <cell r="AK48">
            <v>959.59900000000005</v>
          </cell>
          <cell r="AL48">
            <v>959.59900000000005</v>
          </cell>
          <cell r="AM48">
            <v>959.59900000000005</v>
          </cell>
          <cell r="AN48">
            <v>959.59900000000005</v>
          </cell>
          <cell r="AO48">
            <v>959.59900000000005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N50">
            <v>1417.4312612174999</v>
          </cell>
          <cell r="O50">
            <v>1427.3284117600001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1385.4038981399999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2319.73468007768</v>
          </cell>
          <cell r="I53">
            <v>2326.5590348463402</v>
          </cell>
          <cell r="J53">
            <v>2338.7028262898698</v>
          </cell>
          <cell r="K53">
            <v>2349.7897983481298</v>
          </cell>
          <cell r="L53">
            <v>2361.35965416311</v>
          </cell>
          <cell r="N53">
            <v>684.86973445000001</v>
          </cell>
          <cell r="O53">
            <v>817.72994909249996</v>
          </cell>
          <cell r="P53">
            <v>745.765764945</v>
          </cell>
          <cell r="Q53">
            <v>832.64317634500003</v>
          </cell>
          <cell r="R53">
            <v>847.41513878000001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2320.3659073090498</v>
          </cell>
          <cell r="Y53">
            <v>2319.73468007768</v>
          </cell>
          <cell r="Z53">
            <v>2319.57291236437</v>
          </cell>
          <cell r="AA53">
            <v>2321.7758023576098</v>
          </cell>
          <cell r="AB53">
            <v>2322.2717852638998</v>
          </cell>
          <cell r="AC53">
            <v>2326.5590348463402</v>
          </cell>
          <cell r="AD53">
            <v>2328.1414562161399</v>
          </cell>
          <cell r="AE53">
            <v>2330.9923990582602</v>
          </cell>
          <cell r="AF53">
            <v>2332.28513392885</v>
          </cell>
          <cell r="AG53">
            <v>2338.7028262898698</v>
          </cell>
          <cell r="AH53">
            <v>2339.92656377606</v>
          </cell>
          <cell r="AI53">
            <v>2342.27931631204</v>
          </cell>
          <cell r="AJ53">
            <v>2342.6464143001099</v>
          </cell>
          <cell r="AK53">
            <v>2349.7897983481298</v>
          </cell>
          <cell r="AL53">
            <v>2350.51082566787</v>
          </cell>
          <cell r="AM53">
            <v>2352.7469007336099</v>
          </cell>
          <cell r="AN53">
            <v>2352.7808676279701</v>
          </cell>
          <cell r="AO53">
            <v>2361.35965416311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</v>
          </cell>
          <cell r="I54">
            <v>15364.3366798515</v>
          </cell>
          <cell r="J54">
            <v>17017.945388419401</v>
          </cell>
          <cell r="K54">
            <v>18726.5663700437</v>
          </cell>
          <cell r="L54">
            <v>20462.7743634203</v>
          </cell>
          <cell r="N54">
            <v>9852.8108082726794</v>
          </cell>
          <cell r="O54">
            <v>10422.2594473914</v>
          </cell>
          <cell r="P54">
            <v>10829.8450934298</v>
          </cell>
          <cell r="Q54">
            <v>10845.788504017501</v>
          </cell>
          <cell r="R54">
            <v>10692.9228353975</v>
          </cell>
          <cell r="S54">
            <v>10901.8566170575</v>
          </cell>
          <cell r="T54">
            <v>11047.074610330001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</v>
          </cell>
          <cell r="Y54">
            <v>13930.423355277</v>
          </cell>
          <cell r="Z54">
            <v>14269.584516376</v>
          </cell>
          <cell r="AA54">
            <v>14275.1605122888</v>
          </cell>
          <cell r="AB54">
            <v>14630.743216814901</v>
          </cell>
          <cell r="AC54">
            <v>15364.3366798515</v>
          </cell>
          <cell r="AD54">
            <v>15783.8749084681</v>
          </cell>
          <cell r="AE54">
            <v>15799.410670417499</v>
          </cell>
          <cell r="AF54">
            <v>16208.6194248715</v>
          </cell>
          <cell r="AG54">
            <v>17017.945388419401</v>
          </cell>
          <cell r="AH54">
            <v>17464.498702360201</v>
          </cell>
          <cell r="AI54">
            <v>17438.8288305403</v>
          </cell>
          <cell r="AJ54">
            <v>17854.170408520898</v>
          </cell>
          <cell r="AK54">
            <v>18726.5663700437</v>
          </cell>
          <cell r="AL54">
            <v>19193.109623810298</v>
          </cell>
          <cell r="AM54">
            <v>19104.136563285199</v>
          </cell>
          <cell r="AN54">
            <v>19508.2782021282</v>
          </cell>
          <cell r="AO54">
            <v>20462.7743634203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2159.946870195</v>
          </cell>
          <cell r="G55">
            <v>3150</v>
          </cell>
          <cell r="H55">
            <v>2933.8358317195898</v>
          </cell>
          <cell r="I55">
            <v>3335.8158350362301</v>
          </cell>
          <cell r="J55">
            <v>3799.6532417029498</v>
          </cell>
          <cell r="K55">
            <v>4282.2018212277299</v>
          </cell>
          <cell r="L55">
            <v>4829.0891087352602</v>
          </cell>
          <cell r="N55">
            <v>1504.2892541575</v>
          </cell>
          <cell r="O55">
            <v>1519.1383156700001</v>
          </cell>
          <cell r="P55">
            <v>1695.7025430624999</v>
          </cell>
          <cell r="Q55">
            <v>2159.946870195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</v>
          </cell>
          <cell r="Y55">
            <v>2933.8358317195898</v>
          </cell>
          <cell r="Z55">
            <v>3025.3946207264198</v>
          </cell>
          <cell r="AA55">
            <v>2754.1411598530599</v>
          </cell>
          <cell r="AB55">
            <v>2804.33816393198</v>
          </cell>
          <cell r="AC55">
            <v>3335.8158350362301</v>
          </cell>
          <cell r="AD55">
            <v>3469.1341410590499</v>
          </cell>
          <cell r="AE55">
            <v>3155.4711525949901</v>
          </cell>
          <cell r="AF55">
            <v>3205.72354691604</v>
          </cell>
          <cell r="AG55">
            <v>3799.6532417029498</v>
          </cell>
          <cell r="AH55">
            <v>3950.7513182799598</v>
          </cell>
          <cell r="AI55">
            <v>3585.4993513402501</v>
          </cell>
          <cell r="AJ55">
            <v>3630.99315098132</v>
          </cell>
          <cell r="AK55">
            <v>4282.2018212277299</v>
          </cell>
          <cell r="AL55">
            <v>4472.2093019741997</v>
          </cell>
          <cell r="AM55">
            <v>4058.3946979778798</v>
          </cell>
          <cell r="AN55">
            <v>4104.2505813360403</v>
          </cell>
          <cell r="AO55">
            <v>4829.0891087352602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2720.2246525525002</v>
          </cell>
          <cell r="G56">
            <v>3055</v>
          </cell>
          <cell r="H56">
            <v>3314.6383458527498</v>
          </cell>
          <cell r="I56">
            <v>3626.3964857248702</v>
          </cell>
          <cell r="J56">
            <v>4044.38736174218</v>
          </cell>
          <cell r="K56">
            <v>4482.4519072476996</v>
          </cell>
          <cell r="L56">
            <v>4942.48662718386</v>
          </cell>
          <cell r="N56">
            <v>2302.279262</v>
          </cell>
          <cell r="O56">
            <v>2418.2265096299998</v>
          </cell>
          <cell r="P56">
            <v>2469.2276292775</v>
          </cell>
          <cell r="Q56">
            <v>2720.2246525525002</v>
          </cell>
          <cell r="R56">
            <v>2707.1230274499999</v>
          </cell>
          <cell r="S56">
            <v>2553.4538810449999</v>
          </cell>
          <cell r="T56">
            <v>2631.7047833725001</v>
          </cell>
          <cell r="U56">
            <v>3055</v>
          </cell>
          <cell r="V56">
            <v>3147</v>
          </cell>
          <cell r="W56">
            <v>3098</v>
          </cell>
          <cell r="X56">
            <v>3270.75298819103</v>
          </cell>
          <cell r="Y56">
            <v>3314.6383458527498</v>
          </cell>
          <cell r="Z56">
            <v>3383.31718177734</v>
          </cell>
          <cell r="AA56">
            <v>3447.9149637284099</v>
          </cell>
          <cell r="AB56">
            <v>3512.4894624948702</v>
          </cell>
          <cell r="AC56">
            <v>3626.3964857248702</v>
          </cell>
          <cell r="AD56">
            <v>3723.5916683823698</v>
          </cell>
          <cell r="AE56">
            <v>3823.31294429733</v>
          </cell>
          <cell r="AF56">
            <v>3922.9684299365399</v>
          </cell>
          <cell r="AG56">
            <v>4044.38736174218</v>
          </cell>
          <cell r="AH56">
            <v>4148.5733154862601</v>
          </cell>
          <cell r="AI56">
            <v>4253.9854755385404</v>
          </cell>
          <cell r="AJ56">
            <v>4358.0668964420402</v>
          </cell>
          <cell r="AK56">
            <v>4482.4519072476996</v>
          </cell>
          <cell r="AL56">
            <v>4589.2179619929302</v>
          </cell>
          <cell r="AM56">
            <v>4698.9679696805897</v>
          </cell>
          <cell r="AN56">
            <v>4808.6917191657403</v>
          </cell>
          <cell r="AO56">
            <v>4942.48662718386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1470.2913624120599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N57">
            <v>1016.78513507559</v>
          </cell>
          <cell r="O57">
            <v>1145.4046087039601</v>
          </cell>
          <cell r="P57">
            <v>1240.21669442402</v>
          </cell>
          <cell r="Q57">
            <v>1470.2913624120599</v>
          </cell>
          <cell r="R57">
            <v>1352.8979815156999</v>
          </cell>
          <cell r="S57">
            <v>1477.73006644938</v>
          </cell>
          <cell r="T57">
            <v>1732.883108345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6350.4628851595498</v>
          </cell>
          <cell r="G58">
            <v>7809</v>
          </cell>
          <cell r="H58">
            <v>7730.4741775723396</v>
          </cell>
          <cell r="I58">
            <v>8444.2123207611003</v>
          </cell>
          <cell r="J58">
            <v>9326.0406034451298</v>
          </cell>
          <cell r="K58">
            <v>10246.653728475399</v>
          </cell>
          <cell r="L58">
            <v>11253.575735919099</v>
          </cell>
          <cell r="N58">
            <v>4823.3536512330902</v>
          </cell>
          <cell r="O58">
            <v>5082.7694340039598</v>
          </cell>
          <cell r="P58">
            <v>5405.1468667640302</v>
          </cell>
          <cell r="Q58">
            <v>6350.4628851595498</v>
          </cell>
          <cell r="R58">
            <v>6169.3249625707003</v>
          </cell>
          <cell r="S58">
            <v>6294.2955139818796</v>
          </cell>
          <cell r="T58">
            <v>6368.6199203474998</v>
          </cell>
          <cell r="U58">
            <v>7809</v>
          </cell>
          <cell r="V58">
            <v>7600</v>
          </cell>
          <cell r="W58">
            <v>7212</v>
          </cell>
          <cell r="X58">
            <v>7254.58307615167</v>
          </cell>
          <cell r="Y58">
            <v>7730.4741775723396</v>
          </cell>
          <cell r="Z58">
            <v>7890.7118025037498</v>
          </cell>
          <cell r="AA58">
            <v>7684.0561235814703</v>
          </cell>
          <cell r="AB58">
            <v>7798.8276264268497</v>
          </cell>
          <cell r="AC58">
            <v>8444.2123207611003</v>
          </cell>
          <cell r="AD58">
            <v>8674.7258094414192</v>
          </cell>
          <cell r="AE58">
            <v>8460.7840968923192</v>
          </cell>
          <cell r="AF58">
            <v>8610.6919768525804</v>
          </cell>
          <cell r="AG58">
            <v>9326.0406034451298</v>
          </cell>
          <cell r="AH58">
            <v>9581.3246337662204</v>
          </cell>
          <cell r="AI58">
            <v>9321.48482687879</v>
          </cell>
          <cell r="AJ58">
            <v>9471.0600474233597</v>
          </cell>
          <cell r="AK58">
            <v>10246.653728475399</v>
          </cell>
          <cell r="AL58">
            <v>10543.4272639671</v>
          </cell>
          <cell r="AM58">
            <v>10239.362667658501</v>
          </cell>
          <cell r="AN58">
            <v>10394.9423005018</v>
          </cell>
          <cell r="AO58">
            <v>11253.575735919099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999.24309190999998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N59">
            <v>1923.3518986895899</v>
          </cell>
          <cell r="O59">
            <v>2250.4199716199901</v>
          </cell>
          <cell r="P59">
            <v>2268.3014619599198</v>
          </cell>
          <cell r="Q59">
            <v>999.24309190999998</v>
          </cell>
          <cell r="R59">
            <v>934.56544227749998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N60">
            <v>459.25785959000001</v>
          </cell>
          <cell r="O60">
            <v>420.99965625999999</v>
          </cell>
          <cell r="P60">
            <v>418.76095838999998</v>
          </cell>
          <cell r="Q60">
            <v>536.67897405999997</v>
          </cell>
          <cell r="R60">
            <v>527.61749156999997</v>
          </cell>
          <cell r="S60">
            <v>524.47197839</v>
          </cell>
          <cell r="T60">
            <v>522.09144788000003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N61">
            <v>2382.6097582795901</v>
          </cell>
          <cell r="O61">
            <v>2671.41962787999</v>
          </cell>
          <cell r="P61">
            <v>2687.0624203499201</v>
          </cell>
          <cell r="Q61">
            <v>1535.9220659699999</v>
          </cell>
          <cell r="R61">
            <v>1462.1829338475</v>
          </cell>
          <cell r="S61">
            <v>1444.48143854</v>
          </cell>
          <cell r="T61">
            <v>1540.7731012024999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7886.3849511295502</v>
          </cell>
          <cell r="G62">
            <v>9507</v>
          </cell>
          <cell r="H62">
            <v>9330.4741775723396</v>
          </cell>
          <cell r="I62">
            <v>10044.2123207611</v>
          </cell>
          <cell r="J62">
            <v>10926.040603445101</v>
          </cell>
          <cell r="K62">
            <v>11846.653728475399</v>
          </cell>
          <cell r="L62">
            <v>12853.575735919099</v>
          </cell>
          <cell r="N62">
            <v>7205.9634095126803</v>
          </cell>
          <cell r="O62">
            <v>7754.1890618839498</v>
          </cell>
          <cell r="P62">
            <v>8092.2092871139403</v>
          </cell>
          <cell r="Q62">
            <v>7886.3849511295502</v>
          </cell>
          <cell r="R62">
            <v>7631.5078964182003</v>
          </cell>
          <cell r="S62">
            <v>7738.77695252188</v>
          </cell>
          <cell r="T62">
            <v>7909.3930215500004</v>
          </cell>
          <cell r="U62">
            <v>9507</v>
          </cell>
          <cell r="V62">
            <v>9118</v>
          </cell>
          <cell r="W62">
            <v>8812</v>
          </cell>
          <cell r="X62">
            <v>8854.58307615167</v>
          </cell>
          <cell r="Y62">
            <v>9330.4741775723396</v>
          </cell>
          <cell r="Z62">
            <v>9490.7118025037507</v>
          </cell>
          <cell r="AA62">
            <v>9284.0561235814694</v>
          </cell>
          <cell r="AB62">
            <v>9398.8276264268497</v>
          </cell>
          <cell r="AC62">
            <v>10044.2123207611</v>
          </cell>
          <cell r="AD62">
            <v>10274.725809441399</v>
          </cell>
          <cell r="AE62">
            <v>10060.784096892299</v>
          </cell>
          <cell r="AF62">
            <v>10210.6919768526</v>
          </cell>
          <cell r="AG62">
            <v>10926.040603445101</v>
          </cell>
          <cell r="AH62">
            <v>11181.3246337662</v>
          </cell>
          <cell r="AI62">
            <v>10921.484826878799</v>
          </cell>
          <cell r="AJ62">
            <v>11071.0600474234</v>
          </cell>
          <cell r="AK62">
            <v>11846.653728475399</v>
          </cell>
          <cell r="AL62">
            <v>12143.4272639671</v>
          </cell>
          <cell r="AM62">
            <v>11839.362667658501</v>
          </cell>
          <cell r="AN62">
            <v>11994.9423005018</v>
          </cell>
          <cell r="AO62">
            <v>12853.575735919099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2959.4035528863001</v>
          </cell>
          <cell r="G64">
            <v>3951</v>
          </cell>
          <cell r="H64">
            <v>4599.9491777046796</v>
          </cell>
          <cell r="I64">
            <v>5320.1243590904196</v>
          </cell>
          <cell r="J64">
            <v>6091.9047849742401</v>
          </cell>
          <cell r="K64">
            <v>6879.9126415683204</v>
          </cell>
          <cell r="L64">
            <v>7609.1986275011895</v>
          </cell>
          <cell r="N64">
            <v>2646.84739876</v>
          </cell>
          <cell r="O64">
            <v>2668.0701615200001</v>
          </cell>
          <cell r="P64">
            <v>2737.6358063399998</v>
          </cell>
          <cell r="Q64">
            <v>2959.4035528863001</v>
          </cell>
          <cell r="R64">
            <v>3061.41493898</v>
          </cell>
          <cell r="S64">
            <v>3163.0796645934802</v>
          </cell>
          <cell r="T64">
            <v>3137.6815887799999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</v>
          </cell>
          <cell r="Y64">
            <v>4599.9491777046796</v>
          </cell>
          <cell r="Z64">
            <v>4778.8727138722297</v>
          </cell>
          <cell r="AA64">
            <v>4991.1043887073401</v>
          </cell>
          <cell r="AB64">
            <v>5231.9155903880801</v>
          </cell>
          <cell r="AC64">
            <v>5320.1243590904196</v>
          </cell>
          <cell r="AD64">
            <v>5509.1490990266402</v>
          </cell>
          <cell r="AE64">
            <v>5738.62657352518</v>
          </cell>
          <cell r="AF64">
            <v>5997.9274480189397</v>
          </cell>
          <cell r="AG64">
            <v>6091.9047849742401</v>
          </cell>
          <cell r="AH64">
            <v>6283.1740685940204</v>
          </cell>
          <cell r="AI64">
            <v>6517.3440036615002</v>
          </cell>
          <cell r="AJ64">
            <v>6783.1103610975797</v>
          </cell>
          <cell r="AK64">
            <v>6879.9126415683204</v>
          </cell>
          <cell r="AL64">
            <v>7049.6823598431702</v>
          </cell>
          <cell r="AM64">
            <v>7264.7738956267303</v>
          </cell>
          <cell r="AN64">
            <v>7513.3359016264503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2959.4035528863001</v>
          </cell>
          <cell r="G66">
            <v>3951</v>
          </cell>
          <cell r="H66">
            <v>4599.9491777046796</v>
          </cell>
          <cell r="I66">
            <v>5320.1243590904196</v>
          </cell>
          <cell r="J66">
            <v>6091.9047849742401</v>
          </cell>
          <cell r="K66">
            <v>6879.9126415683204</v>
          </cell>
          <cell r="L66">
            <v>7609.1986275011895</v>
          </cell>
          <cell r="N66">
            <v>2646.84739876</v>
          </cell>
          <cell r="O66">
            <v>2668.0701615200001</v>
          </cell>
          <cell r="P66">
            <v>2737.6358063399998</v>
          </cell>
          <cell r="Q66">
            <v>2959.4035528863001</v>
          </cell>
          <cell r="R66">
            <v>3061.41493898</v>
          </cell>
          <cell r="S66">
            <v>3163.0796645934802</v>
          </cell>
          <cell r="T66">
            <v>3137.6815887799999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</v>
          </cell>
          <cell r="Y66">
            <v>4599.9491777046796</v>
          </cell>
          <cell r="Z66">
            <v>4778.8727138722297</v>
          </cell>
          <cell r="AA66">
            <v>4991.1043887073401</v>
          </cell>
          <cell r="AB66">
            <v>5231.9155903880801</v>
          </cell>
          <cell r="AC66">
            <v>5320.1243590904196</v>
          </cell>
          <cell r="AD66">
            <v>5509.1490990266402</v>
          </cell>
          <cell r="AE66">
            <v>5738.62657352518</v>
          </cell>
          <cell r="AF66">
            <v>5997.9274480189397</v>
          </cell>
          <cell r="AG66">
            <v>6091.9047849742401</v>
          </cell>
          <cell r="AH66">
            <v>6283.1740685940204</v>
          </cell>
          <cell r="AI66">
            <v>6517.3440036615002</v>
          </cell>
          <cell r="AJ66">
            <v>6783.1103610975797</v>
          </cell>
          <cell r="AK66">
            <v>6879.9126415683204</v>
          </cell>
          <cell r="AL66">
            <v>7049.6823598431702</v>
          </cell>
          <cell r="AM66">
            <v>7264.7738956267303</v>
          </cell>
          <cell r="AN66">
            <v>7513.3359016264503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10845.7885040159</v>
          </cell>
          <cell r="G67">
            <v>13458</v>
          </cell>
          <cell r="H67">
            <v>13930.423355277</v>
          </cell>
          <cell r="I67">
            <v>15364.3366798515</v>
          </cell>
          <cell r="J67">
            <v>17017.945388419401</v>
          </cell>
          <cell r="K67">
            <v>18726.5663700437</v>
          </cell>
          <cell r="L67">
            <v>20462.7743634203</v>
          </cell>
          <cell r="N67">
            <v>9852.8108082726794</v>
          </cell>
          <cell r="O67">
            <v>10422.2592234039</v>
          </cell>
          <cell r="P67">
            <v>10829.8450934539</v>
          </cell>
          <cell r="Q67">
            <v>10845.7885040159</v>
          </cell>
          <cell r="R67">
            <v>10692.9228353982</v>
          </cell>
          <cell r="S67">
            <v>10901.8566171154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</v>
          </cell>
          <cell r="Y67">
            <v>13930.423355277</v>
          </cell>
          <cell r="Z67">
            <v>14269.584516376</v>
          </cell>
          <cell r="AA67">
            <v>14275.1605122888</v>
          </cell>
          <cell r="AB67">
            <v>14630.743216814901</v>
          </cell>
          <cell r="AC67">
            <v>15364.3366798515</v>
          </cell>
          <cell r="AD67">
            <v>15783.8749084681</v>
          </cell>
          <cell r="AE67">
            <v>15799.410670417499</v>
          </cell>
          <cell r="AF67">
            <v>16208.6194248715</v>
          </cell>
          <cell r="AG67">
            <v>17017.945388419401</v>
          </cell>
          <cell r="AH67">
            <v>17464.498702360201</v>
          </cell>
          <cell r="AI67">
            <v>17438.8288305403</v>
          </cell>
          <cell r="AJ67">
            <v>17854.170408520898</v>
          </cell>
          <cell r="AK67">
            <v>18726.5663700437</v>
          </cell>
          <cell r="AL67">
            <v>19193.109623810298</v>
          </cell>
          <cell r="AM67">
            <v>19104.136563285199</v>
          </cell>
          <cell r="AN67">
            <v>19508.2782021282</v>
          </cell>
          <cell r="AO67">
            <v>20462.7743634203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1305.0313072824999</v>
          </cell>
          <cell r="G69">
            <v>429</v>
          </cell>
          <cell r="H69">
            <v>580.85163864632102</v>
          </cell>
          <cell r="I69">
            <v>336.24709450421301</v>
          </cell>
          <cell r="J69">
            <v>124.97520287065799</v>
          </cell>
          <cell r="K69">
            <v>-79.775634230321998</v>
          </cell>
          <cell r="L69">
            <v>-205.43399430557201</v>
          </cell>
          <cell r="N69">
            <v>3308.2027400044099</v>
          </cell>
          <cell r="O69">
            <v>3445.2832431636002</v>
          </cell>
          <cell r="P69">
            <v>3487.3891372876001</v>
          </cell>
          <cell r="Q69">
            <v>1305.0313072824999</v>
          </cell>
          <cell r="R69">
            <v>1290.23347949</v>
          </cell>
          <cell r="S69">
            <v>1280.0991610075</v>
          </cell>
          <cell r="T69">
            <v>1464.5915066600001</v>
          </cell>
          <cell r="U69">
            <v>429</v>
          </cell>
          <cell r="V69">
            <v>998</v>
          </cell>
          <cell r="W69">
            <v>809</v>
          </cell>
          <cell r="X69">
            <v>682.954669225266</v>
          </cell>
          <cell r="Y69">
            <v>580.85163864632102</v>
          </cell>
          <cell r="Z69">
            <v>782.56806933816301</v>
          </cell>
          <cell r="AA69">
            <v>569.94590995782801</v>
          </cell>
          <cell r="AB69">
            <v>515.21675815121</v>
          </cell>
          <cell r="AC69">
            <v>336.24709450421301</v>
          </cell>
          <cell r="AD69">
            <v>591.92627615768902</v>
          </cell>
          <cell r="AE69">
            <v>376.18934296941802</v>
          </cell>
          <cell r="AF69">
            <v>339.74122138616099</v>
          </cell>
          <cell r="AG69">
            <v>124.97520287065799</v>
          </cell>
          <cell r="AH69">
            <v>432.322346244931</v>
          </cell>
          <cell r="AI69">
            <v>203.016708794268</v>
          </cell>
          <cell r="AJ69">
            <v>173.68250463402501</v>
          </cell>
          <cell r="AK69">
            <v>-79.775634230321998</v>
          </cell>
          <cell r="AL69">
            <v>300.95516839564999</v>
          </cell>
          <cell r="AM69">
            <v>79.778137140062995</v>
          </cell>
          <cell r="AN69">
            <v>83.497412168167003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136.69999999999999</v>
          </cell>
          <cell r="H87">
            <v>181.187235493553</v>
          </cell>
          <cell r="I87">
            <v>234.200110417422</v>
          </cell>
          <cell r="J87">
            <v>279.84720569560102</v>
          </cell>
          <cell r="K87">
            <v>327.132376715117</v>
          </cell>
          <cell r="L87">
            <v>376.24504348209501</v>
          </cell>
          <cell r="N87">
            <v>36.843394926399</v>
          </cell>
          <cell r="O87">
            <v>32.065933700899997</v>
          </cell>
          <cell r="P87">
            <v>47.732644829420998</v>
          </cell>
          <cell r="Q87">
            <v>36.303026543279998</v>
          </cell>
          <cell r="R87">
            <v>33.251574739227998</v>
          </cell>
          <cell r="S87">
            <v>31.619602073262001</v>
          </cell>
          <cell r="T87">
            <v>30.82882318751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44.845744190676001</v>
          </cell>
          <cell r="Y87">
            <v>48.340491302878</v>
          </cell>
          <cell r="Z87">
            <v>56.504339397743998</v>
          </cell>
          <cell r="AA87">
            <v>56.911710083867</v>
          </cell>
          <cell r="AB87">
            <v>58.488653678273998</v>
          </cell>
          <cell r="AC87">
            <v>62.295407257537001</v>
          </cell>
          <cell r="AD87">
            <v>67.792135505527995</v>
          </cell>
          <cell r="AE87">
            <v>68.397374240770006</v>
          </cell>
          <cell r="AF87">
            <v>69.880063712636002</v>
          </cell>
          <cell r="AG87">
            <v>73.777632236667003</v>
          </cell>
          <cell r="AH87">
            <v>79.557683830971996</v>
          </cell>
          <cell r="AI87">
            <v>80.167389606034007</v>
          </cell>
          <cell r="AJ87">
            <v>81.675530960027999</v>
          </cell>
          <cell r="AK87">
            <v>85.731772318083003</v>
          </cell>
          <cell r="AL87">
            <v>91.778325932277994</v>
          </cell>
          <cell r="AM87">
            <v>92.379421766315005</v>
          </cell>
          <cell r="AN87">
            <v>93.926737707447003</v>
          </cell>
          <cell r="AO87">
            <v>98.160558076054997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G88">
            <v>886.31519109544604</v>
          </cell>
          <cell r="H88">
            <v>-513.25237176687699</v>
          </cell>
          <cell r="I88">
            <v>-171.946392892391</v>
          </cell>
          <cell r="J88">
            <v>-241.211948502333</v>
          </cell>
          <cell r="K88">
            <v>-253.30242414995399</v>
          </cell>
          <cell r="L88">
            <v>-260.30281352473997</v>
          </cell>
          <cell r="O88">
            <v>47.309333183375998</v>
          </cell>
          <cell r="P88">
            <v>-70.723416837442002</v>
          </cell>
          <cell r="Q88">
            <v>1850.6812123280299</v>
          </cell>
          <cell r="R88">
            <v>-66.869764628856998</v>
          </cell>
          <cell r="S88">
            <v>-91.459622916320001</v>
          </cell>
          <cell r="T88">
            <v>-127.434466116878</v>
          </cell>
          <cell r="U88">
            <v>1172.0790447575</v>
          </cell>
          <cell r="V88">
            <v>-848</v>
          </cell>
          <cell r="W88">
            <v>100</v>
          </cell>
          <cell r="X88">
            <v>-15.173856180632001</v>
          </cell>
          <cell r="Y88">
            <v>249.921484413755</v>
          </cell>
          <cell r="Z88">
            <v>-363.95607397044199</v>
          </cell>
          <cell r="AA88">
            <v>40.631664454599999</v>
          </cell>
          <cell r="AB88">
            <v>-87.924720646108</v>
          </cell>
          <cell r="AC88">
            <v>239.302737269559</v>
          </cell>
          <cell r="AD88">
            <v>-426.863635725422</v>
          </cell>
          <cell r="AE88">
            <v>27.563027291070998</v>
          </cell>
          <cell r="AF88">
            <v>-119.99008175253699</v>
          </cell>
          <cell r="AG88">
            <v>278.07874168455402</v>
          </cell>
          <cell r="AH88">
            <v>-481.45037333884198</v>
          </cell>
          <cell r="AI88">
            <v>36.821065313135001</v>
          </cell>
          <cell r="AJ88">
            <v>-130.24058624779499</v>
          </cell>
          <cell r="AK88">
            <v>321.56747012354799</v>
          </cell>
          <cell r="AL88">
            <v>-534.093533799081</v>
          </cell>
          <cell r="AM88">
            <v>48.692148771451997</v>
          </cell>
          <cell r="AN88">
            <v>-141.781194698062</v>
          </cell>
          <cell r="AO88">
            <v>366.879766200951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1593.4589121480601</v>
          </cell>
          <cell r="G89">
            <v>-711.90919150250102</v>
          </cell>
          <cell r="H89">
            <v>32.999999999998998</v>
          </cell>
          <cell r="I89">
            <v>0</v>
          </cell>
          <cell r="J89">
            <v>0</v>
          </cell>
          <cell r="K89">
            <v>6.0000000000000003E-12</v>
          </cell>
          <cell r="L89">
            <v>-3.9999999999999999E-12</v>
          </cell>
          <cell r="O89">
            <v>-181.01556851500001</v>
          </cell>
          <cell r="P89">
            <v>-0.58930426000000002</v>
          </cell>
          <cell r="Q89">
            <v>161.69363092750001</v>
          </cell>
          <cell r="R89">
            <v>-12.84196612</v>
          </cell>
          <cell r="S89">
            <v>-14.5786046</v>
          </cell>
          <cell r="T89">
            <v>10.545379217500001</v>
          </cell>
          <cell r="U89">
            <v>-695.03399999999999</v>
          </cell>
          <cell r="V89">
            <v>121</v>
          </cell>
          <cell r="W89">
            <v>-88</v>
          </cell>
          <cell r="X89">
            <v>-1.9895199999999999E-13</v>
          </cell>
          <cell r="Y89">
            <v>0</v>
          </cell>
          <cell r="Z89">
            <v>4.5474699999999999E-13</v>
          </cell>
          <cell r="AA89">
            <v>-2.1316299999999999E-13</v>
          </cell>
          <cell r="AB89">
            <v>-4.4053600000000002E-13</v>
          </cell>
          <cell r="AC89">
            <v>-5.1159100000000002E-13</v>
          </cell>
          <cell r="AD89">
            <v>0</v>
          </cell>
          <cell r="AE89">
            <v>-4.5474699999999999E-13</v>
          </cell>
          <cell r="AF89">
            <v>0</v>
          </cell>
          <cell r="AG89">
            <v>-4.8316899999999998E-13</v>
          </cell>
          <cell r="AH89">
            <v>4.4053600000000002E-13</v>
          </cell>
          <cell r="AI89">
            <v>-4.8316899999999998E-13</v>
          </cell>
          <cell r="AJ89">
            <v>-4.8316899999999998E-13</v>
          </cell>
          <cell r="AK89">
            <v>-4.9738000000000005E-13</v>
          </cell>
          <cell r="AL89">
            <v>-4.2632599999999997E-13</v>
          </cell>
          <cell r="AM89">
            <v>-3.9790399999999999E-13</v>
          </cell>
          <cell r="AN89">
            <v>0</v>
          </cell>
          <cell r="AO89">
            <v>1.13687E-13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2078.2455699227698</v>
          </cell>
          <cell r="G90">
            <v>1485.56499959295</v>
          </cell>
          <cell r="H90">
            <v>566.30976733291595</v>
          </cell>
          <cell r="I90">
            <v>1022.48729270601</v>
          </cell>
          <cell r="J90">
            <v>1067.67582503836</v>
          </cell>
          <cell r="K90">
            <v>1124.5070946906001</v>
          </cell>
          <cell r="L90">
            <v>1088.3235445345199</v>
          </cell>
          <cell r="O90">
            <v>-85.412304161479</v>
          </cell>
          <cell r="P90">
            <v>54.635266908049999</v>
          </cell>
          <cell r="Q90">
            <v>2262.8734862946299</v>
          </cell>
          <cell r="R90">
            <v>66.192352570729994</v>
          </cell>
          <cell r="S90">
            <v>35.174944625793003</v>
          </cell>
          <cell r="T90">
            <v>96.955657638920002</v>
          </cell>
          <cell r="U90">
            <v>1287.2420447575</v>
          </cell>
          <cell r="V90">
            <v>-502.91699999999997</v>
          </cell>
          <cell r="W90">
            <v>241</v>
          </cell>
          <cell r="X90">
            <v>238.96123808378701</v>
          </cell>
          <cell r="Y90">
            <v>589.26552924912903</v>
          </cell>
          <cell r="Z90">
            <v>-128.52819840514999</v>
          </cell>
          <cell r="AA90">
            <v>309.77504937357799</v>
          </cell>
          <cell r="AB90">
            <v>211.37513471290299</v>
          </cell>
          <cell r="AC90">
            <v>629.86530702468201</v>
          </cell>
          <cell r="AD90">
            <v>-170.046760283672</v>
          </cell>
          <cell r="AE90">
            <v>325.43787603038601</v>
          </cell>
          <cell r="AF90">
            <v>209.19085645384999</v>
          </cell>
          <cell r="AG90">
            <v>703.09385283779898</v>
          </cell>
          <cell r="AH90">
            <v>-210.62340588808601</v>
          </cell>
          <cell r="AI90">
            <v>351.15838998664799</v>
          </cell>
          <cell r="AJ90">
            <v>217.201302148309</v>
          </cell>
          <cell r="AK90">
            <v>766.77080844372801</v>
          </cell>
          <cell r="AL90">
            <v>-272.54548959195398</v>
          </cell>
          <cell r="AM90">
            <v>356.16310632133002</v>
          </cell>
          <cell r="AN90">
            <v>200.70754900911101</v>
          </cell>
          <cell r="AO90">
            <v>803.99837879603297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</v>
          </cell>
          <cell r="G91">
            <v>-239.899190105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O91">
            <v>-56.663188275899998</v>
          </cell>
          <cell r="P91">
            <v>-88.091238664420999</v>
          </cell>
          <cell r="Q91">
            <v>-88.087786365780005</v>
          </cell>
          <cell r="R91">
            <v>-40.753402289227999</v>
          </cell>
          <cell r="S91">
            <v>-17.111781630761001</v>
          </cell>
          <cell r="T91">
            <v>-73.03400618501</v>
          </cell>
          <cell r="U91">
            <v>-109</v>
          </cell>
          <cell r="V91">
            <v>-56</v>
          </cell>
          <cell r="W91">
            <v>-67</v>
          </cell>
          <cell r="X91">
            <v>-115.55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-107.46428571428601</v>
          </cell>
          <cell r="AM91">
            <v>-132.75</v>
          </cell>
          <cell r="AN91">
            <v>-204.392857142857</v>
          </cell>
          <cell r="AO91">
            <v>-263.392857142857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H94">
            <v>6.2653199223230001</v>
          </cell>
          <cell r="I94">
            <v>-6.8243547686600001</v>
          </cell>
          <cell r="J94">
            <v>-12.143791443534999</v>
          </cell>
          <cell r="K94">
            <v>-11.086972058261001</v>
          </cell>
          <cell r="L94">
            <v>-11.569855814979</v>
          </cell>
          <cell r="V94">
            <v>3</v>
          </cell>
          <cell r="W94">
            <v>0</v>
          </cell>
          <cell r="X94">
            <v>2.6340926909459998</v>
          </cell>
          <cell r="Y94">
            <v>0.63122723137699999</v>
          </cell>
          <cell r="Z94">
            <v>0.16176771330799999</v>
          </cell>
          <cell r="AA94">
            <v>-2.2028899932439998</v>
          </cell>
          <cell r="AB94">
            <v>-0.49598290628500002</v>
          </cell>
          <cell r="AC94">
            <v>-4.2872495824390002</v>
          </cell>
          <cell r="AD94">
            <v>-1.5824213698039999</v>
          </cell>
          <cell r="AE94">
            <v>-2.8509428421159999</v>
          </cell>
          <cell r="AF94">
            <v>-1.292734870593</v>
          </cell>
          <cell r="AG94">
            <v>-6.4176923610219996</v>
          </cell>
          <cell r="AH94">
            <v>-1.2237374861879999</v>
          </cell>
          <cell r="AI94">
            <v>-2.3527525359850001</v>
          </cell>
          <cell r="AJ94">
            <v>-0.36709798806600002</v>
          </cell>
          <cell r="AK94">
            <v>-7.1433840480219999</v>
          </cell>
          <cell r="AL94">
            <v>-0.72102731973199996</v>
          </cell>
          <cell r="AM94">
            <v>-2.236075065743</v>
          </cell>
          <cell r="AN94">
            <v>-3.3966894358000002E-2</v>
          </cell>
          <cell r="AO94">
            <v>-8.5787865351459995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</v>
          </cell>
          <cell r="G95">
            <v>-239.899190105</v>
          </cell>
          <cell r="H95">
            <v>-503.73468007767701</v>
          </cell>
          <cell r="I95">
            <v>-537.82435476865999</v>
          </cell>
          <cell r="J95">
            <v>-599.14379144353495</v>
          </cell>
          <cell r="K95">
            <v>-657.08697205826104</v>
          </cell>
          <cell r="L95">
            <v>-719.56985581497895</v>
          </cell>
          <cell r="O95">
            <v>-56.663188275899998</v>
          </cell>
          <cell r="P95">
            <v>-88.091238664420999</v>
          </cell>
          <cell r="Q95">
            <v>-88.087786365780005</v>
          </cell>
          <cell r="R95">
            <v>-40.753402289227999</v>
          </cell>
          <cell r="S95">
            <v>-17.111781630761001</v>
          </cell>
          <cell r="T95">
            <v>-73.03400618501</v>
          </cell>
          <cell r="U95">
            <v>-109</v>
          </cell>
          <cell r="V95">
            <v>-53</v>
          </cell>
          <cell r="W95">
            <v>-67</v>
          </cell>
          <cell r="X95">
            <v>-112.91590730905401</v>
          </cell>
          <cell r="Y95">
            <v>-270.81877276862298</v>
          </cell>
          <cell r="Z95">
            <v>-73.188232286691999</v>
          </cell>
          <cell r="AA95">
            <v>-97.152889993244003</v>
          </cell>
          <cell r="AB95">
            <v>-156.64598290628501</v>
          </cell>
          <cell r="AC95">
            <v>-210.837249582439</v>
          </cell>
          <cell r="AD95">
            <v>-85.632421369804007</v>
          </cell>
          <cell r="AE95">
            <v>-109.70094284211601</v>
          </cell>
          <cell r="AF95">
            <v>-172.74273487059301</v>
          </cell>
          <cell r="AG95">
            <v>-231.06769236102201</v>
          </cell>
          <cell r="AH95">
            <v>-96.723737486188</v>
          </cell>
          <cell r="AI95">
            <v>-121.852752535985</v>
          </cell>
          <cell r="AJ95">
            <v>-187.86709798806601</v>
          </cell>
          <cell r="AK95">
            <v>-250.643384048022</v>
          </cell>
          <cell r="AL95">
            <v>-108.18531303401799</v>
          </cell>
          <cell r="AM95">
            <v>-134.98607506574299</v>
          </cell>
          <cell r="AN95">
            <v>-204.426824037215</v>
          </cell>
          <cell r="AO95">
            <v>-271.97164367800298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G96">
            <v>-395</v>
          </cell>
          <cell r="H96">
            <v>-216.34372590155999</v>
          </cell>
          <cell r="I96">
            <v>-240.058393795245</v>
          </cell>
          <cell r="J96">
            <v>-257.26014196127397</v>
          </cell>
          <cell r="K96">
            <v>-262.66928553135898</v>
          </cell>
          <cell r="L96">
            <v>-243.09532864429099</v>
          </cell>
          <cell r="T96">
            <v>-208</v>
          </cell>
          <cell r="U96">
            <v>-187</v>
          </cell>
          <cell r="Y96">
            <v>-216.34372590155999</v>
          </cell>
          <cell r="AC96">
            <v>-240.058393795245</v>
          </cell>
          <cell r="AG96">
            <v>-257.26014196127397</v>
          </cell>
          <cell r="AK96">
            <v>-262.66928553135898</v>
          </cell>
          <cell r="AO96">
            <v>-243.09532864429099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-701.95909832000098</v>
          </cell>
          <cell r="G98">
            <v>242.53225553750099</v>
          </cell>
          <cell r="H98">
            <v>24.638345852745001</v>
          </cell>
          <cell r="I98">
            <v>311.75813987212001</v>
          </cell>
          <cell r="J98">
            <v>417.990876017311</v>
          </cell>
          <cell r="K98">
            <v>438.06454550552098</v>
          </cell>
          <cell r="L98">
            <v>460.03471993616103</v>
          </cell>
          <cell r="O98">
            <v>443.01532056039503</v>
          </cell>
          <cell r="P98">
            <v>68.882609987430996</v>
          </cell>
          <cell r="Q98">
            <v>-1018.06134677492</v>
          </cell>
          <cell r="R98">
            <v>-77.779274735000001</v>
          </cell>
          <cell r="S98">
            <v>-168.22512853250001</v>
          </cell>
          <cell r="T98">
            <v>176.92309549999999</v>
          </cell>
          <cell r="U98">
            <v>311.61356330500098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43.885357661720001</v>
          </cell>
          <cell r="Z98">
            <v>68.678835924590004</v>
          </cell>
          <cell r="AA98">
            <v>64.597781951079</v>
          </cell>
          <cell r="AB98">
            <v>64.574498766450006</v>
          </cell>
          <cell r="AC98">
            <v>113.907023230001</v>
          </cell>
          <cell r="AD98">
            <v>97.195182657505001</v>
          </cell>
          <cell r="AE98">
            <v>99.721275914962007</v>
          </cell>
          <cell r="AF98">
            <v>99.655485639202993</v>
          </cell>
          <cell r="AG98">
            <v>121.41893180564099</v>
          </cell>
          <cell r="AH98">
            <v>104.185953744081</v>
          </cell>
          <cell r="AI98">
            <v>105.412160052286</v>
          </cell>
          <cell r="AJ98">
            <v>104.081420903498</v>
          </cell>
          <cell r="AK98">
            <v>124.38501080565599</v>
          </cell>
          <cell r="AL98">
            <v>106.76605474522999</v>
          </cell>
          <cell r="AM98">
            <v>109.750007687664</v>
          </cell>
          <cell r="AN98">
            <v>109.723749485152</v>
          </cell>
          <cell r="AO98">
            <v>133.794908018115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G99">
            <v>25.365497794553999</v>
          </cell>
          <cell r="H99">
            <v>1.917</v>
          </cell>
          <cell r="O99">
            <v>4.9949892781949998</v>
          </cell>
          <cell r="P99">
            <v>-8.6499223676269992</v>
          </cell>
          <cell r="Q99">
            <v>7.5721300762429999</v>
          </cell>
          <cell r="R99">
            <v>-10.641122489002001</v>
          </cell>
          <cell r="S99">
            <v>-7.9288445125309996</v>
          </cell>
          <cell r="T99">
            <v>-0.41399710640999998</v>
          </cell>
          <cell r="U99">
            <v>44.349461902498</v>
          </cell>
          <cell r="V99">
            <v>-13.083</v>
          </cell>
          <cell r="W99">
            <v>15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-701.95909832000098</v>
          </cell>
          <cell r="G100">
            <v>-127.102246667945</v>
          </cell>
          <cell r="H100">
            <v>-189.78838004881499</v>
          </cell>
          <cell r="I100">
            <v>71.699746076875002</v>
          </cell>
          <cell r="J100">
            <v>160.73073405603799</v>
          </cell>
          <cell r="K100">
            <v>175.39525997416101</v>
          </cell>
          <cell r="L100">
            <v>216.93939129187001</v>
          </cell>
          <cell r="O100">
            <v>448.01030983858999</v>
          </cell>
          <cell r="P100">
            <v>60.232687619804999</v>
          </cell>
          <cell r="Q100">
            <v>-1010.48921669867</v>
          </cell>
          <cell r="R100">
            <v>-88.420397224002002</v>
          </cell>
          <cell r="S100">
            <v>-176.15397304503099</v>
          </cell>
          <cell r="T100">
            <v>-31.490901606409999</v>
          </cell>
          <cell r="U100">
            <v>168.96302520749899</v>
          </cell>
          <cell r="V100">
            <v>-147.083</v>
          </cell>
          <cell r="W100">
            <v>-43</v>
          </cell>
          <cell r="X100">
            <v>172.752988191025</v>
          </cell>
          <cell r="Y100">
            <v>-172.45836823984001</v>
          </cell>
          <cell r="Z100">
            <v>68.678835924590004</v>
          </cell>
          <cell r="AA100">
            <v>64.597781951079</v>
          </cell>
          <cell r="AB100">
            <v>64.574498766450006</v>
          </cell>
          <cell r="AC100">
            <v>-126.15137056524399</v>
          </cell>
          <cell r="AD100">
            <v>97.195182657505001</v>
          </cell>
          <cell r="AE100">
            <v>99.721275914962007</v>
          </cell>
          <cell r="AF100">
            <v>99.655485639202993</v>
          </cell>
          <cell r="AG100">
            <v>-135.84121015563201</v>
          </cell>
          <cell r="AH100">
            <v>104.185953744081</v>
          </cell>
          <cell r="AI100">
            <v>105.412160052286</v>
          </cell>
          <cell r="AJ100">
            <v>104.081420903498</v>
          </cell>
          <cell r="AK100">
            <v>-138.28427472570399</v>
          </cell>
          <cell r="AL100">
            <v>106.76605474522999</v>
          </cell>
          <cell r="AM100">
            <v>109.750007687664</v>
          </cell>
          <cell r="AN100">
            <v>109.723749485152</v>
          </cell>
          <cell r="AO100">
            <v>-109.30042062617601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1139.0454671002699</v>
          </cell>
          <cell r="G101">
            <v>1118.56356282</v>
          </cell>
          <cell r="H101">
            <v>-127.213292793576</v>
          </cell>
          <cell r="I101">
            <v>556.36268401422797</v>
          </cell>
          <cell r="J101">
            <v>629.26276765086504</v>
          </cell>
          <cell r="K101">
            <v>642.81538260650098</v>
          </cell>
          <cell r="L101">
            <v>585.69308001141098</v>
          </cell>
          <cell r="O101">
            <v>305.93481740121001</v>
          </cell>
          <cell r="P101">
            <v>26.776715863433999</v>
          </cell>
          <cell r="Q101">
            <v>1164.29648323018</v>
          </cell>
          <cell r="R101">
            <v>-62.9814469425</v>
          </cell>
          <cell r="S101">
            <v>-158.09081004999899</v>
          </cell>
          <cell r="T101">
            <v>-7.5692501525000004</v>
          </cell>
          <cell r="U101">
            <v>1347.2050699649999</v>
          </cell>
          <cell r="V101">
            <v>-703</v>
          </cell>
          <cell r="W101">
            <v>131</v>
          </cell>
          <cell r="X101">
            <v>298.79831896575899</v>
          </cell>
          <cell r="Y101">
            <v>145.98838824066601</v>
          </cell>
          <cell r="Z101">
            <v>-133.03759476725199</v>
          </cell>
          <cell r="AA101">
            <v>277.21994133141402</v>
          </cell>
          <cell r="AB101">
            <v>119.303650573068</v>
          </cell>
          <cell r="AC101">
            <v>292.87668687699801</v>
          </cell>
          <cell r="AD101">
            <v>-158.48399899597101</v>
          </cell>
          <cell r="AE101">
            <v>315.45820910323198</v>
          </cell>
          <cell r="AF101">
            <v>136.10360722246</v>
          </cell>
          <cell r="AG101">
            <v>336.18495032114402</v>
          </cell>
          <cell r="AH101">
            <v>-203.16118963019201</v>
          </cell>
          <cell r="AI101">
            <v>334.717797502949</v>
          </cell>
          <cell r="AJ101">
            <v>133.415625063742</v>
          </cell>
          <cell r="AK101">
            <v>377.84314967000199</v>
          </cell>
          <cell r="AL101">
            <v>-273.96474788074198</v>
          </cell>
          <cell r="AM101">
            <v>330.92703894325098</v>
          </cell>
          <cell r="AN101">
            <v>106.004474457048</v>
          </cell>
          <cell r="AO101">
            <v>422.726314491854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3.6818278074000003E-2</v>
          </cell>
          <cell r="I121">
            <v>5.1402585578000003E-2</v>
          </cell>
          <cell r="J121">
            <v>6.9466204859E-2</v>
          </cell>
          <cell r="K121">
            <v>6.4198516198999994E-2</v>
          </cell>
          <cell r="L121">
            <v>6.0226113980000003E-2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3.9353036395999998E-2</v>
          </cell>
          <cell r="Z121">
            <v>2.2595920828999999E-2</v>
          </cell>
          <cell r="AA121">
            <v>2.4510249737000001E-2</v>
          </cell>
          <cell r="AB121">
            <v>7.9683295003000004E-2</v>
          </cell>
          <cell r="AC121">
            <v>7.1680355530000003E-2</v>
          </cell>
          <cell r="AD121">
            <v>7.0804685399999998E-2</v>
          </cell>
          <cell r="AE121">
            <v>7.0195568787000007E-2</v>
          </cell>
          <cell r="AF121">
            <v>6.9366033938999996E-2</v>
          </cell>
          <cell r="AG121">
            <v>6.7953874476000001E-2</v>
          </cell>
          <cell r="AH121">
            <v>6.7908275362000003E-2</v>
          </cell>
          <cell r="AI121">
            <v>6.5741532608999995E-2</v>
          </cell>
          <cell r="AJ121">
            <v>6.3718574718000007E-2</v>
          </cell>
          <cell r="AK121">
            <v>6.0507461266999997E-2</v>
          </cell>
          <cell r="AL121">
            <v>6.0511006286000001E-2</v>
          </cell>
          <cell r="AM121">
            <v>6.0517650928000002E-2</v>
          </cell>
          <cell r="AN121">
            <v>6.0259213186999998E-2</v>
          </cell>
          <cell r="AO121">
            <v>5.9747549348000001E-2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20.142731606218</v>
          </cell>
          <cell r="G123">
            <v>21.767233233233</v>
          </cell>
          <cell r="H123">
            <v>23.148239341745999</v>
          </cell>
          <cell r="I123">
            <v>23.532932296952001</v>
          </cell>
          <cell r="J123">
            <v>24.996319947633001</v>
          </cell>
          <cell r="K123">
            <v>26.420718664791998</v>
          </cell>
          <cell r="L123">
            <v>27.824404977815</v>
          </cell>
          <cell r="N123">
            <v>4.9562552583199997</v>
          </cell>
          <cell r="O123">
            <v>4.7929463538380004</v>
          </cell>
          <cell r="P123">
            <v>4.8787913593259997</v>
          </cell>
          <cell r="Q123">
            <v>5.7779886010360002</v>
          </cell>
          <cell r="R123">
            <v>5.3132685950410004</v>
          </cell>
          <cell r="S123">
            <v>5.2652873326470004</v>
          </cell>
          <cell r="T123">
            <v>5.392438974359</v>
          </cell>
          <cell r="U123">
            <v>6.2382382382379999</v>
          </cell>
          <cell r="V123">
            <v>5.4431048951049998</v>
          </cell>
          <cell r="W123">
            <v>5.6841563786010001</v>
          </cell>
          <cell r="X123">
            <v>5.3667679837889999</v>
          </cell>
          <cell r="Y123">
            <v>6.6466693620299999</v>
          </cell>
          <cell r="Z123">
            <v>5.7078340400499998</v>
          </cell>
          <cell r="AA123">
            <v>5.8632779486629998</v>
          </cell>
          <cell r="AB123">
            <v>5.832500249143</v>
          </cell>
          <cell r="AC123">
            <v>7.0564022475890003</v>
          </cell>
          <cell r="AD123">
            <v>6.0547163998790001</v>
          </cell>
          <cell r="AE123">
            <v>6.2163673494790004</v>
          </cell>
          <cell r="AF123">
            <v>6.1793044105510004</v>
          </cell>
          <cell r="AG123">
            <v>7.4677823870679996</v>
          </cell>
          <cell r="AH123">
            <v>6.4074068189600002</v>
          </cell>
          <cell r="AI123">
            <v>6.5654263348119999</v>
          </cell>
          <cell r="AJ123">
            <v>6.5143103645669997</v>
          </cell>
          <cell r="AK123">
            <v>7.8505578363539996</v>
          </cell>
          <cell r="AL123">
            <v>6.7358387865419997</v>
          </cell>
          <cell r="AM123">
            <v>6.9022989360549998</v>
          </cell>
          <cell r="AN123">
            <v>6.8473443489149997</v>
          </cell>
          <cell r="AO123">
            <v>8.2495978633060005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15629.1828</v>
          </cell>
          <cell r="H124">
            <v>15859.5212378327</v>
          </cell>
          <cell r="I124">
            <v>17068.112502810101</v>
          </cell>
          <cell r="J124">
            <v>18276.7037677874</v>
          </cell>
          <cell r="K124">
            <v>19485.2950327648</v>
          </cell>
          <cell r="L124">
            <v>20693.8862977422</v>
          </cell>
          <cell r="N124">
            <v>14629.696973316701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15144.8073</v>
          </cell>
          <cell r="S124">
            <v>15209.3907</v>
          </cell>
          <cell r="T124">
            <v>15252.4463</v>
          </cell>
          <cell r="U124">
            <v>15629.1828</v>
          </cell>
          <cell r="V124">
            <v>15661.4745</v>
          </cell>
          <cell r="W124">
            <v>15424.6687</v>
          </cell>
          <cell r="X124">
            <v>15677.588671699599</v>
          </cell>
          <cell r="Y124">
            <v>15859.5212378327</v>
          </cell>
          <cell r="Z124">
            <v>15879.212375650601</v>
          </cell>
          <cell r="AA124">
            <v>15995.826792591401</v>
          </cell>
          <cell r="AB124">
            <v>16425.967004652</v>
          </cell>
          <cell r="AC124">
            <v>17068.112502810101</v>
          </cell>
          <cell r="AD124">
            <v>17087.803640627899</v>
          </cell>
          <cell r="AE124">
            <v>17204.418057568801</v>
          </cell>
          <cell r="AF124">
            <v>17634.5582696294</v>
          </cell>
          <cell r="AG124">
            <v>18276.7037677874</v>
          </cell>
          <cell r="AH124">
            <v>18296.394905605299</v>
          </cell>
          <cell r="AI124">
            <v>18413.009322546201</v>
          </cell>
          <cell r="AJ124">
            <v>18843.1495346068</v>
          </cell>
          <cell r="AK124">
            <v>19485.2950327648</v>
          </cell>
          <cell r="AL124">
            <v>19504.986170582699</v>
          </cell>
          <cell r="AM124">
            <v>19621.600587523601</v>
          </cell>
          <cell r="AN124">
            <v>20051.7407995842</v>
          </cell>
          <cell r="AO124">
            <v>20693.8862977422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1.2954279144159999</v>
          </cell>
          <cell r="G125">
            <v>1.3913373641010001</v>
          </cell>
          <cell r="H125">
            <v>1.4391458385589999</v>
          </cell>
          <cell r="I125">
            <v>1.4559768399399999</v>
          </cell>
          <cell r="J125">
            <v>1.539985361619</v>
          </cell>
          <cell r="K125">
            <v>1.6216936654</v>
          </cell>
          <cell r="L125">
            <v>1.7022272276499999</v>
          </cell>
          <cell r="N125">
            <v>0.31980874056300002</v>
          </cell>
          <cell r="O125">
            <v>0.30990163506099999</v>
          </cell>
          <cell r="P125">
            <v>0.31282835133300002</v>
          </cell>
          <cell r="Q125">
            <v>0.37159645818100001</v>
          </cell>
          <cell r="R125">
            <v>0.33960445307199999</v>
          </cell>
          <cell r="S125">
            <v>0.33614719358900003</v>
          </cell>
          <cell r="T125">
            <v>0.344707196248</v>
          </cell>
          <cell r="U125">
            <v>0.39874125728400001</v>
          </cell>
          <cell r="V125">
            <v>0.34789495714500002</v>
          </cell>
          <cell r="W125">
            <v>0.35819245829200003</v>
          </cell>
          <cell r="X125">
            <v>0.33787083657599998</v>
          </cell>
          <cell r="Y125">
            <v>0.413229119132</v>
          </cell>
          <cell r="Z125">
            <v>0.35478032941799997</v>
          </cell>
          <cell r="AA125">
            <v>0.36435117462400002</v>
          </cell>
          <cell r="AB125">
            <v>0.36146944968</v>
          </cell>
          <cell r="AC125">
            <v>0.43657790351600001</v>
          </cell>
          <cell r="AD125">
            <v>0.37452649674999999</v>
          </cell>
          <cell r="AE125">
            <v>0.384448624633</v>
          </cell>
          <cell r="AF125">
            <v>0.38124477493999998</v>
          </cell>
          <cell r="AG125">
            <v>0.46007874694899997</v>
          </cell>
          <cell r="AH125">
            <v>0.394675974268</v>
          </cell>
          <cell r="AI125">
            <v>0.404344196717</v>
          </cell>
          <cell r="AJ125">
            <v>0.400334954001</v>
          </cell>
          <cell r="AK125">
            <v>0.48186425489000001</v>
          </cell>
          <cell r="AL125">
            <v>0.41337117375900001</v>
          </cell>
          <cell r="AM125">
            <v>0.42353160140700002</v>
          </cell>
          <cell r="AN125">
            <v>0.419342088276</v>
          </cell>
          <cell r="AO125">
            <v>0.50468968199999997</v>
          </cell>
        </row>
        <row r="126">
          <cell r="A126" t="str">
            <v>Geographical Breakdown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</row>
        <row r="130">
          <cell r="B130" t="str">
            <v>Sales - % Canada</v>
          </cell>
          <cell r="C130" t="str">
            <v>SALES_CANADA</v>
          </cell>
        </row>
        <row r="131">
          <cell r="B131" t="str">
            <v>Sales - % Argentina</v>
          </cell>
          <cell r="C131" t="str">
            <v>SALES_ARGENTINA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</row>
        <row r="134">
          <cell r="B134" t="str">
            <v>Sales - % Colombia</v>
          </cell>
          <cell r="C134" t="str">
            <v>SALES_COLOMBIA</v>
          </cell>
        </row>
        <row r="135">
          <cell r="B135" t="str">
            <v>Sales - % Mexico</v>
          </cell>
          <cell r="C135" t="str">
            <v>SALES_MEXICO</v>
          </cell>
        </row>
        <row r="136">
          <cell r="B136" t="str">
            <v>Sales - % Venezuela</v>
          </cell>
          <cell r="C136" t="str">
            <v>SALES_VENEZUELA</v>
          </cell>
        </row>
        <row r="137">
          <cell r="B137" t="str">
            <v>Sales - % Other Americas</v>
          </cell>
          <cell r="C137" t="str">
            <v>SALES_OTH_AM</v>
          </cell>
        </row>
        <row r="138">
          <cell r="B138" t="str">
            <v>Sales - Total % EMEA</v>
          </cell>
          <cell r="C138" t="str">
            <v>SALES_TOT_EMEA</v>
          </cell>
        </row>
        <row r="139">
          <cell r="B139" t="str">
            <v>Sales - % UK</v>
          </cell>
          <cell r="C139" t="str">
            <v>SALES_UK</v>
          </cell>
        </row>
        <row r="140">
          <cell r="B140" t="str">
            <v>Sales - % Western Europe-Ex UK</v>
          </cell>
          <cell r="C140" t="str">
            <v>SALES_EU_EX_UK</v>
          </cell>
        </row>
        <row r="141">
          <cell r="B141" t="str">
            <v>Sales - % Central &amp; Eastern Europe</v>
          </cell>
          <cell r="C141" t="str">
            <v>SALES_CEE</v>
          </cell>
        </row>
        <row r="142">
          <cell r="B142" t="str">
            <v>Sales - % Middle East</v>
          </cell>
          <cell r="C142" t="str">
            <v>SALES_ME</v>
          </cell>
        </row>
        <row r="143">
          <cell r="B143" t="str">
            <v>Sales - % Total Africa</v>
          </cell>
          <cell r="C143" t="str">
            <v>SALES_TOT_AFRICA</v>
          </cell>
        </row>
        <row r="144">
          <cell r="B144" t="str">
            <v>Sales - % Russia</v>
          </cell>
          <cell r="C144" t="str">
            <v>SALES_RUSSIA</v>
          </cell>
        </row>
        <row r="145">
          <cell r="B145" t="str">
            <v>Sales - % Other EMEA</v>
          </cell>
          <cell r="C145" t="str">
            <v>SALES_OTH_EMEA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</row>
        <row r="147">
          <cell r="B147" t="str">
            <v>Sales - % Japan</v>
          </cell>
          <cell r="C147" t="str">
            <v>SALES_JAPAN</v>
          </cell>
        </row>
        <row r="148">
          <cell r="B148" t="str">
            <v>Sales - % China</v>
          </cell>
          <cell r="C148" t="str">
            <v>SALES_CHINA</v>
          </cell>
        </row>
        <row r="149">
          <cell r="B149" t="str">
            <v>Sales - % India</v>
          </cell>
          <cell r="C149" t="str">
            <v>SALES_INDIA</v>
          </cell>
        </row>
        <row r="150">
          <cell r="B150" t="str">
            <v>Sales - % Other Asia</v>
          </cell>
          <cell r="C150" t="str">
            <v>SALES_OTH_AEJ</v>
          </cell>
        </row>
        <row r="151">
          <cell r="B151" t="str">
            <v>Sales - % Others</v>
          </cell>
          <cell r="C151" t="str">
            <v>SALES_OTHER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</row>
        <row r="160">
          <cell r="B160" t="str">
            <v>Sales - % Oil/Petrol/Fuel</v>
          </cell>
          <cell r="C160" t="str">
            <v>SALES_OIL_PETRO_FUEL</v>
          </cell>
        </row>
        <row r="161">
          <cell r="B161" t="str">
            <v>Sales - % Steel</v>
          </cell>
          <cell r="C161" t="str">
            <v>SALES_STEEL</v>
          </cell>
        </row>
        <row r="162">
          <cell r="B162" t="str">
            <v>Sales - % Paper/pulp</v>
          </cell>
          <cell r="C162" t="str">
            <v>SALES_PAPER_PULP</v>
          </cell>
        </row>
        <row r="163">
          <cell r="B163" t="str">
            <v>Sales - % Lumber</v>
          </cell>
          <cell r="C163" t="str">
            <v>SALES_LUMBER</v>
          </cell>
        </row>
        <row r="164">
          <cell r="B164" t="str">
            <v>Sales - % Glass</v>
          </cell>
          <cell r="C164" t="str">
            <v>SALES_GLASS</v>
          </cell>
        </row>
        <row r="165">
          <cell r="B165" t="str">
            <v>Sales - % Cement</v>
          </cell>
          <cell r="C165" t="str">
            <v>SALES_CEMENT</v>
          </cell>
        </row>
        <row r="166">
          <cell r="B166" t="str">
            <v>Sales - % Tobacco leaf</v>
          </cell>
          <cell r="C166" t="str">
            <v>SALES_TOBACCO_LEAF</v>
          </cell>
        </row>
        <row r="167">
          <cell r="B167" t="str">
            <v>Sales - % Other commodity</v>
          </cell>
          <cell r="C167" t="str">
            <v>SALES_OTH_COMMODITY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</row>
        <row r="170">
          <cell r="B170" t="str">
            <v>Expense - % Oil/Petrol/Fuel</v>
          </cell>
          <cell r="C170" t="str">
            <v>EXP_OIL_PETRO_FUEL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</row>
        <row r="172">
          <cell r="B172" t="str">
            <v>Expense - % Gold</v>
          </cell>
          <cell r="C172" t="str">
            <v>EXP_GOLD</v>
          </cell>
        </row>
        <row r="173">
          <cell r="B173" t="str">
            <v>Expense - % Copper</v>
          </cell>
          <cell r="C173" t="str">
            <v>EXP_COPPER</v>
          </cell>
        </row>
        <row r="174">
          <cell r="B174" t="str">
            <v>Expense - % Silver</v>
          </cell>
          <cell r="C174" t="str">
            <v>EXP_SILVER</v>
          </cell>
        </row>
        <row r="175">
          <cell r="B175" t="str">
            <v>Expense - % Platinum</v>
          </cell>
          <cell r="C175" t="str">
            <v>EXP_PLATINUM</v>
          </cell>
        </row>
        <row r="176">
          <cell r="B176" t="str">
            <v>Expense - % Aluminium</v>
          </cell>
          <cell r="C176" t="str">
            <v>EXP_ALUMINIUM</v>
          </cell>
        </row>
        <row r="177">
          <cell r="B177" t="str">
            <v>Expense - % Diamonds</v>
          </cell>
          <cell r="C177" t="str">
            <v>EXP_DIAMONDS</v>
          </cell>
        </row>
        <row r="178">
          <cell r="B178" t="str">
            <v>Expense - % Paper/pulp</v>
          </cell>
          <cell r="C178" t="str">
            <v>EXP_PAPER_PULP</v>
          </cell>
        </row>
        <row r="179">
          <cell r="B179" t="str">
            <v>Expense - % Wheat</v>
          </cell>
          <cell r="C179" t="str">
            <v>EXP_WHEAT</v>
          </cell>
        </row>
        <row r="180">
          <cell r="B180" t="str">
            <v>Expense - % Sugar</v>
          </cell>
          <cell r="C180" t="str">
            <v>EXP_SUGAR</v>
          </cell>
        </row>
        <row r="181">
          <cell r="B181" t="str">
            <v>Expense - % Soybean</v>
          </cell>
          <cell r="C181" t="str">
            <v>EXP_SOYBEAN</v>
          </cell>
        </row>
        <row r="182">
          <cell r="B182" t="str">
            <v>Expense - % Corn</v>
          </cell>
          <cell r="C182" t="str">
            <v>EXP_CORN</v>
          </cell>
        </row>
        <row r="183">
          <cell r="B183" t="str">
            <v>Expense - % Cotton</v>
          </cell>
          <cell r="C183" t="str">
            <v>EXP_COTTON</v>
          </cell>
        </row>
        <row r="184">
          <cell r="B184" t="str">
            <v>Expense - % Coffee</v>
          </cell>
          <cell r="C184" t="str">
            <v>EXP_COFFEE</v>
          </cell>
        </row>
        <row r="185">
          <cell r="B185" t="str">
            <v>Expense - % Cocoa</v>
          </cell>
          <cell r="C185" t="str">
            <v>EXP_COCOA</v>
          </cell>
        </row>
        <row r="186">
          <cell r="B186" t="str">
            <v>Expense - % Beef</v>
          </cell>
          <cell r="C186" t="str">
            <v>EXP_BEEF</v>
          </cell>
        </row>
        <row r="187">
          <cell r="B187" t="str">
            <v>Expense - % Pork</v>
          </cell>
          <cell r="C187" t="str">
            <v>EXP_PORK</v>
          </cell>
        </row>
        <row r="188">
          <cell r="B188" t="str">
            <v>Expense - % Chicken</v>
          </cell>
          <cell r="C188" t="str">
            <v>EXP_CHICKEN</v>
          </cell>
        </row>
        <row r="189">
          <cell r="B189" t="str">
            <v>Expense - % Dairy</v>
          </cell>
          <cell r="C189" t="str">
            <v>EXP_DAIRY</v>
          </cell>
        </row>
        <row r="190">
          <cell r="B190" t="str">
            <v>Expense - % Nuts</v>
          </cell>
          <cell r="C190" t="str">
            <v>EXP_NUTS</v>
          </cell>
        </row>
        <row r="191">
          <cell r="B191" t="str">
            <v>Expense - % Palm oil</v>
          </cell>
          <cell r="C191" t="str">
            <v>EXP_PALM_OIL</v>
          </cell>
        </row>
        <row r="192">
          <cell r="B192" t="str">
            <v>Expense - % Tobacco leaf</v>
          </cell>
          <cell r="C192" t="str">
            <v>EXP_TOBACCO_LEAF</v>
          </cell>
        </row>
        <row r="193">
          <cell r="B193" t="str">
            <v>Expense - % Water</v>
          </cell>
          <cell r="C193" t="str">
            <v>EXP_WATER</v>
          </cell>
        </row>
        <row r="194">
          <cell r="B194" t="str">
            <v>Expense - % Other commodity</v>
          </cell>
          <cell r="C194" t="str">
            <v>EXP_OTH_COMMODITY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</row>
        <row r="197">
          <cell r="B197" t="str">
            <v>Sales - % FX: British Pounds/Pence</v>
          </cell>
          <cell r="C197" t="str">
            <v>SALES_FX_GPB</v>
          </cell>
        </row>
        <row r="198">
          <cell r="B198" t="str">
            <v>Sales - % FX: Euro</v>
          </cell>
          <cell r="C198" t="str">
            <v>SALES_FX_EUR</v>
          </cell>
        </row>
        <row r="199">
          <cell r="B199" t="str">
            <v>Sales - % FX: New Russian Ruble</v>
          </cell>
          <cell r="C199" t="str">
            <v>SALES_FX_RUB</v>
          </cell>
        </row>
        <row r="200">
          <cell r="B200" t="str">
            <v>Sales - % FX: U.S. Dollar</v>
          </cell>
          <cell r="C200" t="str">
            <v>SALES_FX_USD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</row>
        <row r="203">
          <cell r="B203" t="str">
            <v>Sales - % FX: Chinese Renminbi</v>
          </cell>
          <cell r="C203" t="str">
            <v>SALES_FX_CNY</v>
          </cell>
        </row>
        <row r="204">
          <cell r="B204" t="str">
            <v>Sales - % FX: Indian Rupee</v>
          </cell>
          <cell r="C204" t="str">
            <v>SALES_FX_INR</v>
          </cell>
        </row>
        <row r="205">
          <cell r="B205" t="str">
            <v>Sales - % FX: Canadian Dollar</v>
          </cell>
          <cell r="C205" t="str">
            <v>SALES_FX_CAD</v>
          </cell>
        </row>
        <row r="206">
          <cell r="B206" t="str">
            <v>Sales - % FX: Mexican Peso</v>
          </cell>
          <cell r="C206" t="str">
            <v>SALES_FX_MXN</v>
          </cell>
        </row>
        <row r="207">
          <cell r="B207" t="str">
            <v>Sales - % FX: Colombian Peso</v>
          </cell>
          <cell r="C207" t="str">
            <v>SALES_FX_COP</v>
          </cell>
        </row>
        <row r="208">
          <cell r="B208" t="str">
            <v>Sales - % FX: Argentine Peso</v>
          </cell>
          <cell r="C208" t="str">
            <v>SALES_FX_ARS</v>
          </cell>
        </row>
        <row r="209">
          <cell r="B209" t="str">
            <v>Sales - % FX: Chilean Peso</v>
          </cell>
          <cell r="C209" t="str">
            <v>SALES_FX_CLP</v>
          </cell>
        </row>
        <row r="210">
          <cell r="B210" t="str">
            <v>Sales - % FX: Venezuelan bolivar</v>
          </cell>
          <cell r="C210" t="str">
            <v>SALES_FX_VEF</v>
          </cell>
        </row>
        <row r="211">
          <cell r="B211" t="str">
            <v>Sales - % FX: Other Currency</v>
          </cell>
          <cell r="C211" t="str">
            <v>SALES_FX_OTH</v>
          </cell>
        </row>
        <row r="212">
          <cell r="A212" t="str">
            <v>Security: Via Varejo SA</v>
          </cell>
          <cell r="B212" t="str">
            <v>15UKG5</v>
          </cell>
        </row>
        <row r="213">
          <cell r="A213" t="str">
            <v>Reference Data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</row>
        <row r="223">
          <cell r="B223" t="str">
            <v>Legal rating</v>
          </cell>
          <cell r="C223" t="str">
            <v>LEGAL_RATING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4.3746099905299998</v>
          </cell>
          <cell r="G229">
            <v>9.1830249820160006</v>
          </cell>
          <cell r="H229">
            <v>10.691330856712</v>
          </cell>
          <cell r="I229">
            <v>12.365182206267001</v>
          </cell>
          <cell r="J229">
            <v>14.158975912043999</v>
          </cell>
          <cell r="K229">
            <v>15.990485867277</v>
          </cell>
          <cell r="L229">
            <v>17.685512804219002</v>
          </cell>
          <cell r="N229">
            <v>3.9125874072600002</v>
          </cell>
          <cell r="O229">
            <v>3.9439590361499999</v>
          </cell>
          <cell r="P229">
            <v>4.0467914344320004</v>
          </cell>
          <cell r="Q229">
            <v>4.3746099905299998</v>
          </cell>
          <cell r="R229">
            <v>4.5254038990929999</v>
          </cell>
          <cell r="S229">
            <v>4.6756853718310003</v>
          </cell>
          <cell r="T229">
            <v>4.6381417674490004</v>
          </cell>
          <cell r="U229">
            <v>9.1830249820160006</v>
          </cell>
          <cell r="V229">
            <v>9.5990618009940007</v>
          </cell>
          <cell r="W229">
            <v>10.031368216244999</v>
          </cell>
          <cell r="X229">
            <v>10.517804391945999</v>
          </cell>
          <cell r="Y229">
            <v>10.691330856712</v>
          </cell>
          <cell r="Z229">
            <v>11.107189956306</v>
          </cell>
          <cell r="AA229">
            <v>11.600464765718</v>
          </cell>
          <cell r="AB229">
            <v>12.160164912765</v>
          </cell>
          <cell r="AC229">
            <v>12.365182206267001</v>
          </cell>
          <cell r="AD229">
            <v>12.804518806888</v>
          </cell>
          <cell r="AE229">
            <v>13.337876787432</v>
          </cell>
          <cell r="AF229">
            <v>13.940551150463</v>
          </cell>
          <cell r="AG229">
            <v>14.158975912043999</v>
          </cell>
          <cell r="AH229">
            <v>14.603529344029001</v>
          </cell>
          <cell r="AI229">
            <v>15.147793672999001</v>
          </cell>
          <cell r="AJ229">
            <v>15.76549529277</v>
          </cell>
          <cell r="AK229">
            <v>15.990485867277</v>
          </cell>
          <cell r="AL229">
            <v>16.385069406662002</v>
          </cell>
          <cell r="AM229">
            <v>16.884991185076998</v>
          </cell>
          <cell r="AN229">
            <v>17.462705968847999</v>
          </cell>
          <cell r="AO229">
            <v>17.685512804219002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0.91807007539800001</v>
          </cell>
          <cell r="H230">
            <v>0.50283215379799995</v>
          </cell>
          <cell r="I230">
            <v>0.55795044985200004</v>
          </cell>
          <cell r="J230">
            <v>0.59793123525900005</v>
          </cell>
          <cell r="K230">
            <v>0.61050331841100003</v>
          </cell>
          <cell r="L230">
            <v>0.565008978981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0.30746698169699999</v>
          </cell>
          <cell r="U230">
            <v>0.43463064329000001</v>
          </cell>
          <cell r="V230">
            <v>0</v>
          </cell>
          <cell r="W230">
            <v>0</v>
          </cell>
          <cell r="X230">
            <v>0</v>
          </cell>
          <cell r="Y230">
            <v>0.50283215379799995</v>
          </cell>
          <cell r="Z230">
            <v>0</v>
          </cell>
          <cell r="AA230">
            <v>0</v>
          </cell>
          <cell r="AB230">
            <v>0</v>
          </cell>
          <cell r="AC230">
            <v>0.55795044985200004</v>
          </cell>
          <cell r="AD230">
            <v>0</v>
          </cell>
          <cell r="AE230">
            <v>0</v>
          </cell>
          <cell r="AF230">
            <v>0</v>
          </cell>
          <cell r="AG230">
            <v>0.59793123525900005</v>
          </cell>
          <cell r="AH230">
            <v>0</v>
          </cell>
          <cell r="AI230">
            <v>0</v>
          </cell>
          <cell r="AJ230">
            <v>0</v>
          </cell>
          <cell r="AK230">
            <v>0.61050331841100003</v>
          </cell>
          <cell r="AL230">
            <v>0</v>
          </cell>
          <cell r="AM230">
            <v>0</v>
          </cell>
          <cell r="AN230">
            <v>0</v>
          </cell>
          <cell r="AO230">
            <v>0.565008978981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1271.6666577747101</v>
          </cell>
          <cell r="G232">
            <v>2373.8429999999998</v>
          </cell>
          <cell r="H232">
            <v>2137.3001008435999</v>
          </cell>
          <cell r="I232">
            <v>2359.4923567800001</v>
          </cell>
          <cell r="J232">
            <v>2521.9253957557398</v>
          </cell>
          <cell r="K232">
            <v>2658.5390546694598</v>
          </cell>
          <cell r="L232">
            <v>2653.6683981484398</v>
          </cell>
          <cell r="N232">
            <v>267.05209555997902</v>
          </cell>
          <cell r="O232">
            <v>198.15693117014399</v>
          </cell>
          <cell r="P232">
            <v>290.48198800549198</v>
          </cell>
          <cell r="Q232">
            <v>515.97564303909905</v>
          </cell>
          <cell r="R232">
            <v>329.56608331958699</v>
          </cell>
          <cell r="S232">
            <v>335.87317214211299</v>
          </cell>
          <cell r="T232">
            <v>448.30774453829798</v>
          </cell>
          <cell r="U232">
            <v>1260.096</v>
          </cell>
          <cell r="V232">
            <v>485.24700000000001</v>
          </cell>
          <cell r="W232">
            <v>493</v>
          </cell>
          <cell r="X232">
            <v>508.18901042684701</v>
          </cell>
          <cell r="Y232">
            <v>650.86409041675302</v>
          </cell>
          <cell r="Z232">
            <v>476.52358850755598</v>
          </cell>
          <cell r="AA232">
            <v>545.29846969843902</v>
          </cell>
          <cell r="AB232">
            <v>585.17289694268402</v>
          </cell>
          <cell r="AC232">
            <v>752.49740163132003</v>
          </cell>
          <cell r="AD232">
            <v>509.38395371676501</v>
          </cell>
          <cell r="AE232">
            <v>583.46490419311397</v>
          </cell>
          <cell r="AF232">
            <v>626.77885751844599</v>
          </cell>
          <cell r="AG232">
            <v>802.29768032741504</v>
          </cell>
          <cell r="AH232">
            <v>536.759818258319</v>
          </cell>
          <cell r="AI232">
            <v>616.46909947242898</v>
          </cell>
          <cell r="AJ232">
            <v>662.08346416937297</v>
          </cell>
          <cell r="AK232">
            <v>843.22667276933396</v>
          </cell>
          <cell r="AL232">
            <v>529.38241856532898</v>
          </cell>
          <cell r="AM232">
            <v>615.35758534275897</v>
          </cell>
          <cell r="AN232">
            <v>664.22452060045703</v>
          </cell>
          <cell r="AO232">
            <v>844.70387363989198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0.49053054287199999</v>
          </cell>
          <cell r="G233">
            <v>2.7297105384339999</v>
          </cell>
          <cell r="H233">
            <v>2.0113286151929999</v>
          </cell>
          <cell r="I233">
            <v>2.2318017994070001</v>
          </cell>
          <cell r="J233">
            <v>2.3917249410350001</v>
          </cell>
          <cell r="K233">
            <v>2.4420132736450002</v>
          </cell>
          <cell r="L233">
            <v>2.2600359159219998</v>
          </cell>
          <cell r="N233">
            <v>3.4298386207000001E-2</v>
          </cell>
          <cell r="O233">
            <v>2.3988333657999999E-2</v>
          </cell>
          <cell r="P233">
            <v>0.11561843985</v>
          </cell>
          <cell r="Q233">
            <v>0.31662538315799998</v>
          </cell>
          <cell r="R233">
            <v>0.16652368650900001</v>
          </cell>
          <cell r="S233">
            <v>0.16200194328100001</v>
          </cell>
          <cell r="T233">
            <v>0.27053535067399997</v>
          </cell>
          <cell r="U233">
            <v>1.7877892349010001</v>
          </cell>
          <cell r="V233">
            <v>0.41562775484300002</v>
          </cell>
          <cell r="W233">
            <v>0.43290606608499999</v>
          </cell>
          <cell r="X233">
            <v>0.48643617570199998</v>
          </cell>
          <cell r="Y233">
            <v>0.67635861856400004</v>
          </cell>
          <cell r="Z233">
            <v>0.41585909959400003</v>
          </cell>
          <cell r="AA233">
            <v>0.49327480941200003</v>
          </cell>
          <cell r="AB233">
            <v>0.559700147047</v>
          </cell>
          <cell r="AC233">
            <v>0.76296774335399997</v>
          </cell>
          <cell r="AD233">
            <v>0.439336600621</v>
          </cell>
          <cell r="AE233">
            <v>0.53335798054399997</v>
          </cell>
          <cell r="AF233">
            <v>0.60267436303099997</v>
          </cell>
          <cell r="AG233">
            <v>0.81635599683899995</v>
          </cell>
          <cell r="AH233">
            <v>0.44455343198500002</v>
          </cell>
          <cell r="AI233">
            <v>0.54426432896999999</v>
          </cell>
          <cell r="AJ233">
            <v>0.61770161977100002</v>
          </cell>
          <cell r="AK233">
            <v>0.835493892919</v>
          </cell>
          <cell r="AL233">
            <v>0.39458353938399998</v>
          </cell>
          <cell r="AM233">
            <v>0.499921778416</v>
          </cell>
          <cell r="AN233">
            <v>0.57771478376999996</v>
          </cell>
          <cell r="AO233">
            <v>0.78781581435199999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1305.0313072824999</v>
          </cell>
          <cell r="G236">
            <v>429</v>
          </cell>
          <cell r="H236">
            <v>580.85163864632102</v>
          </cell>
          <cell r="I236">
            <v>336.24709450421301</v>
          </cell>
          <cell r="J236">
            <v>124.97520287065799</v>
          </cell>
          <cell r="K236">
            <v>-79.775634230321998</v>
          </cell>
          <cell r="L236">
            <v>-205.43399430557201</v>
          </cell>
          <cell r="N236">
            <v>3308.2027400044099</v>
          </cell>
          <cell r="O236">
            <v>3445.2832431636002</v>
          </cell>
          <cell r="P236">
            <v>3487.3891372876001</v>
          </cell>
          <cell r="Q236">
            <v>1305.0313072824999</v>
          </cell>
          <cell r="R236">
            <v>1290.23347949</v>
          </cell>
          <cell r="S236">
            <v>1280.0991610075</v>
          </cell>
          <cell r="T236">
            <v>1464.5915066600001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</v>
          </cell>
          <cell r="Y236">
            <v>580.85163864632102</v>
          </cell>
          <cell r="Z236">
            <v>782.56806933816301</v>
          </cell>
          <cell r="AA236">
            <v>569.94590995782801</v>
          </cell>
          <cell r="AB236">
            <v>515.21675815121</v>
          </cell>
          <cell r="AC236">
            <v>336.24709450421301</v>
          </cell>
          <cell r="AD236">
            <v>591.92627615768902</v>
          </cell>
          <cell r="AE236">
            <v>376.18934296941802</v>
          </cell>
          <cell r="AF236">
            <v>339.74122138616099</v>
          </cell>
          <cell r="AG236">
            <v>124.97520287065799</v>
          </cell>
          <cell r="AH236">
            <v>432.322346244931</v>
          </cell>
          <cell r="AI236">
            <v>203.016708794268</v>
          </cell>
          <cell r="AJ236">
            <v>173.68250463402501</v>
          </cell>
          <cell r="AK236">
            <v>-79.775634230321998</v>
          </cell>
          <cell r="AL236">
            <v>300.95516839564999</v>
          </cell>
          <cell r="AM236">
            <v>79.778137140062995</v>
          </cell>
          <cell r="AN236">
            <v>83.497412168167003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</v>
          </cell>
          <cell r="G237">
            <v>1174.4590000000001</v>
          </cell>
          <cell r="H237">
            <v>865.37490360623895</v>
          </cell>
          <cell r="I237">
            <v>960.23357518098499</v>
          </cell>
          <cell r="J237">
            <v>1029.0405678451</v>
          </cell>
          <cell r="K237">
            <v>1050.67714212544</v>
          </cell>
          <cell r="L237">
            <v>972.38131457716599</v>
          </cell>
          <cell r="N237">
            <v>23.202700633580001</v>
          </cell>
          <cell r="O237">
            <v>16.227997469243999</v>
          </cell>
          <cell r="P237">
            <v>78.215343176071002</v>
          </cell>
          <cell r="Q237">
            <v>214.195616495819</v>
          </cell>
          <cell r="R237">
            <v>112.652508580359</v>
          </cell>
          <cell r="S237">
            <v>109.593570068852</v>
          </cell>
          <cell r="T237">
            <v>183.01592135078801</v>
          </cell>
          <cell r="U237">
            <v>769.197</v>
          </cell>
          <cell r="V237">
            <v>178.82400000000001</v>
          </cell>
          <cell r="W237">
            <v>186.25800000000001</v>
          </cell>
          <cell r="X237">
            <v>209.289350073744</v>
          </cell>
          <cell r="Y237">
            <v>291.00355353249699</v>
          </cell>
          <cell r="Z237">
            <v>178.92353616754801</v>
          </cell>
          <cell r="AA237">
            <v>212.23167483511099</v>
          </cell>
          <cell r="AB237">
            <v>240.81120168073701</v>
          </cell>
          <cell r="AC237">
            <v>328.26716249758601</v>
          </cell>
          <cell r="AD237">
            <v>189.02473993622101</v>
          </cell>
          <cell r="AE237">
            <v>229.47747449854501</v>
          </cell>
          <cell r="AF237">
            <v>259.300874493751</v>
          </cell>
          <cell r="AG237">
            <v>351.237478916577</v>
          </cell>
          <cell r="AH237">
            <v>191.26928361978401</v>
          </cell>
          <cell r="AI237">
            <v>234.169935067479</v>
          </cell>
          <cell r="AJ237">
            <v>265.76635743607699</v>
          </cell>
          <cell r="AK237">
            <v>359.47156600209701</v>
          </cell>
          <cell r="AL237">
            <v>169.769718274849</v>
          </cell>
          <cell r="AM237">
            <v>215.09153578356199</v>
          </cell>
          <cell r="AN237">
            <v>248.56200599972601</v>
          </cell>
          <cell r="AO237">
            <v>338.95805451902697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1118.7216577747099</v>
          </cell>
          <cell r="G238">
            <v>2237.143</v>
          </cell>
          <cell r="H238">
            <v>1956.11286535005</v>
          </cell>
          <cell r="I238">
            <v>2125.29224636258</v>
          </cell>
          <cell r="J238">
            <v>2242.0781900601401</v>
          </cell>
          <cell r="K238">
            <v>2331.40667795434</v>
          </cell>
          <cell r="L238">
            <v>2277.4233546663399</v>
          </cell>
          <cell r="N238">
            <v>230.20870063358001</v>
          </cell>
          <cell r="O238">
            <v>166.090997469244</v>
          </cell>
          <cell r="P238">
            <v>242.74934317607099</v>
          </cell>
          <cell r="Q238">
            <v>479.672616495819</v>
          </cell>
          <cell r="R238">
            <v>296.31450858035902</v>
          </cell>
          <cell r="S238">
            <v>304.25357006885201</v>
          </cell>
          <cell r="T238">
            <v>417.47892135078803</v>
          </cell>
          <cell r="U238">
            <v>1219.096</v>
          </cell>
          <cell r="V238">
            <v>439.988</v>
          </cell>
          <cell r="W238">
            <v>450.25799999999998</v>
          </cell>
          <cell r="X238">
            <v>463.34326623617102</v>
          </cell>
          <cell r="Y238">
            <v>602.52359911387498</v>
          </cell>
          <cell r="Z238">
            <v>420.01924910981199</v>
          </cell>
          <cell r="AA238">
            <v>488.38675961457301</v>
          </cell>
          <cell r="AB238">
            <v>526.68424326441095</v>
          </cell>
          <cell r="AC238">
            <v>690.20199437378301</v>
          </cell>
          <cell r="AD238">
            <v>441.59181821123701</v>
          </cell>
          <cell r="AE238">
            <v>515.06752995234297</v>
          </cell>
          <cell r="AF238">
            <v>556.89879380580999</v>
          </cell>
          <cell r="AG238">
            <v>728.52004809074799</v>
          </cell>
          <cell r="AH238">
            <v>457.202134427347</v>
          </cell>
          <cell r="AI238">
            <v>536.30170986639405</v>
          </cell>
          <cell r="AJ238">
            <v>580.40793320934495</v>
          </cell>
          <cell r="AK238">
            <v>757.49490045125197</v>
          </cell>
          <cell r="AL238">
            <v>437.60409263305098</v>
          </cell>
          <cell r="AM238">
            <v>522.97816357644399</v>
          </cell>
          <cell r="AN238">
            <v>570.29778289300998</v>
          </cell>
          <cell r="AO238">
            <v>746.54331556383704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544.38665777471101</v>
          </cell>
          <cell r="G239">
            <v>1686.4829999999999</v>
          </cell>
          <cell r="H239">
            <v>1323.37868542398</v>
          </cell>
          <cell r="I239">
            <v>1451.38377963582</v>
          </cell>
          <cell r="J239">
            <v>1552.89648296105</v>
          </cell>
          <cell r="K239">
            <v>1586.2235933721699</v>
          </cell>
          <cell r="L239">
            <v>1467.3447933334401</v>
          </cell>
          <cell r="N239">
            <v>64.778700633580002</v>
          </cell>
          <cell r="O239">
            <v>27.918997469244001</v>
          </cell>
          <cell r="P239">
            <v>112.49934317607099</v>
          </cell>
          <cell r="Q239">
            <v>339.189616495819</v>
          </cell>
          <cell r="R239">
            <v>175.29450858035901</v>
          </cell>
          <cell r="S239">
            <v>164.536570068852</v>
          </cell>
          <cell r="T239">
            <v>273.55592135078803</v>
          </cell>
          <cell r="U239">
            <v>1073.096</v>
          </cell>
          <cell r="V239">
            <v>280.41899999999998</v>
          </cell>
          <cell r="W239">
            <v>283.25799999999998</v>
          </cell>
          <cell r="X239">
            <v>318.46203271009898</v>
          </cell>
          <cell r="Y239">
            <v>441.23965271388602</v>
          </cell>
          <cell r="Z239">
            <v>271.17960180313997</v>
          </cell>
          <cell r="AA239">
            <v>320.42832157183102</v>
          </cell>
          <cell r="AB239">
            <v>364.60995074636298</v>
          </cell>
          <cell r="AC239">
            <v>495.16590551447899</v>
          </cell>
          <cell r="AD239">
            <v>285.58593434922398</v>
          </cell>
          <cell r="AE239">
            <v>346.22447565488699</v>
          </cell>
          <cell r="AF239">
            <v>392.21415854204503</v>
          </cell>
          <cell r="AG239">
            <v>528.87191441489301</v>
          </cell>
          <cell r="AH239">
            <v>289.17153465830398</v>
          </cell>
          <cell r="AI239">
            <v>353.59090788673399</v>
          </cell>
          <cell r="AJ239">
            <v>402.48718806081001</v>
          </cell>
          <cell r="AK239">
            <v>540.97396276631798</v>
          </cell>
          <cell r="AL239">
            <v>256.85540755475802</v>
          </cell>
          <cell r="AM239">
            <v>324.74434888062098</v>
          </cell>
          <cell r="AN239">
            <v>376.59160190249202</v>
          </cell>
          <cell r="AO239">
            <v>509.15343499557099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22824.163990961199</v>
          </cell>
          <cell r="I240">
            <v>24850.776505580801</v>
          </cell>
          <cell r="J240">
            <v>28145.856261035398</v>
          </cell>
          <cell r="K240">
            <v>31599.179523091101</v>
          </cell>
          <cell r="L240">
            <v>35225.696701913701</v>
          </cell>
          <cell r="N240">
            <v>4678.7049638541603</v>
          </cell>
          <cell r="O240">
            <v>4553.2990361458396</v>
          </cell>
          <cell r="P240">
            <v>4629.973</v>
          </cell>
          <cell r="Q240">
            <v>5575.759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6553.6159909611697</v>
          </cell>
          <cell r="Z240">
            <v>5633.6321975289402</v>
          </cell>
          <cell r="AA240">
            <v>5828.0982809706202</v>
          </cell>
          <cell r="AB240">
            <v>5937.4852536274202</v>
          </cell>
          <cell r="AC240">
            <v>7451.5607734538098</v>
          </cell>
          <cell r="AD240">
            <v>6399.8352346717602</v>
          </cell>
          <cell r="AE240">
            <v>6614.2148598451404</v>
          </cell>
          <cell r="AF240">
            <v>6723.0831986795401</v>
          </cell>
          <cell r="AG240">
            <v>8408.7229678389194</v>
          </cell>
          <cell r="AH240">
            <v>7221.1474849674596</v>
          </cell>
          <cell r="AI240">
            <v>7445.1934636762899</v>
          </cell>
          <cell r="AJ240">
            <v>7543.5714021681097</v>
          </cell>
          <cell r="AK240">
            <v>9389.2671722792693</v>
          </cell>
          <cell r="AL240">
            <v>8062.7990274910499</v>
          </cell>
          <cell r="AM240">
            <v>8310.3679190096791</v>
          </cell>
          <cell r="AN240">
            <v>8408.5388604676591</v>
          </cell>
          <cell r="AO240">
            <v>10443.9908949453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2959.4035528863001</v>
          </cell>
          <cell r="G241">
            <v>3951</v>
          </cell>
          <cell r="H241">
            <v>4599.9491777046796</v>
          </cell>
          <cell r="I241">
            <v>5320.1243590904196</v>
          </cell>
          <cell r="J241">
            <v>6091.9047849742401</v>
          </cell>
          <cell r="K241">
            <v>6879.9126415683204</v>
          </cell>
          <cell r="L241">
            <v>7609.1986275011895</v>
          </cell>
          <cell r="N241">
            <v>2646.84739876</v>
          </cell>
          <cell r="O241">
            <v>2668.0701615200001</v>
          </cell>
          <cell r="P241">
            <v>2737.6358063399998</v>
          </cell>
          <cell r="Q241">
            <v>2959.4035528863001</v>
          </cell>
          <cell r="R241">
            <v>3061.41493898</v>
          </cell>
          <cell r="S241">
            <v>3163.0796645934802</v>
          </cell>
          <cell r="T241">
            <v>3137.6815887799999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</v>
          </cell>
          <cell r="Y241">
            <v>4599.9491777046796</v>
          </cell>
          <cell r="Z241">
            <v>4778.8727138722297</v>
          </cell>
          <cell r="AA241">
            <v>4991.1043887073401</v>
          </cell>
          <cell r="AB241">
            <v>5231.9155903880801</v>
          </cell>
          <cell r="AC241">
            <v>5320.1243590904196</v>
          </cell>
          <cell r="AD241">
            <v>5509.1490990266402</v>
          </cell>
          <cell r="AE241">
            <v>5738.62657352518</v>
          </cell>
          <cell r="AF241">
            <v>5997.9274480189397</v>
          </cell>
          <cell r="AG241">
            <v>6091.9047849742401</v>
          </cell>
          <cell r="AH241">
            <v>6283.1740685940204</v>
          </cell>
          <cell r="AI241">
            <v>6517.3440036615002</v>
          </cell>
          <cell r="AJ241">
            <v>6783.1103610975797</v>
          </cell>
          <cell r="AK241">
            <v>6879.9126415683204</v>
          </cell>
          <cell r="AL241">
            <v>7049.6823598431702</v>
          </cell>
          <cell r="AM241">
            <v>7264.7738956267303</v>
          </cell>
          <cell r="AN241">
            <v>7513.3359016264503</v>
          </cell>
          <cell r="AO241">
            <v>7609.1986275011895</v>
          </cell>
        </row>
        <row r="242">
          <cell r="A242" t="str">
            <v>Income Statement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-212.54499999999999</v>
          </cell>
          <cell r="G243">
            <v>-512.024</v>
          </cell>
          <cell r="H243">
            <v>-458.00378181774499</v>
          </cell>
          <cell r="I243">
            <v>-491.15020445483202</v>
          </cell>
          <cell r="J243">
            <v>-523.85591511595499</v>
          </cell>
          <cell r="K243">
            <v>-535.546451246728</v>
          </cell>
          <cell r="L243">
            <v>-494.96347875627703</v>
          </cell>
          <cell r="N243">
            <v>-41.576000000000001</v>
          </cell>
          <cell r="O243">
            <v>-11.691000000000001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-54.942999999999998</v>
          </cell>
          <cell r="T243">
            <v>-90.54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-109.17268263635501</v>
          </cell>
          <cell r="Y243">
            <v>-150.23609918138899</v>
          </cell>
          <cell r="Z243">
            <v>-92.256065635591995</v>
          </cell>
          <cell r="AA243">
            <v>-108.19664673672</v>
          </cell>
          <cell r="AB243">
            <v>-123.79874906562701</v>
          </cell>
          <cell r="AC243">
            <v>-166.898743016894</v>
          </cell>
          <cell r="AD243">
            <v>-96.561194413002994</v>
          </cell>
          <cell r="AE243">
            <v>-116.74700115634199</v>
          </cell>
          <cell r="AF243">
            <v>-132.913284048294</v>
          </cell>
          <cell r="AG243">
            <v>-177.63443549831601</v>
          </cell>
          <cell r="AH243">
            <v>-97.902251038518997</v>
          </cell>
          <cell r="AI243">
            <v>-119.420972819255</v>
          </cell>
          <cell r="AJ243">
            <v>-136.720830624733</v>
          </cell>
          <cell r="AK243">
            <v>-181.50239676422001</v>
          </cell>
          <cell r="AL243">
            <v>-87.085689279909005</v>
          </cell>
          <cell r="AM243">
            <v>-109.652813097058</v>
          </cell>
          <cell r="AN243">
            <v>-128.02959590276501</v>
          </cell>
          <cell r="AO243">
            <v>-170.19538047654501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</v>
          </cell>
          <cell r="G245">
            <v>1174.4590000000001</v>
          </cell>
          <cell r="H245">
            <v>865.37490360623895</v>
          </cell>
          <cell r="I245">
            <v>960.23357518098499</v>
          </cell>
          <cell r="J245">
            <v>1029.0405678451</v>
          </cell>
          <cell r="K245">
            <v>1050.67714212544</v>
          </cell>
          <cell r="L245">
            <v>972.38131457716599</v>
          </cell>
          <cell r="N245">
            <v>23.202700633580001</v>
          </cell>
          <cell r="O245">
            <v>16.227997469243999</v>
          </cell>
          <cell r="P245">
            <v>78.215343176071002</v>
          </cell>
          <cell r="Q245">
            <v>214.195616495819</v>
          </cell>
          <cell r="R245">
            <v>112.652508580359</v>
          </cell>
          <cell r="S245">
            <v>109.593570068852</v>
          </cell>
          <cell r="T245">
            <v>183.01592135078801</v>
          </cell>
          <cell r="U245">
            <v>769.197</v>
          </cell>
          <cell r="V245">
            <v>178.82400000000001</v>
          </cell>
          <cell r="W245">
            <v>186.25800000000001</v>
          </cell>
          <cell r="X245">
            <v>209.289350073744</v>
          </cell>
          <cell r="Y245">
            <v>291.00355353249699</v>
          </cell>
          <cell r="Z245">
            <v>178.92353616754801</v>
          </cell>
          <cell r="AA245">
            <v>212.23167483511099</v>
          </cell>
          <cell r="AB245">
            <v>240.81120168073701</v>
          </cell>
          <cell r="AC245">
            <v>328.26716249758601</v>
          </cell>
          <cell r="AD245">
            <v>189.02473993622101</v>
          </cell>
          <cell r="AE245">
            <v>229.47747449854501</v>
          </cell>
          <cell r="AF245">
            <v>259.300874493751</v>
          </cell>
          <cell r="AG245">
            <v>351.237478916577</v>
          </cell>
          <cell r="AH245">
            <v>191.26928361978401</v>
          </cell>
          <cell r="AI245">
            <v>234.169935067479</v>
          </cell>
          <cell r="AJ245">
            <v>265.76635743607699</v>
          </cell>
          <cell r="AK245">
            <v>359.47156600209701</v>
          </cell>
          <cell r="AL245">
            <v>169.769718274849</v>
          </cell>
          <cell r="AM245">
            <v>215.09153578356199</v>
          </cell>
          <cell r="AN245">
            <v>248.56200599972601</v>
          </cell>
          <cell r="AO245">
            <v>338.95805451902697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</v>
          </cell>
          <cell r="G247">
            <v>1174.4590000000001</v>
          </cell>
          <cell r="H247">
            <v>865.37490360623895</v>
          </cell>
          <cell r="I247">
            <v>960.23357518098499</v>
          </cell>
          <cell r="J247">
            <v>1029.0405678451</v>
          </cell>
          <cell r="K247">
            <v>1050.67714212544</v>
          </cell>
          <cell r="L247">
            <v>972.38131457716599</v>
          </cell>
          <cell r="N247">
            <v>23.202700633580001</v>
          </cell>
          <cell r="O247">
            <v>16.227997469243999</v>
          </cell>
          <cell r="P247">
            <v>78.215343176071002</v>
          </cell>
          <cell r="Q247">
            <v>214.195616495819</v>
          </cell>
          <cell r="R247">
            <v>112.652508580359</v>
          </cell>
          <cell r="S247">
            <v>109.593570068852</v>
          </cell>
          <cell r="T247">
            <v>183.01592135078801</v>
          </cell>
          <cell r="U247">
            <v>769.197</v>
          </cell>
          <cell r="V247">
            <v>178.82400000000001</v>
          </cell>
          <cell r="W247">
            <v>186.25800000000001</v>
          </cell>
          <cell r="X247">
            <v>209.289350073744</v>
          </cell>
          <cell r="Y247">
            <v>291.00355353249699</v>
          </cell>
          <cell r="Z247">
            <v>178.92353616754801</v>
          </cell>
          <cell r="AA247">
            <v>212.23167483511099</v>
          </cell>
          <cell r="AB247">
            <v>240.81120168073701</v>
          </cell>
          <cell r="AC247">
            <v>328.26716249758601</v>
          </cell>
          <cell r="AD247">
            <v>189.02473993622101</v>
          </cell>
          <cell r="AE247">
            <v>229.47747449854501</v>
          </cell>
          <cell r="AF247">
            <v>259.300874493751</v>
          </cell>
          <cell r="AG247">
            <v>351.237478916577</v>
          </cell>
          <cell r="AH247">
            <v>191.26928361978401</v>
          </cell>
          <cell r="AI247">
            <v>234.169935067479</v>
          </cell>
          <cell r="AJ247">
            <v>265.76635743607699</v>
          </cell>
          <cell r="AK247">
            <v>359.47156600209701</v>
          </cell>
          <cell r="AL247">
            <v>169.769718274849</v>
          </cell>
          <cell r="AM247">
            <v>215.09153578356199</v>
          </cell>
          <cell r="AN247">
            <v>248.56200599972601</v>
          </cell>
          <cell r="AO247">
            <v>338.95805451902697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</v>
          </cell>
          <cell r="G249">
            <v>1174.4590000000001</v>
          </cell>
          <cell r="H249">
            <v>865.37490360623895</v>
          </cell>
          <cell r="I249">
            <v>960.23357518098499</v>
          </cell>
          <cell r="J249">
            <v>1029.0405678451</v>
          </cell>
          <cell r="K249">
            <v>1050.67714212544</v>
          </cell>
          <cell r="L249">
            <v>972.38131457716599</v>
          </cell>
          <cell r="N249">
            <v>23.202700633580001</v>
          </cell>
          <cell r="O249">
            <v>16.227997469243999</v>
          </cell>
          <cell r="P249">
            <v>78.215343176071002</v>
          </cell>
          <cell r="Q249">
            <v>214.195616495819</v>
          </cell>
          <cell r="R249">
            <v>112.652508580359</v>
          </cell>
          <cell r="S249">
            <v>109.593570068852</v>
          </cell>
          <cell r="T249">
            <v>183.01592135078801</v>
          </cell>
          <cell r="U249">
            <v>769.197</v>
          </cell>
          <cell r="V249">
            <v>178.82400000000001</v>
          </cell>
          <cell r="W249">
            <v>186.25800000000001</v>
          </cell>
          <cell r="X249">
            <v>209.289350073744</v>
          </cell>
          <cell r="Y249">
            <v>291.00355353249699</v>
          </cell>
          <cell r="Z249">
            <v>178.92353616754801</v>
          </cell>
          <cell r="AA249">
            <v>212.23167483511099</v>
          </cell>
          <cell r="AB249">
            <v>240.81120168073701</v>
          </cell>
          <cell r="AC249">
            <v>328.26716249758601</v>
          </cell>
          <cell r="AD249">
            <v>189.02473993622101</v>
          </cell>
          <cell r="AE249">
            <v>229.47747449854501</v>
          </cell>
          <cell r="AF249">
            <v>259.300874493751</v>
          </cell>
          <cell r="AG249">
            <v>351.237478916577</v>
          </cell>
          <cell r="AH249">
            <v>191.26928361978401</v>
          </cell>
          <cell r="AI249">
            <v>234.169935067479</v>
          </cell>
          <cell r="AJ249">
            <v>265.76635743607699</v>
          </cell>
          <cell r="AK249">
            <v>359.47156600209701</v>
          </cell>
          <cell r="AL249">
            <v>169.769718274849</v>
          </cell>
          <cell r="AM249">
            <v>215.09153578356199</v>
          </cell>
          <cell r="AN249">
            <v>248.56200599972601</v>
          </cell>
          <cell r="AO249">
            <v>338.95805451902697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0.49053054287199999</v>
          </cell>
          <cell r="G250">
            <v>2.7297105384339999</v>
          </cell>
          <cell r="H250">
            <v>2.0113286151929999</v>
          </cell>
          <cell r="I250">
            <v>2.2318017994070001</v>
          </cell>
          <cell r="J250">
            <v>2.3917249410350001</v>
          </cell>
          <cell r="K250">
            <v>2.4420132736450002</v>
          </cell>
          <cell r="L250">
            <v>2.2600359159219998</v>
          </cell>
          <cell r="N250">
            <v>3.4298386207000001E-2</v>
          </cell>
          <cell r="O250">
            <v>2.3988333657999999E-2</v>
          </cell>
          <cell r="P250">
            <v>0.11561843985</v>
          </cell>
          <cell r="Q250">
            <v>0.31662538315799998</v>
          </cell>
          <cell r="R250">
            <v>0.16652368650900001</v>
          </cell>
          <cell r="S250">
            <v>0.16200194328100001</v>
          </cell>
          <cell r="T250">
            <v>0.27053535067399997</v>
          </cell>
          <cell r="U250">
            <v>1.7877892349010001</v>
          </cell>
          <cell r="V250">
            <v>0.41562775484300002</v>
          </cell>
          <cell r="W250">
            <v>0.43290606608499999</v>
          </cell>
          <cell r="X250">
            <v>0.48643617570199998</v>
          </cell>
          <cell r="Y250">
            <v>0.67635861856400004</v>
          </cell>
          <cell r="Z250">
            <v>0.41585909959400003</v>
          </cell>
          <cell r="AA250">
            <v>0.49327480941200003</v>
          </cell>
          <cell r="AB250">
            <v>0.559700147047</v>
          </cell>
          <cell r="AC250">
            <v>0.76296774335399997</v>
          </cell>
          <cell r="AD250">
            <v>0.439336600621</v>
          </cell>
          <cell r="AE250">
            <v>0.53335798054399997</v>
          </cell>
          <cell r="AF250">
            <v>0.60267436303099997</v>
          </cell>
          <cell r="AG250">
            <v>0.81635599683899995</v>
          </cell>
          <cell r="AH250">
            <v>0.44455343198500002</v>
          </cell>
          <cell r="AI250">
            <v>0.54426432896999999</v>
          </cell>
          <cell r="AJ250">
            <v>0.61770161977100002</v>
          </cell>
          <cell r="AK250">
            <v>0.835493892919</v>
          </cell>
          <cell r="AL250">
            <v>0.39458353938399998</v>
          </cell>
          <cell r="AM250">
            <v>0.499921778416</v>
          </cell>
          <cell r="AN250">
            <v>0.57771478376999996</v>
          </cell>
          <cell r="AO250">
            <v>0.78781581435199999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0.49053054287199999</v>
          </cell>
          <cell r="G251">
            <v>2.7297105384339999</v>
          </cell>
          <cell r="H251">
            <v>2.0113286151929999</v>
          </cell>
          <cell r="I251">
            <v>2.2318017994070001</v>
          </cell>
          <cell r="J251">
            <v>2.3917249410350001</v>
          </cell>
          <cell r="K251">
            <v>2.4420132736450002</v>
          </cell>
          <cell r="L251">
            <v>2.2600359159219998</v>
          </cell>
          <cell r="N251">
            <v>3.4298386207000001E-2</v>
          </cell>
          <cell r="O251">
            <v>2.3988333657999999E-2</v>
          </cell>
          <cell r="P251">
            <v>0.11561843985</v>
          </cell>
          <cell r="Q251">
            <v>0.31662538315799998</v>
          </cell>
          <cell r="R251">
            <v>0.16652368650900001</v>
          </cell>
          <cell r="S251">
            <v>0.16200194328100001</v>
          </cell>
          <cell r="T251">
            <v>0.27053535067399997</v>
          </cell>
          <cell r="U251">
            <v>1.7877892349010001</v>
          </cell>
          <cell r="V251">
            <v>0.41562775484300002</v>
          </cell>
          <cell r="W251">
            <v>0.43290606608499999</v>
          </cell>
          <cell r="X251">
            <v>0.48643617570199998</v>
          </cell>
          <cell r="Y251">
            <v>0.67635861856400004</v>
          </cell>
          <cell r="Z251">
            <v>0.41585909959400003</v>
          </cell>
          <cell r="AA251">
            <v>0.49327480941200003</v>
          </cell>
          <cell r="AB251">
            <v>0.559700147047</v>
          </cell>
          <cell r="AC251">
            <v>0.76296774335399997</v>
          </cell>
          <cell r="AD251">
            <v>0.439336600621</v>
          </cell>
          <cell r="AE251">
            <v>0.53335798054399997</v>
          </cell>
          <cell r="AF251">
            <v>0.60267436303099997</v>
          </cell>
          <cell r="AG251">
            <v>0.81635599683899995</v>
          </cell>
          <cell r="AH251">
            <v>0.44455343198500002</v>
          </cell>
          <cell r="AI251">
            <v>0.54426432896999999</v>
          </cell>
          <cell r="AJ251">
            <v>0.61770161977100002</v>
          </cell>
          <cell r="AK251">
            <v>0.835493892919</v>
          </cell>
          <cell r="AL251">
            <v>0.39458353938399998</v>
          </cell>
          <cell r="AM251">
            <v>0.499921778416</v>
          </cell>
          <cell r="AN251">
            <v>0.57771478376999996</v>
          </cell>
          <cell r="AO251">
            <v>0.78781581435199999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0.49053054287199999</v>
          </cell>
          <cell r="G252">
            <v>2.7297105384339999</v>
          </cell>
          <cell r="H252">
            <v>2.0113286151929999</v>
          </cell>
          <cell r="I252">
            <v>2.2318017994070001</v>
          </cell>
          <cell r="J252">
            <v>2.3917249410350001</v>
          </cell>
          <cell r="K252">
            <v>2.4420132736450002</v>
          </cell>
          <cell r="L252">
            <v>2.2600359159219998</v>
          </cell>
          <cell r="N252">
            <v>3.4298386207000001E-2</v>
          </cell>
          <cell r="O252">
            <v>2.3988333657999999E-2</v>
          </cell>
          <cell r="P252">
            <v>0.11561843985</v>
          </cell>
          <cell r="Q252">
            <v>0.31662538315799998</v>
          </cell>
          <cell r="R252">
            <v>0.16652368650900001</v>
          </cell>
          <cell r="S252">
            <v>0.16200194328100001</v>
          </cell>
          <cell r="T252">
            <v>0.27053535067399997</v>
          </cell>
          <cell r="U252">
            <v>1.7877892349010001</v>
          </cell>
          <cell r="V252">
            <v>0.41562775484300002</v>
          </cell>
          <cell r="W252">
            <v>0.43290606608499999</v>
          </cell>
          <cell r="X252">
            <v>0.48643617570199998</v>
          </cell>
          <cell r="Y252">
            <v>0.67635861856400004</v>
          </cell>
          <cell r="Z252">
            <v>0.41585909959400003</v>
          </cell>
          <cell r="AA252">
            <v>0.49327480941200003</v>
          </cell>
          <cell r="AB252">
            <v>0.559700147047</v>
          </cell>
          <cell r="AC252">
            <v>0.76296774335399997</v>
          </cell>
          <cell r="AD252">
            <v>0.439336600621</v>
          </cell>
          <cell r="AE252">
            <v>0.53335798054399997</v>
          </cell>
          <cell r="AF252">
            <v>0.60267436303099997</v>
          </cell>
          <cell r="AG252">
            <v>0.81635599683899995</v>
          </cell>
          <cell r="AH252">
            <v>0.44455343198500002</v>
          </cell>
          <cell r="AI252">
            <v>0.54426432896999999</v>
          </cell>
          <cell r="AJ252">
            <v>0.61770161977100002</v>
          </cell>
          <cell r="AK252">
            <v>0.835493892919</v>
          </cell>
          <cell r="AL252">
            <v>0.39458353938399998</v>
          </cell>
          <cell r="AM252">
            <v>0.499921778416</v>
          </cell>
          <cell r="AN252">
            <v>0.57771478376999996</v>
          </cell>
          <cell r="AO252">
            <v>0.78781581435199999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0.49053054287199999</v>
          </cell>
          <cell r="G253">
            <v>2.7297105384339999</v>
          </cell>
          <cell r="H253">
            <v>2.0113286151929999</v>
          </cell>
          <cell r="I253">
            <v>2.2318017994070001</v>
          </cell>
          <cell r="J253">
            <v>2.3917249410350001</v>
          </cell>
          <cell r="K253">
            <v>2.4420132736450002</v>
          </cell>
          <cell r="L253">
            <v>2.2600359159219998</v>
          </cell>
          <cell r="N253">
            <v>3.4298386207000001E-2</v>
          </cell>
          <cell r="O253">
            <v>2.3988333657999999E-2</v>
          </cell>
          <cell r="P253">
            <v>0.11561843985</v>
          </cell>
          <cell r="Q253">
            <v>0.31662538315799998</v>
          </cell>
          <cell r="R253">
            <v>0.16652368650900001</v>
          </cell>
          <cell r="S253">
            <v>0.16200194328100001</v>
          </cell>
          <cell r="T253">
            <v>0.27053535067399997</v>
          </cell>
          <cell r="U253">
            <v>1.7877892349010001</v>
          </cell>
          <cell r="V253">
            <v>0.41562775484300002</v>
          </cell>
          <cell r="W253">
            <v>0.43290606608499999</v>
          </cell>
          <cell r="X253">
            <v>0.48643617570199998</v>
          </cell>
          <cell r="Y253">
            <v>0.67635861856400004</v>
          </cell>
          <cell r="Z253">
            <v>0.41585909959400003</v>
          </cell>
          <cell r="AA253">
            <v>0.49327480941200003</v>
          </cell>
          <cell r="AB253">
            <v>0.559700147047</v>
          </cell>
          <cell r="AC253">
            <v>0.76296774335399997</v>
          </cell>
          <cell r="AD253">
            <v>0.439336600621</v>
          </cell>
          <cell r="AE253">
            <v>0.53335798054399997</v>
          </cell>
          <cell r="AF253">
            <v>0.60267436303099997</v>
          </cell>
          <cell r="AG253">
            <v>0.81635599683899995</v>
          </cell>
          <cell r="AH253">
            <v>0.44455343198500002</v>
          </cell>
          <cell r="AI253">
            <v>0.54426432896999999</v>
          </cell>
          <cell r="AJ253">
            <v>0.61770161977100002</v>
          </cell>
          <cell r="AK253">
            <v>0.835493892919</v>
          </cell>
          <cell r="AL253">
            <v>0.39458353938399998</v>
          </cell>
          <cell r="AM253">
            <v>0.499921778416</v>
          </cell>
          <cell r="AN253">
            <v>0.57771478376999996</v>
          </cell>
          <cell r="AO253">
            <v>0.78781581435199999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-216.34372590155999</v>
          </cell>
          <cell r="I254">
            <v>-240.058393795245</v>
          </cell>
          <cell r="J254">
            <v>-257.26014196127397</v>
          </cell>
          <cell r="K254">
            <v>-262.66928553135898</v>
          </cell>
          <cell r="L254">
            <v>-243.09532864429099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-216.34372590155999</v>
          </cell>
          <cell r="Z254">
            <v>0</v>
          </cell>
          <cell r="AA254">
            <v>0</v>
          </cell>
          <cell r="AB254">
            <v>0</v>
          </cell>
          <cell r="AC254">
            <v>-240.058393795245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-257.26014196127397</v>
          </cell>
          <cell r="AH254">
            <v>0</v>
          </cell>
          <cell r="AI254">
            <v>0</v>
          </cell>
          <cell r="AJ254">
            <v>0</v>
          </cell>
          <cell r="AK254">
            <v>-262.66928553135898</v>
          </cell>
          <cell r="AL254">
            <v>0</v>
          </cell>
          <cell r="AM254">
            <v>0</v>
          </cell>
          <cell r="AN254">
            <v>0</v>
          </cell>
          <cell r="AO254">
            <v>-243.09532864429099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G255">
            <v>0.91807007539800001</v>
          </cell>
          <cell r="H255">
            <v>0.50283215379799995</v>
          </cell>
          <cell r="I255">
            <v>0.55795044985200004</v>
          </cell>
          <cell r="J255">
            <v>0.59793123525900005</v>
          </cell>
          <cell r="K255">
            <v>0.61050331841100003</v>
          </cell>
          <cell r="L255">
            <v>0.565008978981</v>
          </cell>
          <cell r="T255">
            <v>0.30746698169699999</v>
          </cell>
          <cell r="U255">
            <v>0.43463064329000001</v>
          </cell>
          <cell r="Y255">
            <v>0.50283215379799995</v>
          </cell>
          <cell r="AC255">
            <v>0.55795044985200004</v>
          </cell>
          <cell r="AG255">
            <v>0.59793123525900005</v>
          </cell>
          <cell r="AK255">
            <v>0.61050331841100003</v>
          </cell>
          <cell r="AO255">
            <v>0.565008978981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0.39043021529700001</v>
          </cell>
          <cell r="G260">
            <v>0.30360460200299999</v>
          </cell>
          <cell r="H260">
            <v>0.34608671490800003</v>
          </cell>
          <cell r="I260">
            <v>0.33840133212599999</v>
          </cell>
          <cell r="J260">
            <v>0.33734116914000001</v>
          </cell>
          <cell r="K260">
            <v>0.33762355665600002</v>
          </cell>
          <cell r="L260">
            <v>0.337319136583</v>
          </cell>
          <cell r="N260">
            <v>0.58799102195700004</v>
          </cell>
          <cell r="O260">
            <v>0.47297429085300002</v>
          </cell>
          <cell r="P260">
            <v>0.31862195292099998</v>
          </cell>
          <cell r="Q260">
            <v>0.37966072632300002</v>
          </cell>
          <cell r="R260">
            <v>0.36079631211699997</v>
          </cell>
          <cell r="S260">
            <v>0.33643878221200002</v>
          </cell>
          <cell r="T260">
            <v>0.33778298388400002</v>
          </cell>
          <cell r="U260">
            <v>0.28498190138599999</v>
          </cell>
          <cell r="V260">
            <v>0.35794061275700001</v>
          </cell>
          <cell r="W260">
            <v>0.34244399099099998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</row>
        <row r="266">
          <cell r="B266" t="str">
            <v>Year that ESO expense takes effect</v>
          </cell>
          <cell r="C266" t="str">
            <v>ESO_YEAR</v>
          </cell>
        </row>
        <row r="267">
          <cell r="A267" t="str">
            <v>Balance Sheet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4.3746099905299998</v>
          </cell>
          <cell r="G268">
            <v>9.1830249820160006</v>
          </cell>
          <cell r="H268">
            <v>10.691330856712</v>
          </cell>
          <cell r="I268">
            <v>12.365182206267001</v>
          </cell>
          <cell r="J268">
            <v>14.158975912043999</v>
          </cell>
          <cell r="K268">
            <v>15.990485867277</v>
          </cell>
          <cell r="L268">
            <v>17.685512804219002</v>
          </cell>
          <cell r="N268">
            <v>3.9125874072600002</v>
          </cell>
          <cell r="O268">
            <v>3.9439590361499999</v>
          </cell>
          <cell r="P268">
            <v>4.0467914344320004</v>
          </cell>
          <cell r="Q268">
            <v>4.3746099905299998</v>
          </cell>
          <cell r="R268">
            <v>4.5254038990929999</v>
          </cell>
          <cell r="S268">
            <v>4.6756853718310003</v>
          </cell>
          <cell r="T268">
            <v>4.6381417674490004</v>
          </cell>
          <cell r="U268">
            <v>9.1830249820160006</v>
          </cell>
          <cell r="V268">
            <v>9.5990618009940007</v>
          </cell>
          <cell r="W268">
            <v>10.031368216244999</v>
          </cell>
          <cell r="X268">
            <v>10.517804391945999</v>
          </cell>
          <cell r="Y268">
            <v>10.691330856712</v>
          </cell>
          <cell r="Z268">
            <v>11.107189956306</v>
          </cell>
          <cell r="AA268">
            <v>11.600464765718</v>
          </cell>
          <cell r="AB268">
            <v>12.160164912765</v>
          </cell>
          <cell r="AC268">
            <v>12.365182206267001</v>
          </cell>
          <cell r="AD268">
            <v>12.804518806888</v>
          </cell>
          <cell r="AE268">
            <v>13.337876787432</v>
          </cell>
          <cell r="AF268">
            <v>13.940551150463</v>
          </cell>
          <cell r="AG268">
            <v>14.158975912043999</v>
          </cell>
          <cell r="AH268">
            <v>14.603529344029001</v>
          </cell>
          <cell r="AI268">
            <v>15.147793672999001</v>
          </cell>
          <cell r="AJ268">
            <v>15.76549529277</v>
          </cell>
          <cell r="AK268">
            <v>15.990485867277</v>
          </cell>
          <cell r="AL268">
            <v>16.385069406662002</v>
          </cell>
          <cell r="AM268">
            <v>16.884991185076998</v>
          </cell>
          <cell r="AN268">
            <v>17.462705968847999</v>
          </cell>
          <cell r="AO268">
            <v>17.685512804219002</v>
          </cell>
        </row>
        <row r="269">
          <cell r="A269" t="str">
            <v>Additional Balance Sheet Items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</v>
          </cell>
          <cell r="G275">
            <v>1174.4590000000001</v>
          </cell>
          <cell r="H275">
            <v>865.37490360623895</v>
          </cell>
          <cell r="I275">
            <v>960.23357518098499</v>
          </cell>
          <cell r="J275">
            <v>1029.0405678451</v>
          </cell>
          <cell r="K275">
            <v>1050.67714212544</v>
          </cell>
          <cell r="L275">
            <v>972.38131457716599</v>
          </cell>
          <cell r="N275">
            <v>23.202700633580001</v>
          </cell>
          <cell r="O275">
            <v>16.227997469243999</v>
          </cell>
          <cell r="P275">
            <v>78.215343176071002</v>
          </cell>
          <cell r="Q275">
            <v>214.195616495819</v>
          </cell>
          <cell r="R275">
            <v>112.652508580359</v>
          </cell>
          <cell r="S275">
            <v>109.593570068852</v>
          </cell>
          <cell r="T275">
            <v>183.01592135078801</v>
          </cell>
          <cell r="U275">
            <v>769.197</v>
          </cell>
          <cell r="V275">
            <v>178.82400000000001</v>
          </cell>
          <cell r="W275">
            <v>186.25800000000001</v>
          </cell>
          <cell r="X275">
            <v>209.289350073744</v>
          </cell>
          <cell r="Y275">
            <v>291.00355353249699</v>
          </cell>
          <cell r="Z275">
            <v>178.92353616754801</v>
          </cell>
          <cell r="AA275">
            <v>212.23167483511099</v>
          </cell>
          <cell r="AB275">
            <v>240.81120168073701</v>
          </cell>
          <cell r="AC275">
            <v>328.26716249758601</v>
          </cell>
          <cell r="AD275">
            <v>189.02473993622101</v>
          </cell>
          <cell r="AE275">
            <v>229.47747449854501</v>
          </cell>
          <cell r="AF275">
            <v>259.300874493751</v>
          </cell>
          <cell r="AG275">
            <v>351.237478916577</v>
          </cell>
          <cell r="AH275">
            <v>191.26928361978401</v>
          </cell>
          <cell r="AI275">
            <v>234.169935067479</v>
          </cell>
          <cell r="AJ275">
            <v>265.76635743607699</v>
          </cell>
          <cell r="AK275">
            <v>359.47156600209701</v>
          </cell>
          <cell r="AL275">
            <v>169.769718274849</v>
          </cell>
          <cell r="AM275">
            <v>215.09153578356199</v>
          </cell>
          <cell r="AN275">
            <v>248.56200599972601</v>
          </cell>
          <cell r="AO275">
            <v>338.95805451902697</v>
          </cell>
        </row>
      </sheetData>
      <sheetData sheetId="9">
        <row r="1">
          <cell r="A1" t="str">
            <v>03e7c2d3-4cfa-468e-a334-748acca057d0</v>
          </cell>
        </row>
        <row r="2">
          <cell r="A2" t="str">
            <v>M:\All Latin America Research\Consumer goods &amp; retailing\Companies\Brasil\Via Varejo\Models\[VVAR mod_new.xlsx]VVAR11.SA_Validation_Sheet</v>
          </cell>
        </row>
        <row r="3">
          <cell r="A3" t="str">
            <v>Enabled</v>
          </cell>
        </row>
        <row r="7">
          <cell r="A7" t="str">
            <v>Scalar|||208013705|||ISSR|||CURRENCY_ISO|||False|||</v>
          </cell>
          <cell r="C7" t="str">
            <v>V_KEYWORD_ISSR_208013705_CURRENCY_ISO</v>
          </cell>
        </row>
        <row r="9">
          <cell r="A9" t="str">
            <v>Scalar|||208013705|||ISSR|||MA_PROB|||False|||</v>
          </cell>
          <cell r="C9" t="str">
            <v>V_KEYWORD_ISSR_208013705_MA_PROB</v>
          </cell>
        </row>
        <row r="11">
          <cell r="A11" t="str">
            <v>Vector|||208013705|||ISSR|||SALES|||False|||</v>
          </cell>
          <cell r="C11" t="str">
            <v>V_KEYWORD_ISSR_208013705_SALES</v>
          </cell>
        </row>
        <row r="12">
          <cell r="A12" t="str">
            <v>Vector|||208013705|||ISSR|||COST_GD_SD|||False|||</v>
          </cell>
          <cell r="C12" t="str">
            <v>V_KEYWORD_ISSR_208013705_COST_GD_SD</v>
          </cell>
        </row>
        <row r="13">
          <cell r="A13" t="str">
            <v>Vector|||208013705|||ISSR|||SEL_GL_AD|||False|||</v>
          </cell>
          <cell r="C13" t="str">
            <v>V_KEYWORD_ISSR_208013705_SEL_GL_AD</v>
          </cell>
        </row>
        <row r="14">
          <cell r="A14" t="str">
            <v>Vector|||208013705|||ISSR|||OP_COST|||False|||</v>
          </cell>
          <cell r="C14" t="str">
            <v>V_KEYWORD_ISSR_208013705_OP_COST</v>
          </cell>
        </row>
        <row r="15">
          <cell r="A15" t="str">
            <v>Vector|||208013705|||ISSR|||RD_EXP|||False|||</v>
          </cell>
          <cell r="C15" t="str">
            <v>V_KEYWORD_ISSR_208013705_RD_EXP</v>
          </cell>
        </row>
        <row r="16">
          <cell r="A16" t="str">
            <v>Vector|||208013705|||ISSR|||ESO_PRE_TAX|||False|||</v>
          </cell>
          <cell r="C16" t="str">
            <v>V_KEYWORD_ISSR_208013705_ESO_PRE_TAX</v>
          </cell>
        </row>
        <row r="17">
          <cell r="A17" t="str">
            <v>Vector|||208013705|||ISSR|||OTH_OP_INC_EXP|||False|||</v>
          </cell>
          <cell r="C17" t="str">
            <v>V_KEYWORD_ISSR_208013705_OTH_OP_INC_EXP</v>
          </cell>
        </row>
        <row r="18">
          <cell r="A18" t="str">
            <v>Vector|||208013705|||ISSR|||TOT_OPS_EXP_DDA|||False|||</v>
          </cell>
          <cell r="C18" t="str">
            <v>V_KEYWORD_ISSR_208013705_TOT_OPS_EXP_DDA</v>
          </cell>
        </row>
        <row r="19">
          <cell r="A19" t="str">
            <v>Vector|||208013705|||ISSR|||TOT_OPS_EXP|||False|||</v>
          </cell>
          <cell r="C19" t="str">
            <v>V_KEYWORD_ISSR_208013705_TOT_OPS_EXP</v>
          </cell>
        </row>
        <row r="20">
          <cell r="A20" t="str">
            <v>Vector|||208013705|||ISSR|||EBITDA_CALC|||False|||</v>
          </cell>
          <cell r="C20" t="str">
            <v>V_KEYWORD_ISSR_208013705_EBITDA_CALC</v>
          </cell>
        </row>
        <row r="21">
          <cell r="A21" t="str">
            <v>Vector|||208013705|||ISSR|||DEPREC|||False|||</v>
          </cell>
          <cell r="C21" t="str">
            <v>V_KEYWORD_ISSR_208013705_DEPREC</v>
          </cell>
        </row>
        <row r="22">
          <cell r="A22" t="str">
            <v>Vector|||208013705|||ISSR|||GOODWILL_AMORT|||False|||</v>
          </cell>
          <cell r="C22" t="str">
            <v>V_KEYWORD_ISSR_208013705_GOODWILL_AMORT</v>
          </cell>
        </row>
        <row r="23">
          <cell r="A23" t="str">
            <v>Vector|||208013705|||ISSR|||EBIT|||False|||</v>
          </cell>
          <cell r="C23" t="str">
            <v>V_KEYWORD_ISSR_208013705_EBIT</v>
          </cell>
        </row>
        <row r="24">
          <cell r="A24" t="str">
            <v>Vector|||208013705|||ISSR|||INT_INC_IND|||False|||</v>
          </cell>
          <cell r="C24" t="str">
            <v>V_KEYWORD_ISSR_208013705_INT_INC_IND</v>
          </cell>
        </row>
        <row r="25">
          <cell r="A25" t="str">
            <v>Vector|||208013705|||ISSR|||INT_EXP_IND|||False|||</v>
          </cell>
          <cell r="C25" t="str">
            <v>V_KEYWORD_ISSR_208013705_INT_EXP_IND</v>
          </cell>
        </row>
        <row r="26">
          <cell r="A26" t="str">
            <v>Vector|||208013705|||ISSR|||NET_INT_EXP|||False|||</v>
          </cell>
          <cell r="C26" t="str">
            <v>V_KEYWORD_ISSR_208013705_NET_INT_EXP</v>
          </cell>
        </row>
        <row r="27">
          <cell r="A27" t="str">
            <v>Vector|||208013705|||ISSR|||ASSOCIATE|||False|||</v>
          </cell>
          <cell r="C27" t="str">
            <v>V_KEYWORD_ISSR_208013705_ASSOCIATE</v>
          </cell>
        </row>
        <row r="28">
          <cell r="A28" t="str">
            <v>Vector|||208013705|||ISSR|||PROFIT_ON_DISP|||False|||</v>
          </cell>
          <cell r="C28" t="str">
            <v>V_KEYWORD_ISSR_208013705_PROFIT_ON_DISP</v>
          </cell>
        </row>
        <row r="29">
          <cell r="A29" t="str">
            <v>Vector|||208013705|||ISSR|||OTH_COST_INC|||False|||</v>
          </cell>
          <cell r="C29" t="str">
            <v>V_KEYWORD_ISSR_208013705_OTH_COST_INC</v>
          </cell>
        </row>
        <row r="30">
          <cell r="A30" t="str">
            <v>Vector|||208013705|||ISSR|||PT_PROF|||False|||</v>
          </cell>
          <cell r="C30" t="str">
            <v>V_KEYWORD_ISSR_208013705_PT_PROF</v>
          </cell>
        </row>
        <row r="32">
          <cell r="A32" t="str">
            <v>Vector|||208013705|||ISSR|||LEASE_PAY|||False|||</v>
          </cell>
          <cell r="C32" t="str">
            <v>V_KEYWORD_ISSR_208013705_LEASE_PAY</v>
          </cell>
        </row>
        <row r="33">
          <cell r="A33" t="str">
            <v>Vector|||208013705|||ISSR|||LEASE_DEEM_INT|||False|||</v>
          </cell>
          <cell r="C33" t="str">
            <v>V_KEYWORD_ISSR_208013705_LEASE_DEEM_INT</v>
          </cell>
        </row>
        <row r="34">
          <cell r="A34" t="str">
            <v>Vector|||208013705|||ISSR|||LEASE_DEEM_DEPR|||False|||</v>
          </cell>
          <cell r="C34" t="str">
            <v>V_KEYWORD_ISSR_208013705_LEASE_DEEM_DEPR</v>
          </cell>
        </row>
        <row r="35">
          <cell r="A35" t="str">
            <v>Vector|||208013705|||ISSR|||NET_INT_CH|||False|||</v>
          </cell>
          <cell r="C35" t="str">
            <v>V_KEYWORD_ISSR_208013705_NET_INT_CH</v>
          </cell>
        </row>
        <row r="36">
          <cell r="A36" t="str">
            <v>Vector|||208013705|||ISSR|||ASSOCIATE_OP|||False|||</v>
          </cell>
          <cell r="C36" t="str">
            <v>V_KEYWORD_ISSR_208013705_ASSOCIATE_OP</v>
          </cell>
        </row>
        <row r="37">
          <cell r="A37" t="str">
            <v>Vector|||208013705|||ISSR|||REV_PCT_USD_HEDGE|||False|||</v>
          </cell>
          <cell r="C37" t="str">
            <v>V_KEYWORD_ISSR_208013705_REV_PCT_USD_HEDGE</v>
          </cell>
        </row>
        <row r="38">
          <cell r="A38" t="str">
            <v>Vector|||208013705|||ISSR|||REV_PCT_LOCAL_CUR_HEDGE|||False|||</v>
          </cell>
          <cell r="C38" t="str">
            <v>V_KEYWORD_ISSR_208013705_REV_PCT_LOCAL_CUR_HEDGE</v>
          </cell>
        </row>
        <row r="40">
          <cell r="A40" t="str">
            <v>Vector|||208013705|||ISSR|||CASH_EQ|||False|||</v>
          </cell>
          <cell r="C40" t="str">
            <v>V_KEYWORD_ISSR_208013705_CASH_EQ</v>
          </cell>
        </row>
        <row r="41">
          <cell r="A41" t="str">
            <v>Vector|||208013705|||ISSR|||DEBTORS|||False|||</v>
          </cell>
          <cell r="C41" t="str">
            <v>V_KEYWORD_ISSR_208013705_DEBTORS</v>
          </cell>
        </row>
        <row r="42">
          <cell r="A42" t="str">
            <v>Vector|||208013705|||ISSR|||STOCKS|||False|||</v>
          </cell>
          <cell r="C42" t="str">
            <v>V_KEYWORD_ISSR_208013705_STOCKS</v>
          </cell>
        </row>
        <row r="43">
          <cell r="A43" t="str">
            <v>Vector|||208013705|||ISSR|||OTH_CUR_ASS|||False|||</v>
          </cell>
          <cell r="C43" t="str">
            <v>V_KEYWORD_ISSR_208013705_OTH_CUR_ASS</v>
          </cell>
        </row>
        <row r="44">
          <cell r="A44" t="str">
            <v>Vector|||208013705|||ISSR|||CUR_ASS|||False|||</v>
          </cell>
          <cell r="C44" t="str">
            <v>V_KEYWORD_ISSR_208013705_CUR_ASS</v>
          </cell>
        </row>
        <row r="45">
          <cell r="A45" t="str">
            <v>Vector|||208013705|||ISSR|||GR_FIX_ASS|||False|||</v>
          </cell>
          <cell r="C45" t="str">
            <v>V_KEYWORD_ISSR_208013705_GR_FIX_ASS</v>
          </cell>
        </row>
        <row r="46">
          <cell r="A46" t="str">
            <v>Vector|||208013705|||ISSR|||ACC_DDA|||False|||</v>
          </cell>
          <cell r="C46" t="str">
            <v>V_KEYWORD_ISSR_208013705_ACC_DDA</v>
          </cell>
        </row>
        <row r="47">
          <cell r="A47" t="str">
            <v>Vector|||208013705|||ISSR|||NET_FIX_ASS|||False|||</v>
          </cell>
          <cell r="C47" t="str">
            <v>V_KEYWORD_ISSR_208013705_NET_FIX_ASS</v>
          </cell>
        </row>
        <row r="48">
          <cell r="A48" t="str">
            <v>Vector|||208013705|||ISSR|||GR_INTANG|||False|||</v>
          </cell>
          <cell r="C48" t="str">
            <v>V_KEYWORD_ISSR_208013705_GR_INTANG</v>
          </cell>
        </row>
        <row r="49">
          <cell r="A49" t="str">
            <v>Vector|||208013705|||ISSR|||ACC_AMORT|||False|||</v>
          </cell>
          <cell r="C49" t="str">
            <v>V_KEYWORD_ISSR_208013705_ACC_AMORT</v>
          </cell>
        </row>
        <row r="50">
          <cell r="A50" t="str">
            <v>Vector|||208013705|||ISSR|||NET_INTANG|||False|||</v>
          </cell>
          <cell r="C50" t="str">
            <v>V_KEYWORD_ISSR_208013705_NET_INTANG</v>
          </cell>
        </row>
        <row r="51">
          <cell r="A51" t="str">
            <v>Vector|||208013705|||ISSR|||FIX_ASS_INV|||False|||</v>
          </cell>
          <cell r="C51" t="str">
            <v>V_KEYWORD_ISSR_208013705_FIX_ASS_INV</v>
          </cell>
        </row>
        <row r="52">
          <cell r="A52" t="str">
            <v>Vector|||208013705|||ISSR|||INV_SECUR|||False|||</v>
          </cell>
          <cell r="C52" t="str">
            <v>V_KEYWORD_ISSR_208013705_INV_SECUR</v>
          </cell>
        </row>
        <row r="53">
          <cell r="A53" t="str">
            <v>Vector|||208013705|||ISSR|||OTH_LT_ASS|||False|||</v>
          </cell>
          <cell r="C53" t="str">
            <v>V_KEYWORD_ISSR_208013705_OTH_LT_ASS</v>
          </cell>
        </row>
        <row r="54">
          <cell r="A54" t="str">
            <v>Vector|||208013705|||ISSR|||TOT_ASSET|||False|||</v>
          </cell>
          <cell r="C54" t="str">
            <v>V_KEYWORD_ISSR_208013705_TOT_ASSET</v>
          </cell>
        </row>
        <row r="55">
          <cell r="A55" t="str">
            <v>Vector|||208013705|||ISSR|||ACC_PAY_GQ|||False|||</v>
          </cell>
          <cell r="C55" t="str">
            <v>V_KEYWORD_ISSR_208013705_ACC_PAY_GQ</v>
          </cell>
        </row>
        <row r="56">
          <cell r="A56" t="str">
            <v>Vector|||208013705|||ISSR|||SHORT_T_DEBT|||False|||</v>
          </cell>
          <cell r="C56" t="str">
            <v>V_KEYWORD_ISSR_208013705_SHORT_T_DEBT</v>
          </cell>
        </row>
        <row r="57">
          <cell r="A57" t="str">
            <v>Vector|||208013705|||ISSR|||OTH_CUR_LIABS|||False|||</v>
          </cell>
          <cell r="C57" t="str">
            <v>V_KEYWORD_ISSR_208013705_OTH_CUR_LIABS</v>
          </cell>
        </row>
        <row r="58">
          <cell r="A58" t="str">
            <v>Vector|||208013705|||ISSR|||SHORT_TERM_LIABS|||False|||</v>
          </cell>
          <cell r="C58" t="str">
            <v>V_KEYWORD_ISSR_208013705_SHORT_TERM_LIABS</v>
          </cell>
        </row>
        <row r="59">
          <cell r="A59" t="str">
            <v>Vector|||208013705|||ISSR|||LT_DEBT|||False|||</v>
          </cell>
          <cell r="C59" t="str">
            <v>V_KEYWORD_ISSR_208013705_LT_DEBT</v>
          </cell>
        </row>
        <row r="60">
          <cell r="A60" t="str">
            <v>Vector|||208013705|||ISSR|||OTH_LT_CRED_GQ|||False|||</v>
          </cell>
          <cell r="C60" t="str">
            <v>V_KEYWORD_ISSR_208013705_OTH_LT_CRED_GQ</v>
          </cell>
        </row>
        <row r="61">
          <cell r="A61" t="str">
            <v>Vector|||208013705|||ISSR|||TOT_LT_LIAB|||False|||</v>
          </cell>
          <cell r="C61" t="str">
            <v>V_KEYWORD_ISSR_208013705_TOT_LT_LIAB</v>
          </cell>
        </row>
        <row r="62">
          <cell r="A62" t="str">
            <v>Vector|||208013705|||ISSR|||TOT_LIAB|||False|||</v>
          </cell>
          <cell r="C62" t="str">
            <v>V_KEYWORD_ISSR_208013705_TOT_LIAB</v>
          </cell>
        </row>
        <row r="63">
          <cell r="A63" t="str">
            <v>Vector|||208013705|||ISSR|||PREF_SH|||False|||</v>
          </cell>
          <cell r="C63" t="str">
            <v>V_KEYWORD_ISSR_208013705_PREF_SH</v>
          </cell>
        </row>
        <row r="64">
          <cell r="A64" t="str">
            <v>Vector|||208013705|||ISSR|||ORD_SH_FUND|||False|||</v>
          </cell>
          <cell r="C64" t="str">
            <v>V_KEYWORD_ISSR_208013705_ORD_SH_FUND</v>
          </cell>
        </row>
        <row r="65">
          <cell r="A65" t="str">
            <v>Vector|||208013705|||ISSR|||MINORITIES|||False|||</v>
          </cell>
          <cell r="C65" t="str">
            <v>V_KEYWORD_ISSR_208013705_MINORITIES</v>
          </cell>
        </row>
        <row r="66">
          <cell r="A66" t="str">
            <v>Vector|||208013705|||ISSR|||EQ|||False|||</v>
          </cell>
          <cell r="C66" t="str">
            <v>V_KEYWORD_ISSR_208013705_EQ</v>
          </cell>
        </row>
        <row r="67">
          <cell r="A67" t="str">
            <v>Vector|||208013705|||ISSR|||TOT_LIAB_EQ|||False|||</v>
          </cell>
          <cell r="C67" t="str">
            <v>V_KEYWORD_ISSR_208013705_TOT_LIAB_EQ</v>
          </cell>
        </row>
        <row r="69">
          <cell r="A69" t="str">
            <v>Vector|||208013705|||ISSR|||NET_DEBT|||False|||</v>
          </cell>
          <cell r="C69" t="str">
            <v>V_KEYWORD_ISSR_208013705_NET_DEBT</v>
          </cell>
        </row>
        <row r="70">
          <cell r="A70" t="str">
            <v>Vector|||208013705|||ISSR|||CAP_LEASES|||False|||</v>
          </cell>
          <cell r="C70" t="str">
            <v>V_KEYWORD_ISSR_208013705_CAP_LEASES</v>
          </cell>
        </row>
        <row r="71">
          <cell r="A71" t="str">
            <v>Vector|||208013705|||ISSR|||DEF_INC_TAX|||False|||</v>
          </cell>
          <cell r="C71" t="str">
            <v>V_KEYWORD_ISSR_208013705_DEF_INC_TAX</v>
          </cell>
        </row>
        <row r="72">
          <cell r="A72" t="str">
            <v>Vector|||208013705|||ISSR|||NET_OP_LOSS_CFWD|||False|||</v>
          </cell>
          <cell r="C72" t="str">
            <v>V_KEYWORD_ISSR_208013705_NET_OP_LOSS_CFWD</v>
          </cell>
        </row>
        <row r="73">
          <cell r="A73" t="str">
            <v>Vector|||208013705|||ISSR|||MV_ASSOCIATES|||False|||</v>
          </cell>
          <cell r="C73" t="str">
            <v>V_KEYWORD_ISSR_208013705_MV_ASSOCIATES</v>
          </cell>
        </row>
        <row r="74">
          <cell r="A74" t="str">
            <v>Vector|||208013705|||ISSR|||NET_DEBT_ADJ|||False|||</v>
          </cell>
          <cell r="C74" t="str">
            <v>V_KEYWORD_ISSR_208013705_NET_DEBT_ADJ</v>
          </cell>
        </row>
        <row r="75">
          <cell r="A75" t="str">
            <v>Vector|||208013705|||ISSR|||CO_BOR_MARGIN|||False|||</v>
          </cell>
          <cell r="C75" t="str">
            <v>V_KEYWORD_ISSR_208013705_CO_BOR_MARGIN</v>
          </cell>
        </row>
        <row r="76">
          <cell r="A76" t="str">
            <v>Vector|||208013705|||ISSR|||UNF_PENS|||False|||</v>
          </cell>
          <cell r="C76" t="str">
            <v>V_KEYWORD_ISSR_208013705_UNF_PENS</v>
          </cell>
        </row>
        <row r="77">
          <cell r="A77" t="str">
            <v>Vector|||208013705|||ISSR|||UNF_PENS_OFF|||False|||</v>
          </cell>
          <cell r="C77" t="str">
            <v>V_KEYWORD_ISSR_208013705_UNF_PENS_OFF</v>
          </cell>
        </row>
        <row r="78">
          <cell r="A78" t="str">
            <v>Vector|||208013705|||ISSR|||UNF_PENS_LIAB_OTH|||False|||</v>
          </cell>
          <cell r="C78" t="str">
            <v>V_KEYWORD_ISSR_208013705_UNF_PENS_LIAB_OTH</v>
          </cell>
        </row>
        <row r="79">
          <cell r="A79" t="str">
            <v>Vector|||208013705|||ISSR|||ADJ_UNF_PENS_GOOD|||False|||</v>
          </cell>
          <cell r="C79" t="str">
            <v>V_KEYWORD_ISSR_208013705_ADJ_UNF_PENS_GOOD</v>
          </cell>
        </row>
        <row r="80">
          <cell r="A80" t="str">
            <v>Vector|||208013705|||ISSR|||OTH_GCI_ADJ|||False|||</v>
          </cell>
          <cell r="C80" t="str">
            <v>V_KEYWORD_ISSR_208013705_OTH_GCI_ADJ</v>
          </cell>
        </row>
        <row r="81">
          <cell r="A81" t="str">
            <v>Vector|||208013705|||ISSR|||GCI_INFL|||False|||</v>
          </cell>
          <cell r="C81" t="str">
            <v>V_KEYWORD_ISSR_208013705_GCI_INFL</v>
          </cell>
        </row>
        <row r="82">
          <cell r="A82" t="str">
            <v>Vector|||208013705|||ISSR|||BAL_MINO_INT|||False|||</v>
          </cell>
          <cell r="C82" t="str">
            <v>V_KEYWORD_ISSR_208013705_BAL_MINO_INT</v>
          </cell>
        </row>
        <row r="83">
          <cell r="A83" t="str">
            <v>Vector|||208013705|||ISSR|||DEBT_PCT_USD_HEDGE|||False|||</v>
          </cell>
          <cell r="C83" t="str">
            <v>V_KEYWORD_ISSR_208013705_DEBT_PCT_USD_HEDGE</v>
          </cell>
        </row>
        <row r="84">
          <cell r="A84" t="str">
            <v>Vector|||208013705|||ISSR|||DEBT_PCT_LOCAL_CUR_HEDGE|||False|||</v>
          </cell>
          <cell r="C84" t="str">
            <v>V_KEYWORD_ISSR_208013705_DEBT_PCT_LOCAL_CUR_HEDGE</v>
          </cell>
        </row>
        <row r="86">
          <cell r="A86" t="str">
            <v>Vector|||208013705|||ISSR|||CF_INC_MINORITY|||False|||</v>
          </cell>
          <cell r="C86" t="str">
            <v>V_KEYWORD_ISSR_208013705_CF_INC_MINORITY</v>
          </cell>
        </row>
        <row r="87">
          <cell r="A87" t="str">
            <v>Vector|||208013705|||ISSR|||DEPR_AMORT|||False|||</v>
          </cell>
          <cell r="C87" t="str">
            <v>V_KEYWORD_ISSR_208013705_DEPR_AMORT</v>
          </cell>
        </row>
        <row r="88">
          <cell r="A88" t="str">
            <v>Vector|||208013705|||ISSR|||WORK_CAP|||False|||</v>
          </cell>
          <cell r="C88" t="str">
            <v>V_KEYWORD_ISSR_208013705_WORK_CAP</v>
          </cell>
        </row>
        <row r="89">
          <cell r="A89" t="str">
            <v>Vector|||208013705|||ISSR|||OTH_OP_CF|||False|||</v>
          </cell>
          <cell r="C89" t="str">
            <v>V_KEYWORD_ISSR_208013705_OTH_OP_CF</v>
          </cell>
        </row>
        <row r="90">
          <cell r="A90" t="str">
            <v>Vector|||208013705|||ISSR|||CF_OPS|||False|||</v>
          </cell>
          <cell r="C90" t="str">
            <v>V_KEYWORD_ISSR_208013705_CF_OPS</v>
          </cell>
        </row>
        <row r="91">
          <cell r="A91" t="str">
            <v>Vector|||208013705|||ISSR|||CAPEX|||False|||</v>
          </cell>
          <cell r="C91" t="str">
            <v>V_KEYWORD_ISSR_208013705_CAPEX</v>
          </cell>
        </row>
        <row r="92">
          <cell r="A92" t="str">
            <v>Vector|||208013705|||ISSR|||ACQ|||False|||</v>
          </cell>
          <cell r="C92" t="str">
            <v>V_KEYWORD_ISSR_208013705_ACQ</v>
          </cell>
        </row>
        <row r="93">
          <cell r="A93" t="str">
            <v>Vector|||208013705|||ISSR|||DIVEST|||False|||</v>
          </cell>
          <cell r="C93" t="str">
            <v>V_KEYWORD_ISSR_208013705_DIVEST</v>
          </cell>
        </row>
        <row r="94">
          <cell r="A94" t="str">
            <v>Vector|||208013705|||ISSR|||OTH_INV_CF|||False|||</v>
          </cell>
          <cell r="C94" t="str">
            <v>V_KEYWORD_ISSR_208013705_OTH_INV_CF</v>
          </cell>
        </row>
        <row r="95">
          <cell r="A95" t="str">
            <v>Vector|||208013705|||ISSR|||CF_INV|||False|||</v>
          </cell>
          <cell r="C95" t="str">
            <v>V_KEYWORD_ISSR_208013705_CF_INV</v>
          </cell>
        </row>
        <row r="96">
          <cell r="A96" t="str">
            <v>Vector|||208013705|||ISSR|||DIV_PAID|||False|||</v>
          </cell>
          <cell r="C96" t="str">
            <v>V_KEYWORD_ISSR_208013705_DIV_PAID</v>
          </cell>
        </row>
        <row r="97">
          <cell r="A97" t="str">
            <v>Vector|||208013705|||ISSR|||SH_REPUR|||False|||</v>
          </cell>
          <cell r="C97" t="str">
            <v>V_KEYWORD_ISSR_208013705_SH_REPUR</v>
          </cell>
        </row>
        <row r="98">
          <cell r="A98" t="str">
            <v>Vector|||208013705|||ISSR|||CHG_LT_DEBT|||False|||</v>
          </cell>
          <cell r="C98" t="str">
            <v>V_KEYWORD_ISSR_208013705_CHG_LT_DEBT</v>
          </cell>
        </row>
        <row r="99">
          <cell r="A99" t="str">
            <v>Vector|||208013705|||ISSR|||OTH_FIN_CF|||False|||</v>
          </cell>
          <cell r="C99" t="str">
            <v>V_KEYWORD_ISSR_208013705_OTH_FIN_CF</v>
          </cell>
        </row>
        <row r="100">
          <cell r="A100" t="str">
            <v>Vector|||208013705|||ISSR|||CF_FIN|||False|||</v>
          </cell>
          <cell r="C100" t="str">
            <v>V_KEYWORD_ISSR_208013705_CF_FIN</v>
          </cell>
        </row>
        <row r="101">
          <cell r="A101" t="str">
            <v>Vector|||208013705|||ISSR|||TOT_CF|||False|||</v>
          </cell>
          <cell r="C101" t="str">
            <v>V_KEYWORD_ISSR_208013705_TOT_CF</v>
          </cell>
        </row>
        <row r="103">
          <cell r="A103" t="str">
            <v>Vector|||208013705|||ISSR|||ASSOC_JV_ADDBK|||False|||</v>
          </cell>
          <cell r="C103" t="str">
            <v>V_KEYWORD_ISSR_208013705_ASSOC_JV_ADDBK</v>
          </cell>
        </row>
        <row r="104">
          <cell r="A104" t="str">
            <v>Vector|||208013705|||ISSR|||PL_SALE_ASSETS|||False|||</v>
          </cell>
          <cell r="C104" t="str">
            <v>V_KEYWORD_ISSR_208013705_PL_SALE_ASSETS</v>
          </cell>
        </row>
        <row r="105">
          <cell r="A105" t="str">
            <v>Vector|||208013705|||ISSR|||OTH_NONCASH_ADJ|||False|||</v>
          </cell>
          <cell r="C105" t="str">
            <v>V_KEYWORD_ISSR_208013705_OTH_NONCASH_ADJ</v>
          </cell>
        </row>
        <row r="106">
          <cell r="A106" t="str">
            <v>Vector|||208013705|||ISSR|||OTH_DACF_ADJ|||False|||</v>
          </cell>
          <cell r="C106" t="str">
            <v>V_KEYWORD_ISSR_208013705_OTH_DACF_ADJ</v>
          </cell>
        </row>
        <row r="107">
          <cell r="A107" t="str">
            <v>Vector|||208013705|||ISSR|||CHG_DEF_TAX_CF|||False|||</v>
          </cell>
          <cell r="C107" t="str">
            <v>V_KEYWORD_ISSR_208013705_CHG_DEF_TAX_CF</v>
          </cell>
        </row>
        <row r="108">
          <cell r="A108" t="str">
            <v>Vector|||208013705|||ISSR|||OTH_ADJ_CASH_TAX|||False|||</v>
          </cell>
          <cell r="C108" t="str">
            <v>V_KEYWORD_ISSR_208013705_OTH_ADJ_CASH_TAX</v>
          </cell>
        </row>
        <row r="109">
          <cell r="A109" t="str">
            <v>Vector|||208013705|||ISSR|||CASH_INT_EXP|||False|||</v>
          </cell>
          <cell r="C109" t="str">
            <v>V_KEYWORD_ISSR_208013705_CASH_INT_EXP</v>
          </cell>
        </row>
        <row r="110">
          <cell r="A110" t="str">
            <v>Vector|||208013705|||ISSR|||CASH_TAX_EXP|||False|||</v>
          </cell>
          <cell r="C110" t="str">
            <v>V_KEYWORD_ISSR_208013705_CASH_TAX_EXP</v>
          </cell>
        </row>
        <row r="111">
          <cell r="A111" t="str">
            <v>Vector|||208013705|||ISSR|||DIVDS_ASSOC_JV|||False|||</v>
          </cell>
          <cell r="C111" t="str">
            <v>V_KEYWORD_ISSR_208013705_DIVDS_ASSOC_JV</v>
          </cell>
        </row>
        <row r="112">
          <cell r="A112" t="str">
            <v>Vector|||208013705|||ISSR|||CAPEX_MAINTENANCE|||False|||</v>
          </cell>
          <cell r="C112" t="str">
            <v>V_KEYWORD_ISSR_208013705_CAPEX_MAINTENANCE</v>
          </cell>
        </row>
        <row r="113">
          <cell r="A113" t="str">
            <v>Vector|||208013705|||ISSR|||CAPEX_EXPANSION|||False|||</v>
          </cell>
          <cell r="C113" t="str">
            <v>V_KEYWORD_ISSR_208013705_CAPEX_EXPANSION</v>
          </cell>
        </row>
        <row r="114">
          <cell r="A114" t="str">
            <v>Vector|||208013705|||ISSR|||NONPPE_CAPEX|||False|||</v>
          </cell>
          <cell r="C114" t="str">
            <v>V_KEYWORD_ISSR_208013705_NONPPE_CAPEX</v>
          </cell>
        </row>
        <row r="115">
          <cell r="A115" t="str">
            <v>Vector|||208013705|||ISSR|||DIVDS_PD_MINORITIES|||False|||</v>
          </cell>
          <cell r="C115" t="str">
            <v>V_KEYWORD_ISSR_208013705_DIVDS_PD_MINORITIES</v>
          </cell>
        </row>
        <row r="117">
          <cell r="A117" t="str">
            <v>Vector|||208013705|||ISSR|||EMPLOYEES|||False|||</v>
          </cell>
          <cell r="C117" t="str">
            <v>V_KEYWORD_ISSR_208013705_EMPLOYEES</v>
          </cell>
        </row>
        <row r="118">
          <cell r="A118" t="str">
            <v>Vector|||208013705|||ISSR|||AVG_HSHLD_INC_CUST|||False|||</v>
          </cell>
          <cell r="C118" t="str">
            <v>V_KEYWORD_ISSR_208013705_AVG_HSHLD_INC_CUST</v>
          </cell>
        </row>
        <row r="119">
          <cell r="A119" t="str">
            <v>Vector|||208013705|||ISSR|||AVG_AGE_CUST|||False|||</v>
          </cell>
          <cell r="C119" t="str">
            <v>V_KEYWORD_ISSR_208013705_AVG_AGE_CUST</v>
          </cell>
        </row>
        <row r="121">
          <cell r="A121" t="str">
            <v>Vector|||208013705|||ISSR|||RETAIL_SSS_PCT_CHG|||False|||</v>
          </cell>
          <cell r="C121" t="str">
            <v>V_KEYWORD_ISSR_208013705_RETAIL_SSS_PCT_CHG</v>
          </cell>
        </row>
        <row r="122">
          <cell r="A122" t="str">
            <v>Vector|||208013705|||ISSR|||RETAIL_NUM_STORES|||False|||</v>
          </cell>
          <cell r="C122" t="str">
            <v>V_KEYWORD_ISSR_208013705_RETAIL_NUM_STORES</v>
          </cell>
        </row>
        <row r="123">
          <cell r="A123" t="str">
            <v>Vector|||208013705|||ISSR|||RETAIL_SALES_AVG_STORE|||False|||</v>
          </cell>
          <cell r="C123" t="str">
            <v>V_KEYWORD_ISSR_208013705_RETAIL_SALES_AVG_STORE</v>
          </cell>
        </row>
        <row r="124">
          <cell r="A124" t="str">
            <v>Vector|||208013705|||ISSR|||RETAIL_SQ_FT|||False|||</v>
          </cell>
          <cell r="C124" t="str">
            <v>V_KEYWORD_ISSR_208013705_RETAIL_SQ_FT</v>
          </cell>
        </row>
        <row r="125">
          <cell r="A125" t="str">
            <v>Vector|||208013705|||ISSR|||RETAIL_SALES_AVG_SQFT|||False|||</v>
          </cell>
          <cell r="C125" t="str">
            <v>V_KEYWORD_ISSR_208013705_RETAIL_SALES_AVG_SQFT</v>
          </cell>
        </row>
        <row r="127">
          <cell r="A127" t="str">
            <v>Vector|||208013705|||ISSR|||CASH_PCT_OS_US|||False|||</v>
          </cell>
          <cell r="C127" t="str">
            <v>V_KEYWORD_ISSR_208013705_CASH_PCT_OS_US</v>
          </cell>
        </row>
        <row r="128">
          <cell r="A128" t="str">
            <v>Vector|||208013705|||ISSR|||SALES_TOT_AM|||False|||</v>
          </cell>
          <cell r="C128" t="str">
            <v>V_KEYWORD_ISSR_208013705_SALES_TOT_AM</v>
          </cell>
        </row>
        <row r="129">
          <cell r="A129" t="str">
            <v>Vector|||208013705|||ISSR|||SALES_US|||False|||</v>
          </cell>
          <cell r="C129" t="str">
            <v>V_KEYWORD_ISSR_208013705_SALES_US</v>
          </cell>
        </row>
        <row r="130">
          <cell r="A130" t="str">
            <v>Vector|||208013705|||ISSR|||SALES_CANADA|||False|||</v>
          </cell>
          <cell r="C130" t="str">
            <v>V_KEYWORD_ISSR_208013705_SALES_CANADA</v>
          </cell>
        </row>
        <row r="131">
          <cell r="A131" t="str">
            <v>Vector|||208013705|||ISSR|||SALES_ARGENTINA|||False|||</v>
          </cell>
          <cell r="C131" t="str">
            <v>V_KEYWORD_ISSR_208013705_SALES_ARGENTINA</v>
          </cell>
        </row>
        <row r="132">
          <cell r="A132" t="str">
            <v>Vector|||208013705|||ISSR|||SALES_BRAZIL|||False|||</v>
          </cell>
          <cell r="C132" t="str">
            <v>V_KEYWORD_ISSR_208013705_SALES_BRAZIL</v>
          </cell>
        </row>
        <row r="133">
          <cell r="A133" t="str">
            <v>Vector|||208013705|||ISSR|||SALES_CHILE|||False|||</v>
          </cell>
          <cell r="C133" t="str">
            <v>V_KEYWORD_ISSR_208013705_SALES_CHILE</v>
          </cell>
        </row>
        <row r="134">
          <cell r="A134" t="str">
            <v>Vector|||208013705|||ISSR|||SALES_COLOMBIA|||False|||</v>
          </cell>
          <cell r="C134" t="str">
            <v>V_KEYWORD_ISSR_208013705_SALES_COLOMBIA</v>
          </cell>
        </row>
        <row r="135">
          <cell r="A135" t="str">
            <v>Vector|||208013705|||ISSR|||SALES_MEXICO|||False|||</v>
          </cell>
          <cell r="C135" t="str">
            <v>V_KEYWORD_ISSR_208013705_SALES_MEXICO</v>
          </cell>
        </row>
        <row r="136">
          <cell r="A136" t="str">
            <v>Vector|||208013705|||ISSR|||SALES_VENEZUELA|||False|||</v>
          </cell>
          <cell r="C136" t="str">
            <v>V_KEYWORD_ISSR_208013705_SALES_VENEZUELA</v>
          </cell>
        </row>
        <row r="137">
          <cell r="A137" t="str">
            <v>Vector|||208013705|||ISSR|||SALES_OTH_AM|||False|||</v>
          </cell>
          <cell r="C137" t="str">
            <v>V_KEYWORD_ISSR_208013705_SALES_OTH_AM</v>
          </cell>
        </row>
        <row r="138">
          <cell r="A138" t="str">
            <v>Vector|||208013705|||ISSR|||SALES_TOT_EMEA|||False|||</v>
          </cell>
          <cell r="C138" t="str">
            <v>V_KEYWORD_ISSR_208013705_SALES_TOT_EMEA</v>
          </cell>
        </row>
        <row r="139">
          <cell r="A139" t="str">
            <v>Vector|||208013705|||ISSR|||SALES_UK|||False|||</v>
          </cell>
          <cell r="C139" t="str">
            <v>V_KEYWORD_ISSR_208013705_SALES_UK</v>
          </cell>
        </row>
        <row r="140">
          <cell r="A140" t="str">
            <v>Vector|||208013705|||ISSR|||SALES_EU_EX_UK|||False|||</v>
          </cell>
          <cell r="C140" t="str">
            <v>V_KEYWORD_ISSR_208013705_SALES_EU_EX_UK</v>
          </cell>
        </row>
        <row r="141">
          <cell r="A141" t="str">
            <v>Vector|||208013705|||ISSR|||SALES_CEE|||False|||</v>
          </cell>
          <cell r="C141" t="str">
            <v>V_KEYWORD_ISSR_208013705_SALES_CEE</v>
          </cell>
        </row>
        <row r="142">
          <cell r="A142" t="str">
            <v>Vector|||208013705|||ISSR|||SALES_ME|||False|||</v>
          </cell>
          <cell r="C142" t="str">
            <v>V_KEYWORD_ISSR_208013705_SALES_ME</v>
          </cell>
        </row>
        <row r="143">
          <cell r="A143" t="str">
            <v>Vector|||208013705|||ISSR|||SALES_TOT_AFRICA|||False|||</v>
          </cell>
          <cell r="C143" t="str">
            <v>V_KEYWORD_ISSR_208013705_SALES_TOT_AFRICA</v>
          </cell>
        </row>
        <row r="144">
          <cell r="A144" t="str">
            <v>Vector|||208013705|||ISSR|||SALES_RUSSIA|||False|||</v>
          </cell>
          <cell r="C144" t="str">
            <v>V_KEYWORD_ISSR_208013705_SALES_RUSSIA</v>
          </cell>
        </row>
        <row r="145">
          <cell r="A145" t="str">
            <v>Vector|||208013705|||ISSR|||SALES_OTH_EMEA|||False|||</v>
          </cell>
          <cell r="C145" t="str">
            <v>V_KEYWORD_ISSR_208013705_SALES_OTH_EMEA</v>
          </cell>
        </row>
        <row r="146">
          <cell r="A146" t="str">
            <v>Vector|||208013705|||ISSR|||SALES_TOT_ASIA|||False|||</v>
          </cell>
          <cell r="C146" t="str">
            <v>V_KEYWORD_ISSR_208013705_SALES_TOT_ASIA</v>
          </cell>
        </row>
        <row r="147">
          <cell r="A147" t="str">
            <v>Vector|||208013705|||ISSR|||SALES_JAPAN|||False|||</v>
          </cell>
          <cell r="C147" t="str">
            <v>V_KEYWORD_ISSR_208013705_SALES_JAPAN</v>
          </cell>
        </row>
        <row r="148">
          <cell r="A148" t="str">
            <v>Vector|||208013705|||ISSR|||SALES_CHINA|||False|||</v>
          </cell>
          <cell r="C148" t="str">
            <v>V_KEYWORD_ISSR_208013705_SALES_CHINA</v>
          </cell>
        </row>
        <row r="149">
          <cell r="A149" t="str">
            <v>Vector|||208013705|||ISSR|||SALES_INDIA|||False|||</v>
          </cell>
          <cell r="C149" t="str">
            <v>V_KEYWORD_ISSR_208013705_SALES_INDIA</v>
          </cell>
        </row>
        <row r="150">
          <cell r="A150" t="str">
            <v>Vector|||208013705|||ISSR|||SALES_OTH_AEJ|||False|||</v>
          </cell>
          <cell r="C150" t="str">
            <v>V_KEYWORD_ISSR_208013705_SALES_OTH_AEJ</v>
          </cell>
        </row>
        <row r="151">
          <cell r="A151" t="str">
            <v>Vector|||208013705|||ISSR|||SALES_OTHER|||False|||</v>
          </cell>
          <cell r="C151" t="str">
            <v>V_KEYWORD_ISSR_208013705_SALES_OTHER</v>
          </cell>
        </row>
        <row r="152">
          <cell r="A152" t="str">
            <v>Vector|||208013705|||ISSR|||SALES_CONS|||False|||</v>
          </cell>
          <cell r="C152" t="str">
            <v>V_KEYWORD_ISSR_208013705_SALES_CONS</v>
          </cell>
        </row>
        <row r="153">
          <cell r="A153" t="str">
            <v>Vector|||208013705|||ISSR|||SALES_IND|||False|||</v>
          </cell>
          <cell r="C153" t="str">
            <v>V_KEYWORD_ISSR_208013705_SALES_IND</v>
          </cell>
        </row>
        <row r="154">
          <cell r="A154" t="str">
            <v>Vector|||208013705|||ISSR|||SALES_GOV|||False|||</v>
          </cell>
          <cell r="C154" t="str">
            <v>V_KEYWORD_ISSR_208013705_SALES_GOV</v>
          </cell>
        </row>
        <row r="155">
          <cell r="A155" t="str">
            <v>Vector|||208013705|||ISSR|||SALES_FINAN|||False|||</v>
          </cell>
          <cell r="C155" t="str">
            <v>V_KEYWORD_ISSR_208013705_SALES_FINAN</v>
          </cell>
        </row>
        <row r="156">
          <cell r="A156" t="str">
            <v>Vector|||208013705|||ISSR|||SALES_SMB|||False|||</v>
          </cell>
          <cell r="C156" t="str">
            <v>V_KEYWORD_ISSR_208013705_SALES_SMB</v>
          </cell>
        </row>
        <row r="157">
          <cell r="A157" t="str">
            <v>Vector|||208013705|||ISSR|||REV_FIN_SEGMENT|||False|||</v>
          </cell>
          <cell r="C157" t="str">
            <v>V_KEYWORD_ISSR_208013705_REV_FIN_SEGMENT</v>
          </cell>
        </row>
        <row r="158">
          <cell r="A158" t="str">
            <v>Vector|||208013705|||ISSR|||EBIT_FIN_SEGMENT|||False|||</v>
          </cell>
          <cell r="C158" t="str">
            <v>V_KEYWORD_ISSR_208013705_EBIT_FIN_SEGMENT</v>
          </cell>
        </row>
        <row r="160">
          <cell r="A160" t="str">
            <v>Vector|||208013705|||ISSR|||SALES_OIL_PETRO_FUEL|||False|||</v>
          </cell>
          <cell r="C160" t="str">
            <v>V_KEYWORD_ISSR_208013705_SALES_OIL_PETRO_FUEL</v>
          </cell>
        </row>
        <row r="161">
          <cell r="A161" t="str">
            <v>Vector|||208013705|||ISSR|||SALES_STEEL|||False|||</v>
          </cell>
          <cell r="C161" t="str">
            <v>V_KEYWORD_ISSR_208013705_SALES_STEEL</v>
          </cell>
        </row>
        <row r="162">
          <cell r="A162" t="str">
            <v>Vector|||208013705|||ISSR|||SALES_PAPER_PULP|||False|||</v>
          </cell>
          <cell r="C162" t="str">
            <v>V_KEYWORD_ISSR_208013705_SALES_PAPER_PULP</v>
          </cell>
        </row>
        <row r="163">
          <cell r="A163" t="str">
            <v>Vector|||208013705|||ISSR|||SALES_LUMBER|||False|||</v>
          </cell>
          <cell r="C163" t="str">
            <v>V_KEYWORD_ISSR_208013705_SALES_LUMBER</v>
          </cell>
        </row>
        <row r="164">
          <cell r="A164" t="str">
            <v>Vector|||208013705|||ISSR|||SALES_GLASS|||False|||</v>
          </cell>
          <cell r="C164" t="str">
            <v>V_KEYWORD_ISSR_208013705_SALES_GLASS</v>
          </cell>
        </row>
        <row r="165">
          <cell r="A165" t="str">
            <v>Vector|||208013705|||ISSR|||SALES_CEMENT|||False|||</v>
          </cell>
          <cell r="C165" t="str">
            <v>V_KEYWORD_ISSR_208013705_SALES_CEMENT</v>
          </cell>
        </row>
        <row r="166">
          <cell r="A166" t="str">
            <v>Vector|||208013705|||ISSR|||SALES_TOBACCO_LEAF|||False|||</v>
          </cell>
          <cell r="C166" t="str">
            <v>V_KEYWORD_ISSR_208013705_SALES_TOBACCO_LEAF</v>
          </cell>
        </row>
        <row r="167">
          <cell r="A167" t="str">
            <v>Vector|||208013705|||ISSR|||SALES_OTH_COMMODITY|||False|||</v>
          </cell>
          <cell r="C167" t="str">
            <v>V_KEYWORD_ISSR_208013705_SALES_OTH_COMMODITY</v>
          </cell>
        </row>
        <row r="168">
          <cell r="A168" t="str">
            <v>Vector|||208013705|||ISSR|||SALES_OTH_SALES_SOURCES|||False|||</v>
          </cell>
          <cell r="C168" t="str">
            <v>V_KEYWORD_ISSR_208013705_SALES_OTH_SALES_SOURCES</v>
          </cell>
        </row>
        <row r="170">
          <cell r="A170" t="str">
            <v>Vector|||208013705|||ISSR|||EXP_OIL_PETRO_FUEL|||False|||</v>
          </cell>
          <cell r="C170" t="str">
            <v>V_KEYWORD_ISSR_208013705_EXP_OIL_PETRO_FUEL</v>
          </cell>
        </row>
        <row r="171">
          <cell r="A171" t="str">
            <v>Vector|||208013705|||ISSR|||EXP_OIL_DERIV_NGLS_PLASTICS|||False|||</v>
          </cell>
          <cell r="C171" t="str">
            <v>V_KEYWORD_ISSR_208013705_EXP_OIL_DERIV_NGLS_PLASTICS</v>
          </cell>
        </row>
        <row r="172">
          <cell r="A172" t="str">
            <v>Vector|||208013705|||ISSR|||EXP_GOLD|||False|||</v>
          </cell>
          <cell r="C172" t="str">
            <v>V_KEYWORD_ISSR_208013705_EXP_GOLD</v>
          </cell>
        </row>
        <row r="173">
          <cell r="A173" t="str">
            <v>Vector|||208013705|||ISSR|||EXP_COPPER|||False|||</v>
          </cell>
          <cell r="C173" t="str">
            <v>V_KEYWORD_ISSR_208013705_EXP_COPPER</v>
          </cell>
        </row>
        <row r="174">
          <cell r="A174" t="str">
            <v>Vector|||208013705|||ISSR|||EXP_SILVER|||False|||</v>
          </cell>
          <cell r="C174" t="str">
            <v>V_KEYWORD_ISSR_208013705_EXP_SILVER</v>
          </cell>
        </row>
        <row r="175">
          <cell r="A175" t="str">
            <v>Vector|||208013705|||ISSR|||EXP_PLATINUM|||False|||</v>
          </cell>
          <cell r="C175" t="str">
            <v>V_KEYWORD_ISSR_208013705_EXP_PLATINUM</v>
          </cell>
        </row>
        <row r="176">
          <cell r="A176" t="str">
            <v>Vector|||208013705|||ISSR|||EXP_ALUMINIUM|||False|||</v>
          </cell>
          <cell r="C176" t="str">
            <v>V_KEYWORD_ISSR_208013705_EXP_ALUMINIUM</v>
          </cell>
        </row>
        <row r="177">
          <cell r="A177" t="str">
            <v>Vector|||208013705|||ISSR|||EXP_DIAMONDS|||False|||</v>
          </cell>
          <cell r="C177" t="str">
            <v>V_KEYWORD_ISSR_208013705_EXP_DIAMONDS</v>
          </cell>
        </row>
        <row r="178">
          <cell r="A178" t="str">
            <v>Vector|||208013705|||ISSR|||EXP_PAPER_PULP|||False|||</v>
          </cell>
          <cell r="C178" t="str">
            <v>V_KEYWORD_ISSR_208013705_EXP_PAPER_PULP</v>
          </cell>
        </row>
        <row r="179">
          <cell r="A179" t="str">
            <v>Vector|||208013705|||ISSR|||EXP_WHEAT|||False|||</v>
          </cell>
          <cell r="C179" t="str">
            <v>V_KEYWORD_ISSR_208013705_EXP_WHEAT</v>
          </cell>
        </row>
        <row r="180">
          <cell r="A180" t="str">
            <v>Vector|||208013705|||ISSR|||EXP_SUGAR|||False|||</v>
          </cell>
          <cell r="C180" t="str">
            <v>V_KEYWORD_ISSR_208013705_EXP_SUGAR</v>
          </cell>
        </row>
        <row r="181">
          <cell r="A181" t="str">
            <v>Vector|||208013705|||ISSR|||EXP_SOYBEAN|||False|||</v>
          </cell>
          <cell r="C181" t="str">
            <v>V_KEYWORD_ISSR_208013705_EXP_SOYBEAN</v>
          </cell>
        </row>
        <row r="182">
          <cell r="A182" t="str">
            <v>Vector|||208013705|||ISSR|||EXP_CORN|||False|||</v>
          </cell>
          <cell r="C182" t="str">
            <v>V_KEYWORD_ISSR_208013705_EXP_CORN</v>
          </cell>
        </row>
        <row r="183">
          <cell r="A183" t="str">
            <v>Vector|||208013705|||ISSR|||EXP_COTTON|||False|||</v>
          </cell>
          <cell r="C183" t="str">
            <v>V_KEYWORD_ISSR_208013705_EXP_COTTON</v>
          </cell>
        </row>
        <row r="184">
          <cell r="A184" t="str">
            <v>Vector|||208013705|||ISSR|||EXP_COFFEE|||False|||</v>
          </cell>
          <cell r="C184" t="str">
            <v>V_KEYWORD_ISSR_208013705_EXP_COFFEE</v>
          </cell>
        </row>
        <row r="185">
          <cell r="A185" t="str">
            <v>Vector|||208013705|||ISSR|||EXP_COCOA|||False|||</v>
          </cell>
          <cell r="C185" t="str">
            <v>V_KEYWORD_ISSR_208013705_EXP_COCOA</v>
          </cell>
        </row>
        <row r="186">
          <cell r="A186" t="str">
            <v>Vector|||208013705|||ISSR|||EXP_BEEF|||False|||</v>
          </cell>
          <cell r="C186" t="str">
            <v>V_KEYWORD_ISSR_208013705_EXP_BEEF</v>
          </cell>
        </row>
        <row r="187">
          <cell r="A187" t="str">
            <v>Vector|||208013705|||ISSR|||EXP_PORK|||False|||</v>
          </cell>
          <cell r="C187" t="str">
            <v>V_KEYWORD_ISSR_208013705_EXP_PORK</v>
          </cell>
        </row>
        <row r="188">
          <cell r="A188" t="str">
            <v>Vector|||208013705|||ISSR|||EXP_CHICKEN|||False|||</v>
          </cell>
          <cell r="C188" t="str">
            <v>V_KEYWORD_ISSR_208013705_EXP_CHICKEN</v>
          </cell>
        </row>
        <row r="189">
          <cell r="A189" t="str">
            <v>Vector|||208013705|||ISSR|||EXP_DAIRY|||False|||</v>
          </cell>
          <cell r="C189" t="str">
            <v>V_KEYWORD_ISSR_208013705_EXP_DAIRY</v>
          </cell>
        </row>
        <row r="190">
          <cell r="A190" t="str">
            <v>Vector|||208013705|||ISSR|||EXP_NUTS|||False|||</v>
          </cell>
          <cell r="C190" t="str">
            <v>V_KEYWORD_ISSR_208013705_EXP_NUTS</v>
          </cell>
        </row>
        <row r="191">
          <cell r="A191" t="str">
            <v>Vector|||208013705|||ISSR|||EXP_PALM_OIL|||False|||</v>
          </cell>
          <cell r="C191" t="str">
            <v>V_KEYWORD_ISSR_208013705_EXP_PALM_OIL</v>
          </cell>
        </row>
        <row r="192">
          <cell r="A192" t="str">
            <v>Vector|||208013705|||ISSR|||EXP_TOBACCO_LEAF|||False|||</v>
          </cell>
          <cell r="C192" t="str">
            <v>V_KEYWORD_ISSR_208013705_EXP_TOBACCO_LEAF</v>
          </cell>
        </row>
        <row r="193">
          <cell r="A193" t="str">
            <v>Vector|||208013705|||ISSR|||EXP_WATER|||False|||</v>
          </cell>
          <cell r="C193" t="str">
            <v>V_KEYWORD_ISSR_208013705_EXP_WATER</v>
          </cell>
        </row>
        <row r="194">
          <cell r="A194" t="str">
            <v>Vector|||208013705|||ISSR|||EXP_OTH_COMMODITY|||False|||</v>
          </cell>
          <cell r="C194" t="str">
            <v>V_KEYWORD_ISSR_208013705_EXP_OTH_COMMODITY</v>
          </cell>
        </row>
        <row r="195">
          <cell r="A195" t="str">
            <v>Vector|||208013705|||ISSR|||EXP_OTH_COST|||False|||</v>
          </cell>
          <cell r="C195" t="str">
            <v>V_KEYWORD_ISSR_208013705_EXP_OTH_COST</v>
          </cell>
        </row>
        <row r="197">
          <cell r="A197" t="str">
            <v>Vector|||208013705|||ISSR|||SALES_FX_GPB|||False|||</v>
          </cell>
          <cell r="C197" t="str">
            <v>V_KEYWORD_ISSR_208013705_SALES_FX_GPB</v>
          </cell>
        </row>
        <row r="198">
          <cell r="A198" t="str">
            <v>Vector|||208013705|||ISSR|||SALES_FX_EUR|||False|||</v>
          </cell>
          <cell r="C198" t="str">
            <v>V_KEYWORD_ISSR_208013705_SALES_FX_EUR</v>
          </cell>
        </row>
        <row r="199">
          <cell r="A199" t="str">
            <v>Vector|||208013705|||ISSR|||SALES_FX_RUB|||False|||</v>
          </cell>
          <cell r="C199" t="str">
            <v>V_KEYWORD_ISSR_208013705_SALES_FX_RUB</v>
          </cell>
        </row>
        <row r="200">
          <cell r="A200" t="str">
            <v>Vector|||208013705|||ISSR|||SALES_FX_USD|||False|||</v>
          </cell>
          <cell r="C200" t="str">
            <v>V_KEYWORD_ISSR_208013705_SALES_FX_USD</v>
          </cell>
        </row>
        <row r="201">
          <cell r="A201" t="str">
            <v>Vector|||208013705|||ISSR|||SALES_FX_BRL|||False|||</v>
          </cell>
          <cell r="C201" t="str">
            <v>V_KEYWORD_ISSR_208013705_SALES_FX_BRL</v>
          </cell>
        </row>
        <row r="202">
          <cell r="A202" t="str">
            <v>Vector|||208013705|||ISSR|||SALES_FX_YEN|||False|||</v>
          </cell>
          <cell r="C202" t="str">
            <v>V_KEYWORD_ISSR_208013705_SALES_FX_YEN</v>
          </cell>
        </row>
        <row r="203">
          <cell r="A203" t="str">
            <v>Vector|||208013705|||ISSR|||SALES_FX_CNY|||False|||</v>
          </cell>
          <cell r="C203" t="str">
            <v>V_KEYWORD_ISSR_208013705_SALES_FX_CNY</v>
          </cell>
        </row>
        <row r="204">
          <cell r="A204" t="str">
            <v>Vector|||208013705|||ISSR|||SALES_FX_INR|||False|||</v>
          </cell>
          <cell r="C204" t="str">
            <v>V_KEYWORD_ISSR_208013705_SALES_FX_INR</v>
          </cell>
        </row>
        <row r="205">
          <cell r="A205" t="str">
            <v>Vector|||208013705|||ISSR|||SALES_FX_CAD|||False|||</v>
          </cell>
          <cell r="C205" t="str">
            <v>V_KEYWORD_ISSR_208013705_SALES_FX_CAD</v>
          </cell>
        </row>
        <row r="206">
          <cell r="A206" t="str">
            <v>Vector|||208013705|||ISSR|||SALES_FX_MXN|||False|||</v>
          </cell>
          <cell r="C206" t="str">
            <v>V_KEYWORD_ISSR_208013705_SALES_FX_MXN</v>
          </cell>
        </row>
        <row r="207">
          <cell r="A207" t="str">
            <v>Vector|||208013705|||ISSR|||SALES_FX_COP|||False|||</v>
          </cell>
          <cell r="C207" t="str">
            <v>V_KEYWORD_ISSR_208013705_SALES_FX_COP</v>
          </cell>
        </row>
        <row r="208">
          <cell r="A208" t="str">
            <v>Vector|||208013705|||ISSR|||SALES_FX_ARS|||False|||</v>
          </cell>
          <cell r="C208" t="str">
            <v>V_KEYWORD_ISSR_208013705_SALES_FX_ARS</v>
          </cell>
        </row>
        <row r="209">
          <cell r="A209" t="str">
            <v>Vector|||208013705|||ISSR|||SALES_FX_CLP|||False|||</v>
          </cell>
          <cell r="C209" t="str">
            <v>V_KEYWORD_ISSR_208013705_SALES_FX_CLP</v>
          </cell>
        </row>
        <row r="210">
          <cell r="A210" t="str">
            <v>Vector|||208013705|||ISSR|||SALES_FX_VEF|||False|||</v>
          </cell>
          <cell r="C210" t="str">
            <v>V_KEYWORD_ISSR_208013705_SALES_FX_VEF</v>
          </cell>
        </row>
        <row r="211">
          <cell r="A211" t="str">
            <v>Vector|||208013705|||ISSR|||SALES_FX_OTH|||False|||</v>
          </cell>
          <cell r="C211" t="str">
            <v>V_KEYWORD_ISSR_208013705_SALES_FX_OTH</v>
          </cell>
        </row>
        <row r="217">
          <cell r="A217" t="str">
            <v>Scalar|||200016696|||EQTY|||PUB_CURRENCY_ISO|||False|||</v>
          </cell>
          <cell r="C217" t="str">
            <v>V_KEYWORD_EQTY_200016696_PUB_CURRENCY_ISO</v>
          </cell>
        </row>
        <row r="218">
          <cell r="A218" t="str">
            <v>Scalar|||200016696|||EQTY|||PRICE_CURRENCY_ISO|||False|||</v>
          </cell>
          <cell r="C218" t="str">
            <v>V_KEYWORD_EQTY_200016696_PRICE_CURRENCY_ISO</v>
          </cell>
        </row>
        <row r="219">
          <cell r="A219" t="str">
            <v>Scalar|||200016696|||EQTY|||CURRENCY_ISO|||False|||</v>
          </cell>
          <cell r="C219" t="str">
            <v>V_KEYWORD_EQTY_200016696_CURRENCY_ISO</v>
          </cell>
        </row>
        <row r="221">
          <cell r="A221" t="str">
            <v>Scalar|||200016696|||EQTY|||AMER_LIST|||False|||</v>
          </cell>
          <cell r="C221" t="str">
            <v>V_KEYWORD_EQTY_200016696_AMER_LIST</v>
          </cell>
        </row>
        <row r="222">
          <cell r="A222" t="str">
            <v>Scalar|||200016696|||EQTY|||AMER_CONVICTION|||False|||</v>
          </cell>
          <cell r="C222" t="str">
            <v>V_KEYWORD_EQTY_200016696_AMER_CONVICTION</v>
          </cell>
        </row>
        <row r="223">
          <cell r="A223" t="str">
            <v>Scalar|||200016696|||EQTY|||LEGAL_RATING|||False|||</v>
          </cell>
          <cell r="C223" t="str">
            <v>V_KEYWORD_EQTY_200016696_LEGAL_RATING</v>
          </cell>
        </row>
        <row r="224">
          <cell r="A224" t="str">
            <v>Scalar|||200016696|||EQTY|||TARGET_PRICE|||False|||</v>
          </cell>
          <cell r="C224" t="str">
            <v>V_KEYWORD_EQTY_200016696_TARGET_PRICE</v>
          </cell>
        </row>
        <row r="225">
          <cell r="A225" t="str">
            <v>Scalar|||200016696|||EQTY|||TP_PERIOD|||False|||</v>
          </cell>
          <cell r="C225" t="str">
            <v>V_KEYWORD_EQTY_200016696_TP_PERIOD</v>
          </cell>
        </row>
        <row r="226">
          <cell r="A226" t="str">
            <v>Scalar|||200016696|||EQTY|||NUM_SH|||False|||</v>
          </cell>
          <cell r="C226" t="str">
            <v>V_KEYWORD_EQTY_200016696_NUM_SH</v>
          </cell>
        </row>
        <row r="227">
          <cell r="A227" t="str">
            <v>Scalar|||200016696|||EQTY|||FREE_FLOAT|||False|||</v>
          </cell>
          <cell r="C227" t="str">
            <v>V_KEYWORD_EQTY_200016696_FREE_FLOAT</v>
          </cell>
        </row>
        <row r="229">
          <cell r="A229" t="str">
            <v>Vector|||200016696|||EQTY|||BVPS_PUB|||False|||</v>
          </cell>
          <cell r="C229" t="str">
            <v>V_KEYWORD_EQTY_200016696_BVPS_PUB</v>
          </cell>
        </row>
        <row r="230">
          <cell r="A230" t="str">
            <v>Vector|||200016696|||EQTY|||DPS_PUB|||False|||</v>
          </cell>
          <cell r="C230" t="str">
            <v>V_KEYWORD_EQTY_200016696_DPS_PUB</v>
          </cell>
        </row>
        <row r="231">
          <cell r="A231" t="str">
            <v>Vector|||200016696|||EQTY|||DPS_SPECIAL_PUB|||False|||</v>
          </cell>
          <cell r="C231" t="str">
            <v>V_KEYWORD_EQTY_200016696_DPS_SPECIAL_PUB</v>
          </cell>
        </row>
        <row r="232">
          <cell r="A232" t="str">
            <v>Vector|||200016696|||EQTY|||EBITDA_PUB|||False|||</v>
          </cell>
          <cell r="C232" t="str">
            <v>V_KEYWORD_EQTY_200016696_EBITDA_PUB</v>
          </cell>
        </row>
        <row r="233">
          <cell r="A233" t="str">
            <v>Vector|||200016696|||EQTY|||EPS_PUB|||False|||</v>
          </cell>
          <cell r="C233" t="str">
            <v>V_KEYWORD_EQTY_200016696_EPS_PUB</v>
          </cell>
        </row>
        <row r="234">
          <cell r="A234" t="str">
            <v>Vector|||200016696|||EQTY|||EPS_PUB_EX_ESO|||False|||</v>
          </cell>
          <cell r="C234" t="str">
            <v>V_KEYWORD_EQTY_200016696_EPS_PUB_EX_ESO</v>
          </cell>
        </row>
        <row r="235">
          <cell r="A235" t="str">
            <v>Vector|||200016696|||EQTY|||EV_ADJ_PUB|||False|||</v>
          </cell>
          <cell r="C235" t="str">
            <v>V_KEYWORD_EQTY_200016696_EV_ADJ_PUB</v>
          </cell>
        </row>
        <row r="236">
          <cell r="A236" t="str">
            <v>Vector|||200016696|||EQTY|||NET_DEBT_PUB|||False|||</v>
          </cell>
          <cell r="C236" t="str">
            <v>V_KEYWORD_EQTY_200016696_NET_DEBT_PUB</v>
          </cell>
        </row>
        <row r="237">
          <cell r="A237" t="str">
            <v>Vector|||200016696|||EQTY|||NI_PUB|||False|||</v>
          </cell>
          <cell r="C237" t="str">
            <v>V_KEYWORD_EQTY_200016696_NI_PUB</v>
          </cell>
        </row>
        <row r="238">
          <cell r="A238" t="str">
            <v>Vector|||200016696|||EQTY|||EBIT_PUB|||False|||</v>
          </cell>
          <cell r="C238" t="str">
            <v>V_KEYWORD_EQTY_200016696_EBIT_PUB</v>
          </cell>
        </row>
        <row r="239">
          <cell r="A239" t="str">
            <v>Vector|||200016696|||EQTY|||PTP_PUB|||False|||</v>
          </cell>
          <cell r="C239" t="str">
            <v>V_KEYWORD_EQTY_200016696_PTP_PUB</v>
          </cell>
        </row>
        <row r="240">
          <cell r="A240" t="str">
            <v>Vector|||200016696|||EQTY|||REVS_PUB|||False|||</v>
          </cell>
          <cell r="C240" t="str">
            <v>V_KEYWORD_EQTY_200016696_REVS_PUB</v>
          </cell>
        </row>
        <row r="241">
          <cell r="A241" t="str">
            <v>Vector|||200016696|||EQTY|||EQ_PUB|||False|||</v>
          </cell>
          <cell r="C241" t="str">
            <v>V_KEYWORD_EQTY_200016696_EQ_PUB</v>
          </cell>
        </row>
        <row r="243">
          <cell r="A243" t="str">
            <v>Vector|||200016696|||EQTY|||PROV_INC_TAX|||False|||</v>
          </cell>
          <cell r="C243" t="str">
            <v>V_KEYWORD_EQTY_200016696_PROV_INC_TAX</v>
          </cell>
        </row>
        <row r="244">
          <cell r="A244" t="str">
            <v>Vector|||200016696|||EQTY|||INC_MINORITY|||False|||</v>
          </cell>
          <cell r="C244" t="str">
            <v>V_KEYWORD_EQTY_200016696_INC_MINORITY</v>
          </cell>
        </row>
        <row r="245">
          <cell r="A245" t="str">
            <v>Vector|||200016696|||EQTY|||NI_PRE_PREF|||False|||</v>
          </cell>
          <cell r="C245" t="str">
            <v>V_KEYWORD_EQTY_200016696_NI_PRE_PREF</v>
          </cell>
        </row>
        <row r="246">
          <cell r="A246" t="str">
            <v>Vector|||200016696|||EQTY|||PREF_DIV|||False|||</v>
          </cell>
          <cell r="C246" t="str">
            <v>V_KEYWORD_EQTY_200016696_PREF_DIV</v>
          </cell>
        </row>
        <row r="247">
          <cell r="A247" t="str">
            <v>Vector|||200016696|||EQTY|||NET_EARNING|||False|||</v>
          </cell>
          <cell r="C247" t="str">
            <v>V_KEYWORD_EQTY_200016696_NET_EARNING</v>
          </cell>
        </row>
        <row r="248">
          <cell r="A248" t="str">
            <v>Vector|||200016696|||EQTY|||TAX_EXC|||False|||</v>
          </cell>
          <cell r="C248" t="str">
            <v>V_KEYWORD_EQTY_200016696_TAX_EXC</v>
          </cell>
        </row>
        <row r="249">
          <cell r="A249" t="str">
            <v>Vector|||200016696|||EQTY|||NET_INC|||False|||</v>
          </cell>
          <cell r="C249" t="str">
            <v>V_KEYWORD_EQTY_200016696_NET_INC</v>
          </cell>
        </row>
        <row r="250">
          <cell r="A250" t="str">
            <v>Vector|||200016696|||EQTY|||EPS|||False|||</v>
          </cell>
          <cell r="C250" t="str">
            <v>V_KEYWORD_EQTY_200016696_EPS</v>
          </cell>
        </row>
        <row r="251">
          <cell r="A251" t="str">
            <v>Vector|||200016696|||EQTY|||EPS_FUL_DIL|||False|||</v>
          </cell>
          <cell r="C251" t="str">
            <v>V_KEYWORD_EQTY_200016696_EPS_FUL_DIL</v>
          </cell>
        </row>
        <row r="252">
          <cell r="A252" t="str">
            <v>Vector|||200016696|||EQTY|||EPS_POST_BASIC|||False|||</v>
          </cell>
          <cell r="C252" t="str">
            <v>V_KEYWORD_EQTY_200016696_EPS_POST_BASIC</v>
          </cell>
        </row>
        <row r="253">
          <cell r="A253" t="str">
            <v>Vector|||200016696|||EQTY|||FULLY_DIL_EPS|||False|||</v>
          </cell>
          <cell r="C253" t="str">
            <v>V_KEYWORD_EQTY_200016696_FULLY_DIL_EPS</v>
          </cell>
        </row>
        <row r="254">
          <cell r="A254" t="str">
            <v>Vector|||200016696|||EQTY|||COMMON_DIV_PAID|||False|||</v>
          </cell>
          <cell r="C254" t="str">
            <v>V_KEYWORD_EQTY_200016696_COMMON_DIV_PAID</v>
          </cell>
        </row>
        <row r="255">
          <cell r="A255" t="str">
            <v>Vector|||200016696|||EQTY|||DPS|||False|||</v>
          </cell>
          <cell r="C255" t="str">
            <v>V_KEYWORD_EQTY_200016696_DPS</v>
          </cell>
        </row>
        <row r="256">
          <cell r="A256" t="str">
            <v>Vector|||200016696|||EQTY|||SH|||False|||</v>
          </cell>
          <cell r="C256" t="str">
            <v>V_KEYWORD_EQTY_200016696_SH</v>
          </cell>
        </row>
        <row r="257">
          <cell r="A257" t="str">
            <v>Vector|||200016696|||EQTY|||DILUTE_SHARES|||False|||</v>
          </cell>
          <cell r="C257" t="str">
            <v>V_KEYWORD_EQTY_200016696_DILUTE_SHARES</v>
          </cell>
        </row>
        <row r="258">
          <cell r="A258" t="str">
            <v>Vector|||200016696|||EQTY|||NON_OP_ADD|||False|||</v>
          </cell>
          <cell r="C258" t="str">
            <v>V_KEYWORD_EQTY_200016696_NON_OP_ADD</v>
          </cell>
        </row>
        <row r="260">
          <cell r="A260" t="str">
            <v>Vector|||200016696|||EQTY|||MARGIN_TAX_RATE|||False|||</v>
          </cell>
          <cell r="C260" t="str">
            <v>V_KEYWORD_EQTY_200016696_MARGIN_TAX_RATE</v>
          </cell>
        </row>
        <row r="262">
          <cell r="A262" t="str">
            <v>Vector|||200016696|||EQTY|||FV_GRANT|||False|||</v>
          </cell>
          <cell r="C262" t="str">
            <v>V_KEYWORD_EQTY_200016696_FV_GRANT</v>
          </cell>
        </row>
        <row r="263">
          <cell r="A263" t="str">
            <v>Vector|||200016696|||EQTY|||ESO_POST_TAX|||False|||</v>
          </cell>
          <cell r="C263" t="str">
            <v>V_KEYWORD_EQTY_200016696_ESO_POST_TAX</v>
          </cell>
        </row>
        <row r="264">
          <cell r="A264" t="str">
            <v>Vector|||200016696|||EQTY|||EPS_EX_ESO_B|||False|||</v>
          </cell>
          <cell r="C264" t="str">
            <v>V_KEYWORD_EQTY_200016696_EPS_EX_ESO_B</v>
          </cell>
        </row>
        <row r="265">
          <cell r="A265" t="str">
            <v>Vector|||200016696|||EQTY|||EPS_EX_ESO_D|||False|||</v>
          </cell>
          <cell r="C265" t="str">
            <v>V_KEYWORD_EQTY_200016696_EPS_EX_ESO_D</v>
          </cell>
        </row>
        <row r="266">
          <cell r="A266" t="str">
            <v>Scalar|||200016696|||EQTY|||ESO_YEAR|||False|||</v>
          </cell>
          <cell r="C266" t="str">
            <v>V_KEYWORD_EQTY_200016696_ESO_YEAR</v>
          </cell>
        </row>
        <row r="268">
          <cell r="A268" t="str">
            <v>Vector|||200016696|||EQTY|||BVPS|||False|||</v>
          </cell>
          <cell r="C268" t="str">
            <v>V_KEYWORD_EQTY_200016696_BVPS</v>
          </cell>
        </row>
        <row r="270">
          <cell r="A270" t="str">
            <v>Scalar|||200016696|||EQTY|||REPUR_TOT_AUTH|||False|||</v>
          </cell>
          <cell r="C270" t="str">
            <v>V_KEYWORD_EQTY_200016696_REPUR_TOT_AUTH</v>
          </cell>
        </row>
        <row r="271">
          <cell r="A271" t="str">
            <v>Scalar|||200016696|||EQTY|||REPUR_REMAINING|||False|||</v>
          </cell>
          <cell r="C271" t="str">
            <v>V_KEYWORD_EQTY_200016696_REPUR_REMAINING</v>
          </cell>
        </row>
        <row r="272">
          <cell r="A272" t="str">
            <v>Scalar|||200016696|||EQTY|||REPUR_SUSPENDED|||False|||</v>
          </cell>
          <cell r="C272" t="str">
            <v>V_KEYWORD_EQTY_200016696_REPUR_SUSPENDED</v>
          </cell>
        </row>
        <row r="273">
          <cell r="A273" t="str">
            <v>Vector|||200016696|||EQTY|||REPUR_ACTUAL|||False|||</v>
          </cell>
          <cell r="C273" t="str">
            <v>V_KEYWORD_EQTY_200016696_REPUR_ACTUAL</v>
          </cell>
        </row>
        <row r="275">
          <cell r="A275" t="str">
            <v>Vector|||200016696|||EQTY|||CF_NI_PRE_PREF|||False|||</v>
          </cell>
          <cell r="C275" t="str">
            <v>V_KEYWORD_EQTY_200016696_CF_NI_PRE_PREF</v>
          </cell>
        </row>
      </sheetData>
      <sheetData sheetId="10"/>
      <sheetData sheetId="11">
        <row r="1">
          <cell r="A1" t="str">
            <v>Issuer: Via Varejo SA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Reference Data</v>
          </cell>
          <cell r="B5">
            <v>0</v>
          </cell>
          <cell r="C5">
            <v>0</v>
          </cell>
          <cell r="D5">
            <v>0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  <cell r="B8">
            <v>0</v>
          </cell>
          <cell r="C8">
            <v>0</v>
          </cell>
          <cell r="D8">
            <v>0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  <cell r="B10">
            <v>0</v>
          </cell>
          <cell r="C10">
            <v>0</v>
          </cell>
          <cell r="D10">
            <v>0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22824.163990961173</v>
          </cell>
          <cell r="I11">
            <v>24850.776505580794</v>
          </cell>
          <cell r="J11">
            <v>28145.856261035355</v>
          </cell>
          <cell r="K11">
            <v>31599.17952309113</v>
          </cell>
          <cell r="L11">
            <v>35225.69670191365</v>
          </cell>
          <cell r="M11">
            <v>0</v>
          </cell>
          <cell r="N11">
            <v>4678.7049638541639</v>
          </cell>
          <cell r="O11">
            <v>4553.2990361458369</v>
          </cell>
          <cell r="P11">
            <v>4629.972999999999</v>
          </cell>
          <cell r="Q11">
            <v>5575.7590000000027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6553.6159909611742</v>
          </cell>
          <cell r="Z11">
            <v>5633.6321975289393</v>
          </cell>
          <cell r="AA11">
            <v>5828.0982809706238</v>
          </cell>
          <cell r="AB11">
            <v>5937.4852536274248</v>
          </cell>
          <cell r="AC11">
            <v>7451.5607734538053</v>
          </cell>
          <cell r="AD11">
            <v>6399.8352346717593</v>
          </cell>
          <cell r="AE11">
            <v>6614.2148598451358</v>
          </cell>
          <cell r="AF11">
            <v>6723.0831986795374</v>
          </cell>
          <cell r="AG11">
            <v>8408.7229678389212</v>
          </cell>
          <cell r="AH11">
            <v>7221.1474849674614</v>
          </cell>
          <cell r="AI11">
            <v>7445.193463676289</v>
          </cell>
          <cell r="AJ11">
            <v>7543.5714021681142</v>
          </cell>
          <cell r="AK11">
            <v>9389.2671722792657</v>
          </cell>
          <cell r="AL11">
            <v>8062.7990274910526</v>
          </cell>
          <cell r="AM11">
            <v>8310.3679190096846</v>
          </cell>
          <cell r="AN11">
            <v>8408.5388604676591</v>
          </cell>
          <cell r="AO11">
            <v>10443.990894945255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-15703.925623316445</v>
          </cell>
          <cell r="I12">
            <v>-17065.319914492531</v>
          </cell>
          <cell r="J12">
            <v>-19510.907306427012</v>
          </cell>
          <cell r="K12">
            <v>-22110.003273782877</v>
          </cell>
          <cell r="L12">
            <v>-24990.822601887052</v>
          </cell>
          <cell r="M12">
            <v>0</v>
          </cell>
          <cell r="N12">
            <v>-3267.4360000000001</v>
          </cell>
          <cell r="O12">
            <v>-3221.3929999999996</v>
          </cell>
          <cell r="P12">
            <v>-3291.3809999999989</v>
          </cell>
          <cell r="Q12">
            <v>-3799.5490000000009</v>
          </cell>
          <cell r="R12">
            <v>-3591.9409999999998</v>
          </cell>
          <cell r="S12">
            <v>-3510.7150000000001</v>
          </cell>
          <cell r="T12">
            <v>-3608.3730000000005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-3603.6124746566329</v>
          </cell>
          <cell r="Y12">
            <v>-4536.4651486598123</v>
          </cell>
          <cell r="Z12">
            <v>-3899.9756149684531</v>
          </cell>
          <cell r="AA12">
            <v>-3967.9723701226449</v>
          </cell>
          <cell r="AB12">
            <v>-4039.3422556280138</v>
          </cell>
          <cell r="AC12">
            <v>-5158.0296737734216</v>
          </cell>
          <cell r="AD12">
            <v>-4471.991343706527</v>
          </cell>
          <cell r="AE12">
            <v>-4546.1803231915655</v>
          </cell>
          <cell r="AF12">
            <v>-4617.4939775322136</v>
          </cell>
          <cell r="AG12">
            <v>-5875.2416619967062</v>
          </cell>
          <cell r="AH12">
            <v>-5092.8344013505193</v>
          </cell>
          <cell r="AI12">
            <v>-5165.7346277668012</v>
          </cell>
          <cell r="AJ12">
            <v>-5230.0483063320262</v>
          </cell>
          <cell r="AK12">
            <v>-6621.3859383335312</v>
          </cell>
          <cell r="AL12">
            <v>-5765.0354447138652</v>
          </cell>
          <cell r="AM12">
            <v>-5847.0488961748124</v>
          </cell>
          <cell r="AN12">
            <v>-5911.7238477515548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-4617.7379999999939</v>
          </cell>
          <cell r="G13">
            <v>-4956.5320000000011</v>
          </cell>
          <cell r="H13">
            <v>-5015.2144799696607</v>
          </cell>
          <cell r="I13">
            <v>-5481.6600342306265</v>
          </cell>
          <cell r="J13">
            <v>-6183.5641518185384</v>
          </cell>
          <cell r="K13">
            <v>-6909.9881482047522</v>
          </cell>
          <cell r="L13">
            <v>-7671.2880698098779</v>
          </cell>
          <cell r="M13">
            <v>0</v>
          </cell>
          <cell r="N13">
            <v>-1153.4972574753299</v>
          </cell>
          <cell r="O13">
            <v>-1137.0389495680811</v>
          </cell>
          <cell r="P13">
            <v>-1050.7791268885376</v>
          </cell>
          <cell r="Q13">
            <v>-1276.4226660680456</v>
          </cell>
          <cell r="R13">
            <v>-1232.772285120521</v>
          </cell>
          <cell r="S13">
            <v>-1178.5172554943642</v>
          </cell>
          <cell r="T13">
            <v>-1209.5884593851149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-1191.9225575555936</v>
          </cell>
          <cell r="Y13">
            <v>-1375.7429224140667</v>
          </cell>
          <cell r="Z13">
            <v>-1268.7622059378018</v>
          </cell>
          <cell r="AA13">
            <v>-1328.9063183616197</v>
          </cell>
          <cell r="AB13">
            <v>-1325.671138116305</v>
          </cell>
          <cell r="AC13">
            <v>-1558.3203718148995</v>
          </cell>
          <cell r="AD13">
            <v>-1434.1888063987874</v>
          </cell>
          <cell r="AE13">
            <v>-1501.6933205967894</v>
          </cell>
          <cell r="AF13">
            <v>-1494.685242354923</v>
          </cell>
          <cell r="AG13">
            <v>-1752.9967824680389</v>
          </cell>
          <cell r="AH13">
            <v>-1609.3786132154094</v>
          </cell>
          <cell r="AI13">
            <v>-1682.0713290118645</v>
          </cell>
          <cell r="AJ13">
            <v>-1668.8502793977702</v>
          </cell>
          <cell r="AK13">
            <v>-1949.6879265797077</v>
          </cell>
          <cell r="AL13">
            <v>-1788.2539306751116</v>
          </cell>
          <cell r="AM13">
            <v>-1869.4746846998194</v>
          </cell>
          <cell r="AN13">
            <v>-1852.224515569136</v>
          </cell>
          <cell r="AO13">
            <v>-2161.3349388658103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-18319.014342225288</v>
          </cell>
          <cell r="G14">
            <v>-19508.322999999997</v>
          </cell>
          <cell r="H14">
            <v>-20868.051125611128</v>
          </cell>
          <cell r="I14">
            <v>-22725.484259218218</v>
          </cell>
          <cell r="J14">
            <v>-25903.778070975219</v>
          </cell>
          <cell r="K14">
            <v>-29267.772845136795</v>
          </cell>
          <cell r="L14">
            <v>-32948.273347247312</v>
          </cell>
          <cell r="M14">
            <v>0</v>
          </cell>
          <cell r="N14">
            <v>-4448.4962632205843</v>
          </cell>
          <cell r="O14">
            <v>-4387.2080386765929</v>
          </cell>
          <cell r="P14">
            <v>-4387.2236568239277</v>
          </cell>
          <cell r="Q14">
            <v>-5096.0863835041837</v>
          </cell>
          <cell r="R14">
            <v>-4846.9294914196407</v>
          </cell>
          <cell r="S14">
            <v>-4808.3404299311478</v>
          </cell>
          <cell r="T14">
            <v>-4840.1490786492113</v>
          </cell>
          <cell r="U14">
            <v>-5012.9040000000005</v>
          </cell>
          <cell r="V14">
            <v>-5008.5599999999995</v>
          </cell>
          <cell r="W14">
            <v>-5074.7420000000002</v>
          </cell>
          <cell r="X14">
            <v>-4833.6567337638289</v>
          </cell>
          <cell r="Y14">
            <v>-5951.092391847299</v>
          </cell>
          <cell r="Z14">
            <v>-5213.6129484191279</v>
          </cell>
          <cell r="AA14">
            <v>-5339.711521356051</v>
          </cell>
          <cell r="AB14">
            <v>-5410.801010363014</v>
          </cell>
          <cell r="AC14">
            <v>-6761.358779080022</v>
          </cell>
          <cell r="AD14">
            <v>-5958.2434164605229</v>
          </cell>
          <cell r="AE14">
            <v>-6099.1473298927922</v>
          </cell>
          <cell r="AF14">
            <v>-6166.1844048737275</v>
          </cell>
          <cell r="AG14">
            <v>-7680.2029197481734</v>
          </cell>
          <cell r="AH14">
            <v>-6763.9453505401143</v>
          </cell>
          <cell r="AI14">
            <v>-6908.8917538098949</v>
          </cell>
          <cell r="AJ14">
            <v>-6963.16346895877</v>
          </cell>
          <cell r="AK14">
            <v>-8631.7722718280147</v>
          </cell>
          <cell r="AL14">
            <v>-7625.194934858001</v>
          </cell>
          <cell r="AM14">
            <v>-7787.3897554332398</v>
          </cell>
          <cell r="AN14">
            <v>-7838.2410775746484</v>
          </cell>
          <cell r="AO14">
            <v>-9697.4475793814181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-121.51734222529521</v>
          </cell>
          <cell r="G17">
            <v>497.23800000000006</v>
          </cell>
          <cell r="H17">
            <v>-188.3565554158761</v>
          </cell>
          <cell r="I17">
            <v>-227.37575564876209</v>
          </cell>
          <cell r="J17">
            <v>-267.70341425206641</v>
          </cell>
          <cell r="K17">
            <v>-316.04540465685625</v>
          </cell>
          <cell r="L17">
            <v>-364.6751876671164</v>
          </cell>
          <cell r="M17">
            <v>0</v>
          </cell>
          <cell r="N17">
            <v>-27.563005745253935</v>
          </cell>
          <cell r="O17">
            <v>-28.776089108512103</v>
          </cell>
          <cell r="P17">
            <v>-45.063529935391657</v>
          </cell>
          <cell r="Q17">
            <v>-20.114717436137528</v>
          </cell>
          <cell r="R17">
            <v>-22.216206299119801</v>
          </cell>
          <cell r="S17">
            <v>-119.10817443678397</v>
          </cell>
          <cell r="T17">
            <v>-22.187619264096245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-47.479836881622099</v>
          </cell>
          <cell r="Y17">
            <v>-48.971718534254009</v>
          </cell>
          <cell r="Z17">
            <v>-56.666107111052504</v>
          </cell>
          <cell r="AA17">
            <v>-54.708820090622879</v>
          </cell>
          <cell r="AB17">
            <v>-57.992670771988507</v>
          </cell>
          <cell r="AC17">
            <v>-58.008157675098218</v>
          </cell>
          <cell r="AD17">
            <v>-66.20971413572417</v>
          </cell>
          <cell r="AE17">
            <v>-65.546431398654576</v>
          </cell>
          <cell r="AF17">
            <v>-68.587328842042481</v>
          </cell>
          <cell r="AG17">
            <v>-67.359939875645139</v>
          </cell>
          <cell r="AH17">
            <v>-78.333946344784309</v>
          </cell>
          <cell r="AI17">
            <v>-77.814637070049599</v>
          </cell>
          <cell r="AJ17">
            <v>-81.308432971962276</v>
          </cell>
          <cell r="AK17">
            <v>-78.588388270060037</v>
          </cell>
          <cell r="AL17">
            <v>-91.057298612545722</v>
          </cell>
          <cell r="AM17">
            <v>-90.143346700572408</v>
          </cell>
          <cell r="AN17">
            <v>-93.892770813088646</v>
          </cell>
          <cell r="AO17">
            <v>-89.581771540909614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-18319.014342225288</v>
          </cell>
          <cell r="G18">
            <v>-19508.322999999997</v>
          </cell>
          <cell r="H18">
            <v>-20868.051125611128</v>
          </cell>
          <cell r="I18">
            <v>-22725.484259218218</v>
          </cell>
          <cell r="J18">
            <v>-25903.778070975219</v>
          </cell>
          <cell r="K18">
            <v>-29267.772845136795</v>
          </cell>
          <cell r="L18">
            <v>-32948.273347247312</v>
          </cell>
          <cell r="M18">
            <v>0</v>
          </cell>
          <cell r="N18">
            <v>-4448.4962632205843</v>
          </cell>
          <cell r="O18">
            <v>-4387.2080386765929</v>
          </cell>
          <cell r="P18">
            <v>-4387.2236568239277</v>
          </cell>
          <cell r="Q18">
            <v>-5096.0863835041837</v>
          </cell>
          <cell r="R18">
            <v>-4846.9294914196407</v>
          </cell>
          <cell r="S18">
            <v>-4808.3404299311478</v>
          </cell>
          <cell r="T18">
            <v>-4840.1490786492113</v>
          </cell>
          <cell r="U18">
            <v>-5012.9040000000005</v>
          </cell>
          <cell r="V18">
            <v>-5008.5599999999995</v>
          </cell>
          <cell r="W18">
            <v>-5074.7420000000002</v>
          </cell>
          <cell r="X18">
            <v>-4833.6567337638289</v>
          </cell>
          <cell r="Y18">
            <v>-5951.092391847299</v>
          </cell>
          <cell r="Z18">
            <v>-5213.6129484191279</v>
          </cell>
          <cell r="AA18">
            <v>-5339.711521356051</v>
          </cell>
          <cell r="AB18">
            <v>-5410.801010363014</v>
          </cell>
          <cell r="AC18">
            <v>-6761.358779080022</v>
          </cell>
          <cell r="AD18">
            <v>-5958.2434164605229</v>
          </cell>
          <cell r="AE18">
            <v>-6099.1473298927922</v>
          </cell>
          <cell r="AF18">
            <v>-6166.1844048737275</v>
          </cell>
          <cell r="AG18">
            <v>-7680.2029197481734</v>
          </cell>
          <cell r="AH18">
            <v>-6763.9453505401143</v>
          </cell>
          <cell r="AI18">
            <v>-6908.8917538098949</v>
          </cell>
          <cell r="AJ18">
            <v>-6963.16346895877</v>
          </cell>
          <cell r="AK18">
            <v>-8631.7722718280147</v>
          </cell>
          <cell r="AL18">
            <v>-7625.194934858001</v>
          </cell>
          <cell r="AM18">
            <v>-7787.3897554332398</v>
          </cell>
          <cell r="AN18">
            <v>-7838.2410775746484</v>
          </cell>
          <cell r="AO18">
            <v>-9697.4475793814181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-18166.069342225288</v>
          </cell>
          <cell r="G19">
            <v>-19371.623</v>
          </cell>
          <cell r="H19">
            <v>-20686.863890117576</v>
          </cell>
          <cell r="I19">
            <v>-22491.284148800794</v>
          </cell>
          <cell r="J19">
            <v>-25623.930865279613</v>
          </cell>
          <cell r="K19">
            <v>-28940.640468421676</v>
          </cell>
          <cell r="L19">
            <v>-32572.028303765212</v>
          </cell>
          <cell r="M19">
            <v>0</v>
          </cell>
          <cell r="N19">
            <v>-4411.6528682941853</v>
          </cell>
          <cell r="O19">
            <v>-4355.1421049756927</v>
          </cell>
          <cell r="P19">
            <v>-4339.4910119945062</v>
          </cell>
          <cell r="Q19">
            <v>-5059.7833569609038</v>
          </cell>
          <cell r="R19">
            <v>-4813.6779166804126</v>
          </cell>
          <cell r="S19">
            <v>-4776.7208278578864</v>
          </cell>
          <cell r="T19">
            <v>-4809.320255461701</v>
          </cell>
          <cell r="U19">
            <v>-4971.9040000000005</v>
          </cell>
          <cell r="V19">
            <v>-4963.3009999999995</v>
          </cell>
          <cell r="W19">
            <v>-5032</v>
          </cell>
          <cell r="X19">
            <v>-4788.8109895731532</v>
          </cell>
          <cell r="Y19">
            <v>-5902.7519005444219</v>
          </cell>
          <cell r="Z19">
            <v>-5157.1086090213839</v>
          </cell>
          <cell r="AA19">
            <v>-5282.7998112721843</v>
          </cell>
          <cell r="AB19">
            <v>-5352.3123566847407</v>
          </cell>
          <cell r="AC19">
            <v>-6699.0633718224844</v>
          </cell>
          <cell r="AD19">
            <v>-5890.4512809549951</v>
          </cell>
          <cell r="AE19">
            <v>-6030.7499556520215</v>
          </cell>
          <cell r="AF19">
            <v>-6096.3043411610925</v>
          </cell>
          <cell r="AG19">
            <v>-7606.4252875115062</v>
          </cell>
          <cell r="AH19">
            <v>-6684.3876667091426</v>
          </cell>
          <cell r="AI19">
            <v>-6828.7243642038602</v>
          </cell>
          <cell r="AJ19">
            <v>-6881.4879379987424</v>
          </cell>
          <cell r="AK19">
            <v>-8546.0404995099325</v>
          </cell>
          <cell r="AL19">
            <v>-7533.4166089257233</v>
          </cell>
          <cell r="AM19">
            <v>-7695.0103336669245</v>
          </cell>
          <cell r="AN19">
            <v>-7744.3143398672019</v>
          </cell>
          <cell r="AO19">
            <v>-9599.2870213053629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1271.6666577747112</v>
          </cell>
          <cell r="G20">
            <v>2373.8429999999998</v>
          </cell>
          <cell r="H20">
            <v>2137.3001008435986</v>
          </cell>
          <cell r="I20">
            <v>2359.4923567800038</v>
          </cell>
          <cell r="J20">
            <v>2521.9253957557407</v>
          </cell>
          <cell r="K20">
            <v>2658.5390546694562</v>
          </cell>
          <cell r="L20">
            <v>2653.668398148438</v>
          </cell>
          <cell r="M20">
            <v>0</v>
          </cell>
          <cell r="N20">
            <v>267.05209555997851</v>
          </cell>
          <cell r="O20">
            <v>198.15693117014419</v>
          </cell>
          <cell r="P20">
            <v>290.4819880054921</v>
          </cell>
          <cell r="Q20">
            <v>515.97564303909894</v>
          </cell>
          <cell r="R20">
            <v>329.56608331958716</v>
          </cell>
          <cell r="S20">
            <v>335.87317214211328</v>
          </cell>
          <cell r="T20">
            <v>448.30774453829849</v>
          </cell>
          <cell r="U20">
            <v>1260.096</v>
          </cell>
          <cell r="V20">
            <v>485.24699999999984</v>
          </cell>
          <cell r="W20">
            <v>493.00000000000006</v>
          </cell>
          <cell r="X20">
            <v>508.18901042684683</v>
          </cell>
          <cell r="Y20">
            <v>650.86409041675267</v>
          </cell>
          <cell r="Z20">
            <v>476.52358850755598</v>
          </cell>
          <cell r="AA20">
            <v>545.29846969843925</v>
          </cell>
          <cell r="AB20">
            <v>585.17289694268413</v>
          </cell>
          <cell r="AC20">
            <v>752.49740163132049</v>
          </cell>
          <cell r="AD20">
            <v>509.38395371676472</v>
          </cell>
          <cell r="AE20">
            <v>583.46490419311374</v>
          </cell>
          <cell r="AF20">
            <v>626.77885751844576</v>
          </cell>
          <cell r="AG20">
            <v>802.29768032741549</v>
          </cell>
          <cell r="AH20">
            <v>536.75981825831934</v>
          </cell>
          <cell r="AI20">
            <v>616.46909947242875</v>
          </cell>
          <cell r="AJ20">
            <v>662.08346416937263</v>
          </cell>
          <cell r="AK20">
            <v>843.2266727693343</v>
          </cell>
          <cell r="AL20">
            <v>529.38241856532898</v>
          </cell>
          <cell r="AM20">
            <v>615.35758534275931</v>
          </cell>
          <cell r="AN20">
            <v>664.22452060045691</v>
          </cell>
          <cell r="AO20">
            <v>844.70387363989175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-136.70000000000002</v>
          </cell>
          <cell r="H21">
            <v>-181.1872354935532</v>
          </cell>
          <cell r="I21">
            <v>-234.20011041742174</v>
          </cell>
          <cell r="J21">
            <v>-279.8472056956013</v>
          </cell>
          <cell r="K21">
            <v>-327.13237671511689</v>
          </cell>
          <cell r="L21">
            <v>-376.24504348209547</v>
          </cell>
          <cell r="M21">
            <v>0</v>
          </cell>
          <cell r="N21">
            <v>-36.843394926398673</v>
          </cell>
          <cell r="O21">
            <v>-32.065933700899926</v>
          </cell>
          <cell r="P21">
            <v>-47.732644829421268</v>
          </cell>
          <cell r="Q21">
            <v>-36.303026543280126</v>
          </cell>
          <cell r="R21">
            <v>-33.251574739228175</v>
          </cell>
          <cell r="S21">
            <v>-31.619602073261465</v>
          </cell>
          <cell r="T21">
            <v>-30.828823187510373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-44.845744190675738</v>
          </cell>
          <cell r="Y21">
            <v>-48.340491302877481</v>
          </cell>
          <cell r="Z21">
            <v>-56.504339397744353</v>
          </cell>
          <cell r="AA21">
            <v>-56.91171008386646</v>
          </cell>
          <cell r="AB21">
            <v>-58.488653678273685</v>
          </cell>
          <cell r="AC21">
            <v>-62.295407257537263</v>
          </cell>
          <cell r="AD21">
            <v>-67.792135505528094</v>
          </cell>
          <cell r="AE21">
            <v>-68.397374240770276</v>
          </cell>
          <cell r="AF21">
            <v>-69.880063712635476</v>
          </cell>
          <cell r="AG21">
            <v>-73.777632236667444</v>
          </cell>
          <cell r="AH21">
            <v>-79.557683830972024</v>
          </cell>
          <cell r="AI21">
            <v>-80.167389606034419</v>
          </cell>
          <cell r="AJ21">
            <v>-81.675530960027928</v>
          </cell>
          <cell r="AK21">
            <v>-85.731772318082491</v>
          </cell>
          <cell r="AL21">
            <v>-91.778325932278136</v>
          </cell>
          <cell r="AM21">
            <v>-92.379421766315417</v>
          </cell>
          <cell r="AN21">
            <v>-93.926737707446691</v>
          </cell>
          <cell r="AO21">
            <v>-98.16055807605521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1118.7216577747113</v>
          </cell>
          <cell r="G23">
            <v>2237.143</v>
          </cell>
          <cell r="H23">
            <v>1956.1128653500455</v>
          </cell>
          <cell r="I23">
            <v>2125.2922463625819</v>
          </cell>
          <cell r="J23">
            <v>2242.0781900601396</v>
          </cell>
          <cell r="K23">
            <v>2331.4066779543391</v>
          </cell>
          <cell r="L23">
            <v>2277.4233546663427</v>
          </cell>
          <cell r="M23">
            <v>0</v>
          </cell>
          <cell r="N23">
            <v>230.20870063357984</v>
          </cell>
          <cell r="O23">
            <v>166.09099746924426</v>
          </cell>
          <cell r="P23">
            <v>242.74934317607085</v>
          </cell>
          <cell r="Q23">
            <v>479.67261649581883</v>
          </cell>
          <cell r="R23">
            <v>296.31450858035896</v>
          </cell>
          <cell r="S23">
            <v>304.25357006885179</v>
          </cell>
          <cell r="T23">
            <v>417.47892135078814</v>
          </cell>
          <cell r="U23">
            <v>1219.096</v>
          </cell>
          <cell r="V23">
            <v>439.98799999999983</v>
          </cell>
          <cell r="W23">
            <v>450.25800000000004</v>
          </cell>
          <cell r="X23">
            <v>463.34326623617108</v>
          </cell>
          <cell r="Y23">
            <v>602.52359911387521</v>
          </cell>
          <cell r="Z23">
            <v>420.01924910981165</v>
          </cell>
          <cell r="AA23">
            <v>488.38675961457284</v>
          </cell>
          <cell r="AB23">
            <v>526.6842432644105</v>
          </cell>
          <cell r="AC23">
            <v>690.20199437378324</v>
          </cell>
          <cell r="AD23">
            <v>441.59181821123661</v>
          </cell>
          <cell r="AE23">
            <v>515.06752995234342</v>
          </cell>
          <cell r="AF23">
            <v>556.89879380581033</v>
          </cell>
          <cell r="AG23">
            <v>728.52004809074811</v>
          </cell>
          <cell r="AH23">
            <v>457.20213442734735</v>
          </cell>
          <cell r="AI23">
            <v>536.30170986639428</v>
          </cell>
          <cell r="AJ23">
            <v>580.40793320934472</v>
          </cell>
          <cell r="AK23">
            <v>757.49490045125185</v>
          </cell>
          <cell r="AL23">
            <v>437.60409263305087</v>
          </cell>
          <cell r="AM23">
            <v>522.97816357644388</v>
          </cell>
          <cell r="AN23">
            <v>570.29778289301021</v>
          </cell>
          <cell r="AO23">
            <v>746.54331556383659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364.19946983234723</v>
          </cell>
          <cell r="I24">
            <v>468.51707514379677</v>
          </cell>
          <cell r="J24">
            <v>556.90899905894332</v>
          </cell>
          <cell r="K24">
            <v>638.96979618607247</v>
          </cell>
          <cell r="L24">
            <v>718.3734586066123</v>
          </cell>
          <cell r="M24">
            <v>0</v>
          </cell>
          <cell r="N24">
            <v>47.359000000000002</v>
          </cell>
          <cell r="O24">
            <v>38.547000000000004</v>
          </cell>
          <cell r="P24">
            <v>41.57</v>
          </cell>
          <cell r="Q24">
            <v>43.216000000000015</v>
          </cell>
          <cell r="R24">
            <v>51.174999999999997</v>
          </cell>
          <cell r="S24">
            <v>51.25500000000001</v>
          </cell>
          <cell r="T24">
            <v>61.766999999999996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91.968223270694125</v>
          </cell>
          <cell r="Y24">
            <v>102.30624656165311</v>
          </cell>
          <cell r="Z24">
            <v>107.75031014009006</v>
          </cell>
          <cell r="AA24">
            <v>110.20535908615498</v>
          </cell>
          <cell r="AB24">
            <v>122.02655905279256</v>
          </cell>
          <cell r="AC24">
            <v>128.5348468647592</v>
          </cell>
          <cell r="AD24">
            <v>135.7790510572315</v>
          </cell>
          <cell r="AE24">
            <v>131.20935910295685</v>
          </cell>
          <cell r="AF24">
            <v>141.28604349157806</v>
          </cell>
          <cell r="AG24">
            <v>148.63454540717692</v>
          </cell>
          <cell r="AH24">
            <v>156.98598837573644</v>
          </cell>
          <cell r="AI24">
            <v>151.03511139152297</v>
          </cell>
          <cell r="AJ24">
            <v>161.69562128095288</v>
          </cell>
          <cell r="AK24">
            <v>169.25307513786018</v>
          </cell>
          <cell r="AL24">
            <v>178.65451951304857</v>
          </cell>
          <cell r="AM24">
            <v>170.52979085283175</v>
          </cell>
          <cell r="AN24">
            <v>181.07122923844142</v>
          </cell>
          <cell r="AO24">
            <v>188.11791900229065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-996.93364975840859</v>
          </cell>
          <cell r="I25">
            <v>-1142.4255418705613</v>
          </cell>
          <cell r="J25">
            <v>-1246.0907061580324</v>
          </cell>
          <cell r="K25">
            <v>-1384.1528807682448</v>
          </cell>
          <cell r="L25">
            <v>-1528.452019939512</v>
          </cell>
          <cell r="M25">
            <v>0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-190.97199999999998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-236.84945679676625</v>
          </cell>
          <cell r="Y25">
            <v>-263.59019296164229</v>
          </cell>
          <cell r="Z25">
            <v>-256.58995744676179</v>
          </cell>
          <cell r="AA25">
            <v>-278.16379712889682</v>
          </cell>
          <cell r="AB25">
            <v>-284.10085157083961</v>
          </cell>
          <cell r="AC25">
            <v>-323.57093572406313</v>
          </cell>
          <cell r="AD25">
            <v>-291.78493491924382</v>
          </cell>
          <cell r="AE25">
            <v>-300.05241340041312</v>
          </cell>
          <cell r="AF25">
            <v>-305.97067875534327</v>
          </cell>
          <cell r="AG25">
            <v>-348.28267908303224</v>
          </cell>
          <cell r="AH25">
            <v>-325.01658814477997</v>
          </cell>
          <cell r="AI25">
            <v>-333.74591337118306</v>
          </cell>
          <cell r="AJ25">
            <v>-339.61636642948764</v>
          </cell>
          <cell r="AK25">
            <v>-385.77401282279402</v>
          </cell>
          <cell r="AL25">
            <v>-359.40320459134136</v>
          </cell>
          <cell r="AM25">
            <v>-368.76360554865477</v>
          </cell>
          <cell r="AN25">
            <v>-374.77741022895981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-632.73417992606142</v>
          </cell>
          <cell r="I26">
            <v>-673.90846672676457</v>
          </cell>
          <cell r="J26">
            <v>-689.18170709908907</v>
          </cell>
          <cell r="K26">
            <v>-745.18308458217234</v>
          </cell>
          <cell r="L26">
            <v>-810.07856133289965</v>
          </cell>
          <cell r="M26">
            <v>0</v>
          </cell>
          <cell r="N26">
            <v>-165.42999999999998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-139.71699999999998</v>
          </cell>
          <cell r="T26">
            <v>-143.923</v>
          </cell>
          <cell r="U26">
            <v>-146</v>
          </cell>
          <cell r="V26">
            <v>-159.56900000000002</v>
          </cell>
          <cell r="W26">
            <v>-167</v>
          </cell>
          <cell r="X26">
            <v>-144.88123352607212</v>
          </cell>
          <cell r="Y26">
            <v>-161.28394639998919</v>
          </cell>
          <cell r="Z26">
            <v>-148.83964730667174</v>
          </cell>
          <cell r="AA26">
            <v>-167.95843804274182</v>
          </cell>
          <cell r="AB26">
            <v>-162.07429251804706</v>
          </cell>
          <cell r="AC26">
            <v>-195.03608885930393</v>
          </cell>
          <cell r="AD26">
            <v>-156.00588386201233</v>
          </cell>
          <cell r="AE26">
            <v>-168.84305429745626</v>
          </cell>
          <cell r="AF26">
            <v>-164.68463526376522</v>
          </cell>
          <cell r="AG26">
            <v>-199.64813367585532</v>
          </cell>
          <cell r="AH26">
            <v>-168.03059976904353</v>
          </cell>
          <cell r="AI26">
            <v>-182.71080197966009</v>
          </cell>
          <cell r="AJ26">
            <v>-177.92074514853476</v>
          </cell>
          <cell r="AK26">
            <v>-216.52093768493384</v>
          </cell>
          <cell r="AL26">
            <v>-180.74868507829279</v>
          </cell>
          <cell r="AM26">
            <v>-198.23381469582301</v>
          </cell>
          <cell r="AN26">
            <v>-193.70618099051839</v>
          </cell>
          <cell r="AO26">
            <v>-237.38988056826537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544.38665777471124</v>
          </cell>
          <cell r="G30">
            <v>1686.4830000000002</v>
          </cell>
          <cell r="H30">
            <v>1323.3786854239841</v>
          </cell>
          <cell r="I30">
            <v>1451.3837796358173</v>
          </cell>
          <cell r="J30">
            <v>1552.8964829610504</v>
          </cell>
          <cell r="K30">
            <v>1586.2235933721668</v>
          </cell>
          <cell r="L30">
            <v>1467.344793333443</v>
          </cell>
          <cell r="M30">
            <v>0</v>
          </cell>
          <cell r="N30">
            <v>64.778700633579859</v>
          </cell>
          <cell r="O30">
            <v>27.91899746924426</v>
          </cell>
          <cell r="P30">
            <v>112.49934317607085</v>
          </cell>
          <cell r="Q30">
            <v>339.18961649581883</v>
          </cell>
          <cell r="R30">
            <v>175.29450858035898</v>
          </cell>
          <cell r="S30">
            <v>164.5365700688518</v>
          </cell>
          <cell r="T30">
            <v>273.55592135078814</v>
          </cell>
          <cell r="U30">
            <v>1073.096</v>
          </cell>
          <cell r="V30">
            <v>280.41899999999981</v>
          </cell>
          <cell r="W30">
            <v>283.25800000000004</v>
          </cell>
          <cell r="X30">
            <v>318.46203271009892</v>
          </cell>
          <cell r="Y30">
            <v>441.23965271388602</v>
          </cell>
          <cell r="Z30">
            <v>271.17960180313992</v>
          </cell>
          <cell r="AA30">
            <v>320.42832157183102</v>
          </cell>
          <cell r="AB30">
            <v>364.60995074636344</v>
          </cell>
          <cell r="AC30">
            <v>495.16590551447928</v>
          </cell>
          <cell r="AD30">
            <v>285.58593434922432</v>
          </cell>
          <cell r="AE30">
            <v>346.22447565488716</v>
          </cell>
          <cell r="AF30">
            <v>392.21415854204508</v>
          </cell>
          <cell r="AG30">
            <v>528.87191441489279</v>
          </cell>
          <cell r="AH30">
            <v>289.17153465830381</v>
          </cell>
          <cell r="AI30">
            <v>353.59090788673416</v>
          </cell>
          <cell r="AJ30">
            <v>402.48718806080996</v>
          </cell>
          <cell r="AK30">
            <v>540.97396276631798</v>
          </cell>
          <cell r="AL30">
            <v>256.85540755475807</v>
          </cell>
          <cell r="AM30">
            <v>324.74434888062086</v>
          </cell>
          <cell r="AN30">
            <v>376.59160190249179</v>
          </cell>
          <cell r="AO30">
            <v>509.15343499557122</v>
          </cell>
        </row>
        <row r="31">
          <cell r="A31" t="str">
            <v>Additional Income Statement Items</v>
          </cell>
          <cell r="B31">
            <v>0</v>
          </cell>
          <cell r="C31">
            <v>0</v>
          </cell>
          <cell r="D31">
            <v>0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-996.93364975840859</v>
          </cell>
          <cell r="I35">
            <v>-1142.4255418705613</v>
          </cell>
          <cell r="J35">
            <v>-1246.0907061580324</v>
          </cell>
          <cell r="K35">
            <v>-1384.1528807682448</v>
          </cell>
          <cell r="L35">
            <v>-1528.452019939512</v>
          </cell>
          <cell r="M35">
            <v>0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-190.97199999999998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-236.84945679676625</v>
          </cell>
          <cell r="Y35">
            <v>-263.59019296164229</v>
          </cell>
          <cell r="Z35">
            <v>-256.58995744676179</v>
          </cell>
          <cell r="AA35">
            <v>-278.16379712889682</v>
          </cell>
          <cell r="AB35">
            <v>-284.10085157083961</v>
          </cell>
          <cell r="AC35">
            <v>-323.57093572406313</v>
          </cell>
          <cell r="AD35">
            <v>-291.78493491924382</v>
          </cell>
          <cell r="AE35">
            <v>-300.05241340041312</v>
          </cell>
          <cell r="AF35">
            <v>-305.97067875534327</v>
          </cell>
          <cell r="AG35">
            <v>-348.28267908303224</v>
          </cell>
          <cell r="AH35">
            <v>-325.01658814477997</v>
          </cell>
          <cell r="AI35">
            <v>-333.74591337118306</v>
          </cell>
          <cell r="AJ35">
            <v>-339.61636642948764</v>
          </cell>
          <cell r="AK35">
            <v>-385.77401282279402</v>
          </cell>
          <cell r="AL35">
            <v>-359.40320459134136</v>
          </cell>
          <cell r="AM35">
            <v>-368.76360554865477</v>
          </cell>
          <cell r="AN35">
            <v>-374.77741022895981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</row>
        <row r="37">
          <cell r="B37" t="str">
            <v>Revenue % USD, net of hedging</v>
          </cell>
          <cell r="C37" t="str">
            <v>REV_PCT_USD_HEDGE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0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  <cell r="B39">
            <v>0</v>
          </cell>
          <cell r="C39">
            <v>0</v>
          </cell>
          <cell r="D39">
            <v>0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2414.4364371799993</v>
          </cell>
          <cell r="G40">
            <v>3533</v>
          </cell>
          <cell r="H40">
            <v>3405.7867072064246</v>
          </cell>
          <cell r="I40">
            <v>3962.1493912206524</v>
          </cell>
          <cell r="J40">
            <v>4591.4121588715188</v>
          </cell>
          <cell r="K40">
            <v>5234.2275414780197</v>
          </cell>
          <cell r="L40">
            <v>5819.9206214894311</v>
          </cell>
          <cell r="M40">
            <v>0</v>
          </cell>
          <cell r="N40">
            <v>917.42842068517712</v>
          </cell>
          <cell r="O40">
            <v>1223.3632380863871</v>
          </cell>
          <cell r="P40">
            <v>1250.1399539498209</v>
          </cell>
          <cell r="Q40">
            <v>2414.4364371799993</v>
          </cell>
          <cell r="R40">
            <v>2351.4549902374993</v>
          </cell>
          <cell r="S40">
            <v>2193.3641801875001</v>
          </cell>
          <cell r="T40">
            <v>2185.7949300349997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3259.7983189657589</v>
          </cell>
          <cell r="Y40">
            <v>3405.7867072064246</v>
          </cell>
          <cell r="Z40">
            <v>3272.7491124391722</v>
          </cell>
          <cell r="AA40">
            <v>3549.9690537705865</v>
          </cell>
          <cell r="AB40">
            <v>3669.2727043436544</v>
          </cell>
          <cell r="AC40">
            <v>3962.1493912206524</v>
          </cell>
          <cell r="AD40">
            <v>3803.6653922246815</v>
          </cell>
          <cell r="AE40">
            <v>4119.123601327914</v>
          </cell>
          <cell r="AF40">
            <v>4255.2272085503746</v>
          </cell>
          <cell r="AG40">
            <v>4591.4121588715188</v>
          </cell>
          <cell r="AH40">
            <v>4388.2509692413269</v>
          </cell>
          <cell r="AI40">
            <v>4722.9687667442759</v>
          </cell>
          <cell r="AJ40">
            <v>4856.3843918080174</v>
          </cell>
          <cell r="AK40">
            <v>5234.2275414780197</v>
          </cell>
          <cell r="AL40">
            <v>4960.2627935972778</v>
          </cell>
          <cell r="AM40">
            <v>5291.1898325405282</v>
          </cell>
          <cell r="AN40">
            <v>5397.1943069975769</v>
          </cell>
          <cell r="AO40">
            <v>5819.9206214894311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2134.8354691574996</v>
          </cell>
          <cell r="G41">
            <v>2136</v>
          </cell>
          <cell r="H41">
            <v>2147.1430769325657</v>
          </cell>
          <cell r="I41">
            <v>2376.2098189710614</v>
          </cell>
          <cell r="J41">
            <v>2683.3318983187783</v>
          </cell>
          <cell r="K41">
            <v>3005.2032639956601</v>
          </cell>
          <cell r="L41">
            <v>3343.21738790464</v>
          </cell>
          <cell r="M41">
            <v>0</v>
          </cell>
          <cell r="N41">
            <v>3202.7111270575015</v>
          </cell>
          <cell r="O41">
            <v>3360.5307739499985</v>
          </cell>
          <cell r="P41">
            <v>3441.6020102700022</v>
          </cell>
          <cell r="Q41">
            <v>2134.8354691574996</v>
          </cell>
          <cell r="R41">
            <v>2177.843106185001</v>
          </cell>
          <cell r="S41">
            <v>2158.0813854300013</v>
          </cell>
          <cell r="T41">
            <v>2139.0873560024993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2114.8979656841866</v>
          </cell>
          <cell r="Y41">
            <v>2147.1430769325657</v>
          </cell>
          <cell r="Z41">
            <v>2197.6053910799856</v>
          </cell>
          <cell r="AA41">
            <v>2245.0691187649036</v>
          </cell>
          <cell r="AB41">
            <v>2292.5157389470332</v>
          </cell>
          <cell r="AC41">
            <v>2376.2098189710609</v>
          </cell>
          <cell r="AD41">
            <v>2447.6247428679112</v>
          </cell>
          <cell r="AE41">
            <v>2520.8957336273893</v>
          </cell>
          <cell r="AF41">
            <v>2594.11838446499</v>
          </cell>
          <cell r="AG41">
            <v>2683.3318983187783</v>
          </cell>
          <cell r="AH41">
            <v>2759.8833461819177</v>
          </cell>
          <cell r="AI41">
            <v>2837.3357587614969</v>
          </cell>
          <cell r="AJ41">
            <v>2913.810400298943</v>
          </cell>
          <cell r="AK41">
            <v>3005.2032639956601</v>
          </cell>
          <cell r="AL41">
            <v>3083.6504613353191</v>
          </cell>
          <cell r="AM41">
            <v>3164.2901415374949</v>
          </cell>
          <cell r="AN41">
            <v>3244.9105283191248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2516.9451265539051</v>
          </cell>
          <cell r="I42">
            <v>2861.804780724437</v>
          </cell>
          <cell r="J42">
            <v>3259.732056545773</v>
          </cell>
          <cell r="K42">
            <v>3673.711694543626</v>
          </cell>
          <cell r="L42">
            <v>4142.8876716669147</v>
          </cell>
          <cell r="M42">
            <v>0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2239.3194355799997</v>
          </cell>
          <cell r="S42">
            <v>2507.3115160000007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2367.105978457088</v>
          </cell>
          <cell r="Y42">
            <v>2516.9451265539051</v>
          </cell>
          <cell r="Z42">
            <v>2921.9976753837504</v>
          </cell>
          <cell r="AA42">
            <v>2562.6488223708748</v>
          </cell>
          <cell r="AB42">
            <v>2653.3239269137766</v>
          </cell>
          <cell r="AC42">
            <v>2861.804780724437</v>
          </cell>
          <cell r="AD42">
            <v>3350.5717985758292</v>
          </cell>
          <cell r="AE42">
            <v>2936.0747920612193</v>
          </cell>
          <cell r="AF42">
            <v>3033.0946172972067</v>
          </cell>
          <cell r="AG42">
            <v>3259.732056545773</v>
          </cell>
          <cell r="AH42">
            <v>3815.7290585984824</v>
          </cell>
          <cell r="AI42">
            <v>3336.2036137660593</v>
          </cell>
          <cell r="AJ42">
            <v>3435.4633581174762</v>
          </cell>
          <cell r="AK42">
            <v>3673.711694543626</v>
          </cell>
          <cell r="AL42">
            <v>4319.3655117495146</v>
          </cell>
          <cell r="AM42">
            <v>3776.2190787795662</v>
          </cell>
          <cell r="AN42">
            <v>3883.2357700541643</v>
          </cell>
          <cell r="AO42">
            <v>4142.8876716669147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813.54641276500138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M43">
            <v>0</v>
          </cell>
          <cell r="N43">
            <v>792.47894799250059</v>
          </cell>
          <cell r="O43">
            <v>735.62990192000075</v>
          </cell>
          <cell r="P43">
            <v>889.58834740000202</v>
          </cell>
          <cell r="Q43">
            <v>813.54641276500138</v>
          </cell>
          <cell r="R43">
            <v>749.22434908000116</v>
          </cell>
          <cell r="S43">
            <v>871.09331014750046</v>
          </cell>
          <cell r="T43">
            <v>934.28492718749953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7681.9898608825006</v>
          </cell>
          <cell r="G44">
            <v>8984</v>
          </cell>
          <cell r="H44">
            <v>9042.8749106928954</v>
          </cell>
          <cell r="I44">
            <v>10173.163990916149</v>
          </cell>
          <cell r="J44">
            <v>11507.476113736069</v>
          </cell>
          <cell r="K44">
            <v>12886.142500017306</v>
          </cell>
          <cell r="L44">
            <v>14279.025681060986</v>
          </cell>
          <cell r="M44">
            <v>0</v>
          </cell>
          <cell r="N44">
            <v>6903.085129687679</v>
          </cell>
          <cell r="O44">
            <v>7305.1791490463866</v>
          </cell>
          <cell r="P44">
            <v>7674.0555948598249</v>
          </cell>
          <cell r="Q44">
            <v>7681.9898608825006</v>
          </cell>
          <cell r="R44">
            <v>7517.8418810825015</v>
          </cell>
          <cell r="S44">
            <v>7729.8503917650023</v>
          </cell>
          <cell r="T44">
            <v>7845.789111767499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8714.8022631070344</v>
          </cell>
          <cell r="Y44">
            <v>9042.8749106928954</v>
          </cell>
          <cell r="Z44">
            <v>9365.3521789029091</v>
          </cell>
          <cell r="AA44">
            <v>9330.6869949063657</v>
          </cell>
          <cell r="AB44">
            <v>9588.1123702044642</v>
          </cell>
          <cell r="AC44">
            <v>10173.163990916149</v>
          </cell>
          <cell r="AD44">
            <v>10574.861933668421</v>
          </cell>
          <cell r="AE44">
            <v>10549.094127016522</v>
          </cell>
          <cell r="AF44">
            <v>10855.440210312572</v>
          </cell>
          <cell r="AG44">
            <v>11507.476113736069</v>
          </cell>
          <cell r="AH44">
            <v>11936.863374021726</v>
          </cell>
          <cell r="AI44">
            <v>11869.508139271833</v>
          </cell>
          <cell r="AJ44">
            <v>12178.658150224437</v>
          </cell>
          <cell r="AK44">
            <v>12886.142500017306</v>
          </cell>
          <cell r="AL44">
            <v>13336.278766682111</v>
          </cell>
          <cell r="AM44">
            <v>13204.699052857588</v>
          </cell>
          <cell r="AN44">
            <v>13498.340605370866</v>
          </cell>
          <cell r="AO44">
            <v>14279.025681060986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1478.0372911500003</v>
          </cell>
          <cell r="G45">
            <v>1696.0059999999999</v>
          </cell>
          <cell r="H45">
            <v>2170.2689999999998</v>
          </cell>
          <cell r="I45">
            <v>2701.2689999999998</v>
          </cell>
          <cell r="J45">
            <v>3288.2689999999993</v>
          </cell>
          <cell r="K45">
            <v>3934.2689999999993</v>
          </cell>
          <cell r="L45">
            <v>4642.2690000000002</v>
          </cell>
          <cell r="M45">
            <v>0</v>
          </cell>
          <cell r="N45">
            <v>847.42468291749992</v>
          </cell>
          <cell r="O45">
            <v>872.02193749250023</v>
          </cell>
          <cell r="P45">
            <v>912.38053132750019</v>
          </cell>
          <cell r="Q45">
            <v>1478.0372911500003</v>
          </cell>
          <cell r="R45">
            <v>1582.9221187000001</v>
          </cell>
          <cell r="S45">
            <v>1569.4412982575</v>
          </cell>
          <cell r="T45">
            <v>1640.7774812549999</v>
          </cell>
          <cell r="U45">
            <v>1696.0059999999999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2243.6189999999997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2785.3189999999995</v>
          </cell>
          <cell r="AE45">
            <v>2892.1689999999999</v>
          </cell>
          <cell r="AF45">
            <v>3063.6189999999997</v>
          </cell>
          <cell r="AG45">
            <v>3288.2689999999993</v>
          </cell>
          <cell r="AH45">
            <v>3383.7689999999993</v>
          </cell>
          <cell r="AI45">
            <v>3503.2689999999993</v>
          </cell>
          <cell r="AJ45">
            <v>3690.7689999999993</v>
          </cell>
          <cell r="AK45">
            <v>3934.2689999999993</v>
          </cell>
          <cell r="AL45">
            <v>4041.7332857142851</v>
          </cell>
          <cell r="AM45">
            <v>4174.4832857142846</v>
          </cell>
          <cell r="AN45">
            <v>4378.8761428571424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-698.45523549355323</v>
          </cell>
          <cell r="I46">
            <v>-932.65534591097492</v>
          </cell>
          <cell r="J46">
            <v>-1212.5025516065762</v>
          </cell>
          <cell r="K46">
            <v>-1539.6349283216932</v>
          </cell>
          <cell r="L46">
            <v>-1915.8799718037885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-650.11474419067576</v>
          </cell>
          <cell r="Y46">
            <v>-698.45523549355323</v>
          </cell>
          <cell r="Z46">
            <v>-754.95957489129762</v>
          </cell>
          <cell r="AA46">
            <v>-811.87128497516403</v>
          </cell>
          <cell r="AB46">
            <v>-870.35993865343767</v>
          </cell>
          <cell r="AC46">
            <v>-932.65534591097492</v>
          </cell>
          <cell r="AD46">
            <v>-1000.447481416503</v>
          </cell>
          <cell r="AE46">
            <v>-1068.8448556572732</v>
          </cell>
          <cell r="AF46">
            <v>-1138.7249193699088</v>
          </cell>
          <cell r="AG46">
            <v>-1212.5025516065762</v>
          </cell>
          <cell r="AH46">
            <v>-1292.0602354375483</v>
          </cell>
          <cell r="AI46">
            <v>-1372.2276250435827</v>
          </cell>
          <cell r="AJ46">
            <v>-1453.9031560036108</v>
          </cell>
          <cell r="AK46">
            <v>-1539.6349283216932</v>
          </cell>
          <cell r="AL46">
            <v>-1631.4132542539714</v>
          </cell>
          <cell r="AM46">
            <v>-1723.7926760202868</v>
          </cell>
          <cell r="AN46">
            <v>-1817.7194137277334</v>
          </cell>
          <cell r="AO46">
            <v>-1915.8799718037885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964.16529115000026</v>
          </cell>
          <cell r="G47">
            <v>1150</v>
          </cell>
          <cell r="H47">
            <v>1471.8137645064467</v>
          </cell>
          <cell r="I47">
            <v>1768.6136540890247</v>
          </cell>
          <cell r="J47">
            <v>2075.7664483934232</v>
          </cell>
          <cell r="K47">
            <v>2394.6340716783061</v>
          </cell>
          <cell r="L47">
            <v>2726.3890281962113</v>
          </cell>
          <cell r="M47">
            <v>0</v>
          </cell>
          <cell r="N47">
            <v>847.42468291749992</v>
          </cell>
          <cell r="O47">
            <v>872.02193749250023</v>
          </cell>
          <cell r="P47">
            <v>912.38053132750019</v>
          </cell>
          <cell r="Q47">
            <v>964.16529115000026</v>
          </cell>
          <cell r="R47">
            <v>971.66711870000006</v>
          </cell>
          <cell r="S47">
            <v>957.15929825749993</v>
          </cell>
          <cell r="T47">
            <v>999.36448125499987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1248.7042558093242</v>
          </cell>
          <cell r="Y47">
            <v>1471.8137645064467</v>
          </cell>
          <cell r="Z47">
            <v>1488.6594251087022</v>
          </cell>
          <cell r="AA47">
            <v>1526.6977150248358</v>
          </cell>
          <cell r="AB47">
            <v>1624.3590613465622</v>
          </cell>
          <cell r="AC47">
            <v>1768.6136540890247</v>
          </cell>
          <cell r="AD47">
            <v>1784.8715185834967</v>
          </cell>
          <cell r="AE47">
            <v>1823.3241443427264</v>
          </cell>
          <cell r="AF47">
            <v>1924.8940806300909</v>
          </cell>
          <cell r="AG47">
            <v>2075.7664483934232</v>
          </cell>
          <cell r="AH47">
            <v>2091.7087645624511</v>
          </cell>
          <cell r="AI47">
            <v>2131.0413749564168</v>
          </cell>
          <cell r="AJ47">
            <v>2236.8658439963888</v>
          </cell>
          <cell r="AK47">
            <v>2394.6340716783061</v>
          </cell>
          <cell r="AL47">
            <v>2410.3200314603137</v>
          </cell>
          <cell r="AM47">
            <v>2450.6906096939983</v>
          </cell>
          <cell r="AN47">
            <v>2561.1567291294091</v>
          </cell>
          <cell r="AO47">
            <v>2726.3890281962113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959.59899999999993</v>
          </cell>
          <cell r="I48">
            <v>959.59899999999993</v>
          </cell>
          <cell r="J48">
            <v>959.59899999999993</v>
          </cell>
          <cell r="K48">
            <v>959.59899999999993</v>
          </cell>
          <cell r="L48">
            <v>959.59899999999993</v>
          </cell>
          <cell r="M48">
            <v>0</v>
          </cell>
          <cell r="N48">
            <v>1417.4312612174999</v>
          </cell>
          <cell r="O48">
            <v>1427.3284117599999</v>
          </cell>
          <cell r="P48">
            <v>1497.6432022975</v>
          </cell>
          <cell r="Q48">
            <v>1487.48017564</v>
          </cell>
          <cell r="R48">
            <v>1482.1176968349998</v>
          </cell>
          <cell r="S48">
            <v>1512.9418981400001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959.59899999999993</v>
          </cell>
          <cell r="X48">
            <v>959.59899999999993</v>
          </cell>
          <cell r="Y48">
            <v>959.59899999999993</v>
          </cell>
          <cell r="Z48">
            <v>959.59899999999993</v>
          </cell>
          <cell r="AA48">
            <v>959.59899999999993</v>
          </cell>
          <cell r="AB48">
            <v>959.59899999999993</v>
          </cell>
          <cell r="AC48">
            <v>959.59899999999993</v>
          </cell>
          <cell r="AD48">
            <v>959.59899999999993</v>
          </cell>
          <cell r="AE48">
            <v>959.59899999999993</v>
          </cell>
          <cell r="AF48">
            <v>959.59899999999993</v>
          </cell>
          <cell r="AG48">
            <v>959.59899999999993</v>
          </cell>
          <cell r="AH48">
            <v>959.59899999999993</v>
          </cell>
          <cell r="AI48">
            <v>959.59899999999993</v>
          </cell>
          <cell r="AJ48">
            <v>959.59899999999993</v>
          </cell>
          <cell r="AK48">
            <v>959.59899999999993</v>
          </cell>
          <cell r="AL48">
            <v>959.59899999999993</v>
          </cell>
          <cell r="AM48">
            <v>959.59899999999993</v>
          </cell>
          <cell r="AN48">
            <v>959.59899999999993</v>
          </cell>
          <cell r="AO48">
            <v>959.59899999999993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M50">
            <v>0</v>
          </cell>
          <cell r="N50">
            <v>1417.4312612174999</v>
          </cell>
          <cell r="O50">
            <v>1427.3284117599999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1385.4038981400001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2319.7346800776772</v>
          </cell>
          <cell r="I53">
            <v>2326.5590348463365</v>
          </cell>
          <cell r="J53">
            <v>2338.7028262898716</v>
          </cell>
          <cell r="K53">
            <v>2349.7897983481325</v>
          </cell>
          <cell r="L53">
            <v>2361.3596541631114</v>
          </cell>
          <cell r="M53">
            <v>0</v>
          </cell>
          <cell r="N53">
            <v>684.86973445000001</v>
          </cell>
          <cell r="O53">
            <v>817.72994909250008</v>
          </cell>
          <cell r="P53">
            <v>745.765764945</v>
          </cell>
          <cell r="Q53">
            <v>832.64317634500003</v>
          </cell>
          <cell r="R53">
            <v>847.41513877999989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2320.3659073090539</v>
          </cell>
          <cell r="Y53">
            <v>2319.7346800776772</v>
          </cell>
          <cell r="Z53">
            <v>2319.5729123643691</v>
          </cell>
          <cell r="AA53">
            <v>2321.7758023576125</v>
          </cell>
          <cell r="AB53">
            <v>2322.271785263898</v>
          </cell>
          <cell r="AC53">
            <v>2326.5590348463365</v>
          </cell>
          <cell r="AD53">
            <v>2328.1414562161408</v>
          </cell>
          <cell r="AE53">
            <v>2330.9923990582565</v>
          </cell>
          <cell r="AF53">
            <v>2332.2851339288495</v>
          </cell>
          <cell r="AG53">
            <v>2338.7028262898716</v>
          </cell>
          <cell r="AH53">
            <v>2339.9265637760595</v>
          </cell>
          <cell r="AI53">
            <v>2342.2793163120441</v>
          </cell>
          <cell r="AJ53">
            <v>2342.6464143001099</v>
          </cell>
          <cell r="AK53">
            <v>2349.7897983481325</v>
          </cell>
          <cell r="AL53">
            <v>2350.510825667865</v>
          </cell>
          <cell r="AM53">
            <v>2352.7469007336076</v>
          </cell>
          <cell r="AN53">
            <v>2352.7808676279656</v>
          </cell>
          <cell r="AO53">
            <v>2361.3596541631114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13930.42335527702</v>
          </cell>
          <cell r="I54">
            <v>15364.336679851511</v>
          </cell>
          <cell r="J54">
            <v>17017.945388419364</v>
          </cell>
          <cell r="K54">
            <v>18726.566370043744</v>
          </cell>
          <cell r="L54">
            <v>20462.774363420307</v>
          </cell>
          <cell r="M54">
            <v>0</v>
          </cell>
          <cell r="N54">
            <v>9852.8108082726794</v>
          </cell>
          <cell r="O54">
            <v>10422.259447391387</v>
          </cell>
          <cell r="P54">
            <v>10829.845093429825</v>
          </cell>
          <cell r="Q54">
            <v>10845.788504017501</v>
          </cell>
          <cell r="R54">
            <v>10692.922835397501</v>
          </cell>
          <cell r="S54">
            <v>10901.856617057503</v>
          </cell>
          <cell r="T54">
            <v>11047.074610329999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13379.872426225413</v>
          </cell>
          <cell r="Y54">
            <v>13930.42335527702</v>
          </cell>
          <cell r="Z54">
            <v>14269.58451637598</v>
          </cell>
          <cell r="AA54">
            <v>14275.160512288814</v>
          </cell>
          <cell r="AB54">
            <v>14630.743216814924</v>
          </cell>
          <cell r="AC54">
            <v>15364.336679851511</v>
          </cell>
          <cell r="AD54">
            <v>15783.874908468057</v>
          </cell>
          <cell r="AE54">
            <v>15799.410670417505</v>
          </cell>
          <cell r="AF54">
            <v>16208.619424871511</v>
          </cell>
          <cell r="AG54">
            <v>17017.945388419364</v>
          </cell>
          <cell r="AH54">
            <v>17464.498702360237</v>
          </cell>
          <cell r="AI54">
            <v>17438.828830540293</v>
          </cell>
          <cell r="AJ54">
            <v>17854.170408520935</v>
          </cell>
          <cell r="AK54">
            <v>18726.566370043744</v>
          </cell>
          <cell r="AL54">
            <v>19193.109623810291</v>
          </cell>
          <cell r="AM54">
            <v>19104.136563285196</v>
          </cell>
          <cell r="AN54">
            <v>19508.27820212824</v>
          </cell>
          <cell r="AO54">
            <v>20462.774363420307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2159.9468701949995</v>
          </cell>
          <cell r="G55">
            <v>3150</v>
          </cell>
          <cell r="H55">
            <v>2933.8358317195934</v>
          </cell>
          <cell r="I55">
            <v>3335.8158350362305</v>
          </cell>
          <cell r="J55">
            <v>3799.6532417029503</v>
          </cell>
          <cell r="K55">
            <v>4282.2018212277308</v>
          </cell>
          <cell r="L55">
            <v>4829.0891087352593</v>
          </cell>
          <cell r="M55">
            <v>0</v>
          </cell>
          <cell r="N55">
            <v>1504.2892541575004</v>
          </cell>
          <cell r="O55">
            <v>1519.1383156699999</v>
          </cell>
          <cell r="P55">
            <v>1695.7025430624997</v>
          </cell>
          <cell r="Q55">
            <v>2159.9468701949995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2501.8300879606427</v>
          </cell>
          <cell r="Y55">
            <v>2933.8358317195934</v>
          </cell>
          <cell r="Z55">
            <v>3025.3946207264171</v>
          </cell>
          <cell r="AA55">
            <v>2754.141159853059</v>
          </cell>
          <cell r="AB55">
            <v>2804.3381639319837</v>
          </cell>
          <cell r="AC55">
            <v>3335.8158350362305</v>
          </cell>
          <cell r="AD55">
            <v>3469.1341410590508</v>
          </cell>
          <cell r="AE55">
            <v>3155.4711525949892</v>
          </cell>
          <cell r="AF55">
            <v>3205.7235469160414</v>
          </cell>
          <cell r="AG55">
            <v>3799.6532417029503</v>
          </cell>
          <cell r="AH55">
            <v>3950.751318279958</v>
          </cell>
          <cell r="AI55">
            <v>3585.4993513402478</v>
          </cell>
          <cell r="AJ55">
            <v>3630.993150981315</v>
          </cell>
          <cell r="AK55">
            <v>4282.2018212277308</v>
          </cell>
          <cell r="AL55">
            <v>4472.2093019741969</v>
          </cell>
          <cell r="AM55">
            <v>4058.3946979778757</v>
          </cell>
          <cell r="AN55">
            <v>4104.2505813360422</v>
          </cell>
          <cell r="AO55">
            <v>4829.0891087352593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2720.2246525524988</v>
          </cell>
          <cell r="G56">
            <v>3055</v>
          </cell>
          <cell r="H56">
            <v>3314.6383458527453</v>
          </cell>
          <cell r="I56">
            <v>3626.3964857248657</v>
          </cell>
          <cell r="J56">
            <v>4044.3873617421768</v>
          </cell>
          <cell r="K56">
            <v>4482.4519072476978</v>
          </cell>
          <cell r="L56">
            <v>4942.4866271838591</v>
          </cell>
          <cell r="M56">
            <v>0</v>
          </cell>
          <cell r="N56">
            <v>2302.279262</v>
          </cell>
          <cell r="O56">
            <v>2418.2265096299998</v>
          </cell>
          <cell r="P56">
            <v>2469.2276292775005</v>
          </cell>
          <cell r="Q56">
            <v>2720.2246525524988</v>
          </cell>
          <cell r="R56">
            <v>2707.123027449999</v>
          </cell>
          <cell r="S56">
            <v>2553.4538810449994</v>
          </cell>
          <cell r="T56">
            <v>2631.7047833724992</v>
          </cell>
          <cell r="U56">
            <v>3055</v>
          </cell>
          <cell r="V56">
            <v>3147</v>
          </cell>
          <cell r="W56">
            <v>3098</v>
          </cell>
          <cell r="X56">
            <v>3270.752988191025</v>
          </cell>
          <cell r="Y56">
            <v>3314.6383458527453</v>
          </cell>
          <cell r="Z56">
            <v>3383.317181777335</v>
          </cell>
          <cell r="AA56">
            <v>3447.9149637284145</v>
          </cell>
          <cell r="AB56">
            <v>3512.4894624948652</v>
          </cell>
          <cell r="AC56">
            <v>3626.3964857248657</v>
          </cell>
          <cell r="AD56">
            <v>3723.5916683823702</v>
          </cell>
          <cell r="AE56">
            <v>3823.3129442973323</v>
          </cell>
          <cell r="AF56">
            <v>3922.9684299365354</v>
          </cell>
          <cell r="AG56">
            <v>4044.3873617421768</v>
          </cell>
          <cell r="AH56">
            <v>4148.5733154862583</v>
          </cell>
          <cell r="AI56">
            <v>4253.9854755385441</v>
          </cell>
          <cell r="AJ56">
            <v>4358.066896442042</v>
          </cell>
          <cell r="AK56">
            <v>4482.4519072476978</v>
          </cell>
          <cell r="AL56">
            <v>4589.2179619929275</v>
          </cell>
          <cell r="AM56">
            <v>4698.9679696805915</v>
          </cell>
          <cell r="AN56">
            <v>4808.691719165744</v>
          </cell>
          <cell r="AO56">
            <v>4942.4866271838591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1470.2913624120561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M57">
            <v>0</v>
          </cell>
          <cell r="N57">
            <v>1016.7851350755868</v>
          </cell>
          <cell r="O57">
            <v>1145.4046087039608</v>
          </cell>
          <cell r="P57">
            <v>1240.2166944240248</v>
          </cell>
          <cell r="Q57">
            <v>1470.2913624120561</v>
          </cell>
          <cell r="R57">
            <v>1352.897981515699</v>
          </cell>
          <cell r="S57">
            <v>1477.7300664493796</v>
          </cell>
          <cell r="T57">
            <v>1732.8831083449973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6350.4628851595535</v>
          </cell>
          <cell r="G58">
            <v>7809</v>
          </cell>
          <cell r="H58">
            <v>7730.4741775723387</v>
          </cell>
          <cell r="I58">
            <v>8444.2123207610966</v>
          </cell>
          <cell r="J58">
            <v>9326.0406034451262</v>
          </cell>
          <cell r="K58">
            <v>10246.653728475429</v>
          </cell>
          <cell r="L58">
            <v>11253.575735919119</v>
          </cell>
          <cell r="M58">
            <v>0</v>
          </cell>
          <cell r="N58">
            <v>4823.3536512330866</v>
          </cell>
          <cell r="O58">
            <v>5082.7694340039598</v>
          </cell>
          <cell r="P58">
            <v>5405.1468667640256</v>
          </cell>
          <cell r="Q58">
            <v>6350.4628851595535</v>
          </cell>
          <cell r="R58">
            <v>6169.3249625706985</v>
          </cell>
          <cell r="S58">
            <v>6294.2955139818787</v>
          </cell>
          <cell r="T58">
            <v>6368.6199203474971</v>
          </cell>
          <cell r="U58">
            <v>7809</v>
          </cell>
          <cell r="V58">
            <v>7600</v>
          </cell>
          <cell r="W58">
            <v>7212</v>
          </cell>
          <cell r="X58">
            <v>7254.5830761516681</v>
          </cell>
          <cell r="Y58">
            <v>7730.4741775723387</v>
          </cell>
          <cell r="Z58">
            <v>7890.7118025037526</v>
          </cell>
          <cell r="AA58">
            <v>7684.056123581473</v>
          </cell>
          <cell r="AB58">
            <v>7798.8276264268488</v>
          </cell>
          <cell r="AC58">
            <v>8444.2123207610966</v>
          </cell>
          <cell r="AD58">
            <v>8674.725809441421</v>
          </cell>
          <cell r="AE58">
            <v>8460.784096892321</v>
          </cell>
          <cell r="AF58">
            <v>8610.6919768525768</v>
          </cell>
          <cell r="AG58">
            <v>9326.0406034451262</v>
          </cell>
          <cell r="AH58">
            <v>9581.3246337662167</v>
          </cell>
          <cell r="AI58">
            <v>9321.4848268787919</v>
          </cell>
          <cell r="AJ58">
            <v>9471.0600474233561</v>
          </cell>
          <cell r="AK58">
            <v>10246.653728475429</v>
          </cell>
          <cell r="AL58">
            <v>10543.427263967125</v>
          </cell>
          <cell r="AM58">
            <v>10239.362667658468</v>
          </cell>
          <cell r="AN58">
            <v>10394.942300501785</v>
          </cell>
          <cell r="AO58">
            <v>11253.575735919119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999.24309190999986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M59">
            <v>0</v>
          </cell>
          <cell r="N59">
            <v>1923.3518986895904</v>
          </cell>
          <cell r="O59">
            <v>2250.419971619986</v>
          </cell>
          <cell r="P59">
            <v>2268.3014619599167</v>
          </cell>
          <cell r="Q59">
            <v>999.24309190999986</v>
          </cell>
          <cell r="R59">
            <v>934.5654422775001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M60">
            <v>0</v>
          </cell>
          <cell r="N60">
            <v>459.25785959000001</v>
          </cell>
          <cell r="O60">
            <v>420.99965626000005</v>
          </cell>
          <cell r="P60">
            <v>418.76095838999981</v>
          </cell>
          <cell r="Q60">
            <v>536.67897405999997</v>
          </cell>
          <cell r="R60">
            <v>527.61749157000008</v>
          </cell>
          <cell r="S60">
            <v>524.47197839000023</v>
          </cell>
          <cell r="T60">
            <v>522.09144788000015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M61">
            <v>0</v>
          </cell>
          <cell r="N61">
            <v>2382.6097582795906</v>
          </cell>
          <cell r="O61">
            <v>2671.4196278799859</v>
          </cell>
          <cell r="P61">
            <v>2687.0624203499165</v>
          </cell>
          <cell r="Q61">
            <v>1535.9220659699999</v>
          </cell>
          <cell r="R61">
            <v>1462.1829338475002</v>
          </cell>
          <cell r="S61">
            <v>1444.4814385400002</v>
          </cell>
          <cell r="T61">
            <v>1540.7731012025001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7886.3849511295539</v>
          </cell>
          <cell r="G62">
            <v>9507</v>
          </cell>
          <cell r="H62">
            <v>9330.4741775723378</v>
          </cell>
          <cell r="I62">
            <v>10044.212320761097</v>
          </cell>
          <cell r="J62">
            <v>10926.040603445126</v>
          </cell>
          <cell r="K62">
            <v>11846.653728475429</v>
          </cell>
          <cell r="L62">
            <v>12853.575735919119</v>
          </cell>
          <cell r="M62">
            <v>0</v>
          </cell>
          <cell r="N62">
            <v>7205.9634095126767</v>
          </cell>
          <cell r="O62">
            <v>7754.1890618839461</v>
          </cell>
          <cell r="P62">
            <v>8092.2092871139421</v>
          </cell>
          <cell r="Q62">
            <v>7886.3849511295539</v>
          </cell>
          <cell r="R62">
            <v>7631.5078964181985</v>
          </cell>
          <cell r="S62">
            <v>7738.7769525218791</v>
          </cell>
          <cell r="T62">
            <v>7909.3930215499968</v>
          </cell>
          <cell r="U62">
            <v>9507</v>
          </cell>
          <cell r="V62">
            <v>9118</v>
          </cell>
          <cell r="W62">
            <v>8812</v>
          </cell>
          <cell r="X62">
            <v>8854.5830761516681</v>
          </cell>
          <cell r="Y62">
            <v>9330.4741775723378</v>
          </cell>
          <cell r="Z62">
            <v>9490.7118025037526</v>
          </cell>
          <cell r="AA62">
            <v>9284.056123581473</v>
          </cell>
          <cell r="AB62">
            <v>9398.8276264268497</v>
          </cell>
          <cell r="AC62">
            <v>10044.212320761097</v>
          </cell>
          <cell r="AD62">
            <v>10274.725809441421</v>
          </cell>
          <cell r="AE62">
            <v>10060.784096892321</v>
          </cell>
          <cell r="AF62">
            <v>10210.691976852577</v>
          </cell>
          <cell r="AG62">
            <v>10926.040603445126</v>
          </cell>
          <cell r="AH62">
            <v>11181.324633766217</v>
          </cell>
          <cell r="AI62">
            <v>10921.484826878792</v>
          </cell>
          <cell r="AJ62">
            <v>11071.060047423356</v>
          </cell>
          <cell r="AK62">
            <v>11846.653728475429</v>
          </cell>
          <cell r="AL62">
            <v>12143.427263967125</v>
          </cell>
          <cell r="AM62">
            <v>11839.362667658468</v>
          </cell>
          <cell r="AN62">
            <v>11994.942300501785</v>
          </cell>
          <cell r="AO62">
            <v>12853.575735919119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2959.4035528862992</v>
          </cell>
          <cell r="G64">
            <v>3951</v>
          </cell>
          <cell r="H64">
            <v>4599.9491777046806</v>
          </cell>
          <cell r="I64">
            <v>5320.1243590904169</v>
          </cell>
          <cell r="J64">
            <v>6091.9047849742383</v>
          </cell>
          <cell r="K64">
            <v>6879.9126415683158</v>
          </cell>
          <cell r="L64">
            <v>7609.1986275011895</v>
          </cell>
          <cell r="M64">
            <v>0</v>
          </cell>
          <cell r="N64">
            <v>2646.8473987600005</v>
          </cell>
          <cell r="O64">
            <v>2668.0701615200001</v>
          </cell>
          <cell r="P64">
            <v>2737.6358063400007</v>
          </cell>
          <cell r="Q64">
            <v>2959.4035528862992</v>
          </cell>
          <cell r="R64">
            <v>3061.4149389799991</v>
          </cell>
          <cell r="S64">
            <v>3163.0796645934797</v>
          </cell>
          <cell r="T64">
            <v>3137.6815887800039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4525.2893500737437</v>
          </cell>
          <cell r="Y64">
            <v>4599.9491777046806</v>
          </cell>
          <cell r="Z64">
            <v>4778.8727138722279</v>
          </cell>
          <cell r="AA64">
            <v>4991.1043887073392</v>
          </cell>
          <cell r="AB64">
            <v>5231.9155903880765</v>
          </cell>
          <cell r="AC64">
            <v>5320.1243590904169</v>
          </cell>
          <cell r="AD64">
            <v>5509.1490990266384</v>
          </cell>
          <cell r="AE64">
            <v>5738.6265735251836</v>
          </cell>
          <cell r="AF64">
            <v>5997.9274480189351</v>
          </cell>
          <cell r="AG64">
            <v>6091.9047849742383</v>
          </cell>
          <cell r="AH64">
            <v>6283.1740685940222</v>
          </cell>
          <cell r="AI64">
            <v>6517.3440036615011</v>
          </cell>
          <cell r="AJ64">
            <v>6783.1103610975779</v>
          </cell>
          <cell r="AK64">
            <v>6879.9126415683158</v>
          </cell>
          <cell r="AL64">
            <v>7049.6823598431656</v>
          </cell>
          <cell r="AM64">
            <v>7264.7738956267276</v>
          </cell>
          <cell r="AN64">
            <v>7513.335901626454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2959.4035528862992</v>
          </cell>
          <cell r="G66">
            <v>3951</v>
          </cell>
          <cell r="H66">
            <v>4599.9491777046806</v>
          </cell>
          <cell r="I66">
            <v>5320.1243590904169</v>
          </cell>
          <cell r="J66">
            <v>6091.9047849742383</v>
          </cell>
          <cell r="K66">
            <v>6879.9126415683158</v>
          </cell>
          <cell r="L66">
            <v>7609.1986275011895</v>
          </cell>
          <cell r="M66">
            <v>0</v>
          </cell>
          <cell r="N66">
            <v>2646.8473987600005</v>
          </cell>
          <cell r="O66">
            <v>2668.0701615200001</v>
          </cell>
          <cell r="P66">
            <v>2737.6358063400007</v>
          </cell>
          <cell r="Q66">
            <v>2959.4035528862992</v>
          </cell>
          <cell r="R66">
            <v>3061.4149389799991</v>
          </cell>
          <cell r="S66">
            <v>3163.0796645934797</v>
          </cell>
          <cell r="T66">
            <v>3137.6815887800039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4525.2893500737437</v>
          </cell>
          <cell r="Y66">
            <v>4599.9491777046806</v>
          </cell>
          <cell r="Z66">
            <v>4778.8727138722279</v>
          </cell>
          <cell r="AA66">
            <v>4991.1043887073392</v>
          </cell>
          <cell r="AB66">
            <v>5231.9155903880765</v>
          </cell>
          <cell r="AC66">
            <v>5320.1243590904169</v>
          </cell>
          <cell r="AD66">
            <v>5509.1490990266384</v>
          </cell>
          <cell r="AE66">
            <v>5738.6265735251836</v>
          </cell>
          <cell r="AF66">
            <v>5997.9274480189351</v>
          </cell>
          <cell r="AG66">
            <v>6091.9047849742383</v>
          </cell>
          <cell r="AH66">
            <v>6283.1740685940222</v>
          </cell>
          <cell r="AI66">
            <v>6517.3440036615011</v>
          </cell>
          <cell r="AJ66">
            <v>6783.1103610975779</v>
          </cell>
          <cell r="AK66">
            <v>6879.9126415683158</v>
          </cell>
          <cell r="AL66">
            <v>7049.6823598431656</v>
          </cell>
          <cell r="AM66">
            <v>7264.7738956267276</v>
          </cell>
          <cell r="AN66">
            <v>7513.335901626454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10845.788504015853</v>
          </cell>
          <cell r="G67">
            <v>13458</v>
          </cell>
          <cell r="H67">
            <v>13930.423355277018</v>
          </cell>
          <cell r="I67">
            <v>15364.336679851513</v>
          </cell>
          <cell r="J67">
            <v>17017.945388419364</v>
          </cell>
          <cell r="K67">
            <v>18726.566370043744</v>
          </cell>
          <cell r="L67">
            <v>20462.774363420307</v>
          </cell>
          <cell r="M67">
            <v>0</v>
          </cell>
          <cell r="N67">
            <v>9852.8108082726776</v>
          </cell>
          <cell r="O67">
            <v>10422.259223403946</v>
          </cell>
          <cell r="P67">
            <v>10829.845093453943</v>
          </cell>
          <cell r="Q67">
            <v>10845.788504015853</v>
          </cell>
          <cell r="R67">
            <v>10692.922835398198</v>
          </cell>
          <cell r="S67">
            <v>10901.856617115358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13379.872426225411</v>
          </cell>
          <cell r="Y67">
            <v>13930.423355277018</v>
          </cell>
          <cell r="Z67">
            <v>14269.58451637598</v>
          </cell>
          <cell r="AA67">
            <v>14275.160512288812</v>
          </cell>
          <cell r="AB67">
            <v>14630.743216814926</v>
          </cell>
          <cell r="AC67">
            <v>15364.336679851513</v>
          </cell>
          <cell r="AD67">
            <v>15783.87490846806</v>
          </cell>
          <cell r="AE67">
            <v>15799.410670417505</v>
          </cell>
          <cell r="AF67">
            <v>16208.619424871511</v>
          </cell>
          <cell r="AG67">
            <v>17017.945388419364</v>
          </cell>
          <cell r="AH67">
            <v>17464.498702360237</v>
          </cell>
          <cell r="AI67">
            <v>17438.828830540293</v>
          </cell>
          <cell r="AJ67">
            <v>17854.170408520935</v>
          </cell>
          <cell r="AK67">
            <v>18726.566370043744</v>
          </cell>
          <cell r="AL67">
            <v>19193.109623810291</v>
          </cell>
          <cell r="AM67">
            <v>19104.136563285196</v>
          </cell>
          <cell r="AN67">
            <v>19508.27820212824</v>
          </cell>
          <cell r="AO67">
            <v>20462.774363420307</v>
          </cell>
        </row>
        <row r="68">
          <cell r="A68" t="str">
            <v>Additional Balance Sheet Items</v>
          </cell>
          <cell r="B68">
            <v>0</v>
          </cell>
          <cell r="C68">
            <v>0</v>
          </cell>
          <cell r="D68">
            <v>0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1305.0313072824997</v>
          </cell>
          <cell r="G69">
            <v>429</v>
          </cell>
          <cell r="H69">
            <v>580.85163864632068</v>
          </cell>
          <cell r="I69">
            <v>336.24709450421324</v>
          </cell>
          <cell r="J69">
            <v>124.97520287065799</v>
          </cell>
          <cell r="K69">
            <v>-79.775634230321884</v>
          </cell>
          <cell r="L69">
            <v>-205.43399430557201</v>
          </cell>
          <cell r="M69">
            <v>0</v>
          </cell>
          <cell r="N69">
            <v>3308.2027400044135</v>
          </cell>
          <cell r="O69">
            <v>3445.2832431635979</v>
          </cell>
          <cell r="P69">
            <v>3487.389137287596</v>
          </cell>
          <cell r="Q69">
            <v>1305.0313072824997</v>
          </cell>
          <cell r="R69">
            <v>1290.2334794899998</v>
          </cell>
          <cell r="S69">
            <v>1280.0991610074993</v>
          </cell>
          <cell r="T69">
            <v>1464.5915066599996</v>
          </cell>
          <cell r="U69">
            <v>429</v>
          </cell>
          <cell r="V69">
            <v>998</v>
          </cell>
          <cell r="W69">
            <v>809</v>
          </cell>
          <cell r="X69">
            <v>682.95466922526612</v>
          </cell>
          <cell r="Y69">
            <v>580.85163864632068</v>
          </cell>
          <cell r="Z69">
            <v>782.56806933816279</v>
          </cell>
          <cell r="AA69">
            <v>569.94590995782801</v>
          </cell>
          <cell r="AB69">
            <v>515.21675815121034</v>
          </cell>
          <cell r="AC69">
            <v>336.24709450421324</v>
          </cell>
          <cell r="AD69">
            <v>591.92627615768924</v>
          </cell>
          <cell r="AE69">
            <v>376.18934296941825</v>
          </cell>
          <cell r="AF69">
            <v>339.74122138616076</v>
          </cell>
          <cell r="AG69">
            <v>124.97520287065799</v>
          </cell>
          <cell r="AH69">
            <v>432.3223462449314</v>
          </cell>
          <cell r="AI69">
            <v>203.0167087942682</v>
          </cell>
          <cell r="AJ69">
            <v>173.68250463402455</v>
          </cell>
          <cell r="AK69">
            <v>-79.775634230321884</v>
          </cell>
          <cell r="AL69">
            <v>300.95516839564971</v>
          </cell>
          <cell r="AM69">
            <v>79.778137140063336</v>
          </cell>
          <cell r="AN69">
            <v>83.497412168167102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</row>
        <row r="75">
          <cell r="B75" t="str">
            <v>Company borrowing margin</v>
          </cell>
          <cell r="C75" t="str">
            <v>CO_BOR_MARGIN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0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</row>
        <row r="83">
          <cell r="B83" t="str">
            <v>Debt % USD, net of hedging</v>
          </cell>
          <cell r="C83" t="str">
            <v>DEBT_PCT_USD_HEDGE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0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  <cell r="B85">
            <v>0</v>
          </cell>
          <cell r="C85">
            <v>0</v>
          </cell>
          <cell r="D85">
            <v>0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136.70000000000002</v>
          </cell>
          <cell r="H87">
            <v>181.1872354935532</v>
          </cell>
          <cell r="I87">
            <v>234.20011041742174</v>
          </cell>
          <cell r="J87">
            <v>279.8472056956013</v>
          </cell>
          <cell r="K87">
            <v>327.13237671511689</v>
          </cell>
          <cell r="L87">
            <v>376.24504348209547</v>
          </cell>
          <cell r="M87">
            <v>0</v>
          </cell>
          <cell r="N87">
            <v>36.843394926398673</v>
          </cell>
          <cell r="O87">
            <v>32.065933700899926</v>
          </cell>
          <cell r="P87">
            <v>47.732644829421268</v>
          </cell>
          <cell r="Q87">
            <v>36.303026543280126</v>
          </cell>
          <cell r="R87">
            <v>33.251574739228175</v>
          </cell>
          <cell r="S87">
            <v>31.619602073261465</v>
          </cell>
          <cell r="T87">
            <v>30.828823187510373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44.845744190675738</v>
          </cell>
          <cell r="Y87">
            <v>48.340491302877481</v>
          </cell>
          <cell r="Z87">
            <v>56.504339397744353</v>
          </cell>
          <cell r="AA87">
            <v>56.91171008386646</v>
          </cell>
          <cell r="AB87">
            <v>58.488653678273685</v>
          </cell>
          <cell r="AC87">
            <v>62.295407257537263</v>
          </cell>
          <cell r="AD87">
            <v>67.792135505528094</v>
          </cell>
          <cell r="AE87">
            <v>68.397374240770276</v>
          </cell>
          <cell r="AF87">
            <v>69.880063712635476</v>
          </cell>
          <cell r="AG87">
            <v>73.777632236667444</v>
          </cell>
          <cell r="AH87">
            <v>79.557683830972024</v>
          </cell>
          <cell r="AI87">
            <v>80.167389606034419</v>
          </cell>
          <cell r="AJ87">
            <v>81.675530960027928</v>
          </cell>
          <cell r="AK87">
            <v>85.731772318082491</v>
          </cell>
          <cell r="AL87">
            <v>91.778325932278136</v>
          </cell>
          <cell r="AM87">
            <v>92.379421766315417</v>
          </cell>
          <cell r="AN87">
            <v>93.926737707446691</v>
          </cell>
          <cell r="AO87">
            <v>98.16055807605521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F88">
            <v>0</v>
          </cell>
          <cell r="G88">
            <v>886.3151910954457</v>
          </cell>
          <cell r="H88">
            <v>-513.25237176687733</v>
          </cell>
          <cell r="I88">
            <v>-171.94639289239058</v>
          </cell>
          <cell r="J88">
            <v>-241.21194850233314</v>
          </cell>
          <cell r="K88">
            <v>-253.30242414995428</v>
          </cell>
          <cell r="L88">
            <v>-260.30281352474049</v>
          </cell>
          <cell r="M88">
            <v>0</v>
          </cell>
          <cell r="N88">
            <v>0</v>
          </cell>
          <cell r="O88">
            <v>47.309333183376111</v>
          </cell>
          <cell r="P88">
            <v>-70.723416837441619</v>
          </cell>
          <cell r="Q88">
            <v>1850.6812123280342</v>
          </cell>
          <cell r="R88">
            <v>-66.869764628857411</v>
          </cell>
          <cell r="S88">
            <v>-91.459622916320313</v>
          </cell>
          <cell r="T88">
            <v>-127.43446611687841</v>
          </cell>
          <cell r="U88">
            <v>1172.0790447575018</v>
          </cell>
          <cell r="V88">
            <v>-848</v>
          </cell>
          <cell r="W88">
            <v>100</v>
          </cell>
          <cell r="X88">
            <v>-15.173856180631901</v>
          </cell>
          <cell r="Y88">
            <v>249.92148441375457</v>
          </cell>
          <cell r="Z88">
            <v>-363.95607397044205</v>
          </cell>
          <cell r="AA88">
            <v>40.631664454600468</v>
          </cell>
          <cell r="AB88">
            <v>-87.924720646107744</v>
          </cell>
          <cell r="AC88">
            <v>239.30273726955875</v>
          </cell>
          <cell r="AD88">
            <v>-426.86363572542177</v>
          </cell>
          <cell r="AE88">
            <v>27.563027291071194</v>
          </cell>
          <cell r="AF88">
            <v>-119.99008175253675</v>
          </cell>
          <cell r="AG88">
            <v>278.07874168455419</v>
          </cell>
          <cell r="AH88">
            <v>-481.45037333884193</v>
          </cell>
          <cell r="AI88">
            <v>36.821065313134568</v>
          </cell>
          <cell r="AJ88">
            <v>-130.24058624779536</v>
          </cell>
          <cell r="AK88">
            <v>321.56747012354845</v>
          </cell>
          <cell r="AL88">
            <v>-534.09353379908134</v>
          </cell>
          <cell r="AM88">
            <v>48.692148771451684</v>
          </cell>
          <cell r="AN88">
            <v>-141.78119469806188</v>
          </cell>
          <cell r="AO88">
            <v>366.87976620095105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1593.4589121480619</v>
          </cell>
          <cell r="G89">
            <v>-711.90919150250079</v>
          </cell>
          <cell r="H89">
            <v>33.000000000000909</v>
          </cell>
          <cell r="I89">
            <v>-3.694822225952521E-12</v>
          </cell>
          <cell r="J89">
            <v>-1.0800249583553523E-12</v>
          </cell>
          <cell r="K89">
            <v>-9.6633812063373625E-13</v>
          </cell>
          <cell r="L89">
            <v>-9.6633812063373625E-13</v>
          </cell>
          <cell r="M89">
            <v>0</v>
          </cell>
          <cell r="N89">
            <v>0</v>
          </cell>
          <cell r="O89">
            <v>-181.01556851499976</v>
          </cell>
          <cell r="P89">
            <v>-0.58930426000016922</v>
          </cell>
          <cell r="Q89">
            <v>161.69363092749984</v>
          </cell>
          <cell r="R89">
            <v>-12.841966119999597</v>
          </cell>
          <cell r="S89">
            <v>-14.578604600000293</v>
          </cell>
          <cell r="T89">
            <v>10.545379217500233</v>
          </cell>
          <cell r="U89">
            <v>-695.03399999999999</v>
          </cell>
          <cell r="V89">
            <v>121.00000000000004</v>
          </cell>
          <cell r="W89">
            <v>-88.000000000000028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2078.245569922773</v>
          </cell>
          <cell r="G90">
            <v>1485.5649995929452</v>
          </cell>
          <cell r="H90">
            <v>566.30976733291618</v>
          </cell>
          <cell r="I90">
            <v>1022.4872927060123</v>
          </cell>
          <cell r="J90">
            <v>1067.6758250383625</v>
          </cell>
          <cell r="K90">
            <v>1124.5070946906005</v>
          </cell>
          <cell r="L90">
            <v>1088.3235445345197</v>
          </cell>
          <cell r="M90">
            <v>0</v>
          </cell>
          <cell r="N90">
            <v>0</v>
          </cell>
          <cell r="O90">
            <v>-85.412304161479454</v>
          </cell>
          <cell r="P90">
            <v>54.63526690805034</v>
          </cell>
          <cell r="Q90">
            <v>2262.873486294633</v>
          </cell>
          <cell r="R90">
            <v>66.192352570730151</v>
          </cell>
          <cell r="S90">
            <v>35.174944625792676</v>
          </cell>
          <cell r="T90">
            <v>96.955657638920314</v>
          </cell>
          <cell r="U90">
            <v>1287.2420447575018</v>
          </cell>
          <cell r="V90">
            <v>-502.91700000000014</v>
          </cell>
          <cell r="W90">
            <v>241</v>
          </cell>
          <cell r="X90">
            <v>238.96123808378735</v>
          </cell>
          <cell r="Y90">
            <v>589.2655292491288</v>
          </cell>
          <cell r="Z90">
            <v>-128.52819840515011</v>
          </cell>
          <cell r="AA90">
            <v>309.77504937357821</v>
          </cell>
          <cell r="AB90">
            <v>211.37513471290276</v>
          </cell>
          <cell r="AC90">
            <v>629.86530702468156</v>
          </cell>
          <cell r="AD90">
            <v>-170.04676028367231</v>
          </cell>
          <cell r="AE90">
            <v>325.43787603038629</v>
          </cell>
          <cell r="AF90">
            <v>209.19085645385013</v>
          </cell>
          <cell r="AG90">
            <v>703.09385283779852</v>
          </cell>
          <cell r="AH90">
            <v>-210.62340588808559</v>
          </cell>
          <cell r="AI90">
            <v>351.15838998664833</v>
          </cell>
          <cell r="AJ90">
            <v>217.20130214830942</v>
          </cell>
          <cell r="AK90">
            <v>766.77080844372836</v>
          </cell>
          <cell r="AL90">
            <v>-272.54548959195387</v>
          </cell>
          <cell r="AM90">
            <v>356.16310632132951</v>
          </cell>
          <cell r="AN90">
            <v>200.70754900911112</v>
          </cell>
          <cell r="AO90">
            <v>803.99837879603274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-237.24100450250012</v>
          </cell>
          <cell r="G91">
            <v>-239.89919010499963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M91">
            <v>0</v>
          </cell>
          <cell r="N91">
            <v>0</v>
          </cell>
          <cell r="O91">
            <v>-56.663188275900232</v>
          </cell>
          <cell r="P91">
            <v>-88.09123866442124</v>
          </cell>
          <cell r="Q91">
            <v>-88.08778636578019</v>
          </cell>
          <cell r="R91">
            <v>-40.753402289227978</v>
          </cell>
          <cell r="S91">
            <v>-17.111781630761332</v>
          </cell>
          <cell r="T91">
            <v>-73.034006185010327</v>
          </cell>
          <cell r="U91">
            <v>-109</v>
          </cell>
          <cell r="V91">
            <v>-56</v>
          </cell>
          <cell r="W91">
            <v>-67</v>
          </cell>
          <cell r="X91">
            <v>-115.55000000000001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-107.46428571428571</v>
          </cell>
          <cell r="AM91">
            <v>-132.75</v>
          </cell>
          <cell r="AN91">
            <v>-204.39285714285714</v>
          </cell>
          <cell r="AO91">
            <v>-263.39285714285711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F94">
            <v>0</v>
          </cell>
          <cell r="G94">
            <v>0</v>
          </cell>
          <cell r="H94">
            <v>6.2653199223228739</v>
          </cell>
          <cell r="I94">
            <v>-6.8243547686596457</v>
          </cell>
          <cell r="J94">
            <v>-12.143791443534951</v>
          </cell>
          <cell r="K94">
            <v>-11.086972058260585</v>
          </cell>
          <cell r="L94">
            <v>-11.569855814979064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3</v>
          </cell>
          <cell r="W94">
            <v>0</v>
          </cell>
          <cell r="X94">
            <v>2.6340926909463178</v>
          </cell>
          <cell r="Y94">
            <v>0.63122723137655612</v>
          </cell>
          <cell r="Z94">
            <v>0.1617677133081088</v>
          </cell>
          <cell r="AA94">
            <v>-2.2028899932436161</v>
          </cell>
          <cell r="AB94">
            <v>-0.49598290628512132</v>
          </cell>
          <cell r="AC94">
            <v>-4.2872495824390171</v>
          </cell>
          <cell r="AD94">
            <v>-1.5824213698039102</v>
          </cell>
          <cell r="AE94">
            <v>-2.8509428421157281</v>
          </cell>
          <cell r="AF94">
            <v>-1.2927348705929944</v>
          </cell>
          <cell r="AG94">
            <v>-6.4176923610223184</v>
          </cell>
          <cell r="AH94">
            <v>-1.2237374861877015</v>
          </cell>
          <cell r="AI94">
            <v>-2.3527525359847914</v>
          </cell>
          <cell r="AJ94">
            <v>-0.36709798806566596</v>
          </cell>
          <cell r="AK94">
            <v>-7.1433840480224262</v>
          </cell>
          <cell r="AL94">
            <v>-0.72102731973245682</v>
          </cell>
          <cell r="AM94">
            <v>-2.2360750657429662</v>
          </cell>
          <cell r="AN94">
            <v>-3.3966894358059108E-2</v>
          </cell>
          <cell r="AO94">
            <v>-8.5787865351455821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-237.24100450250012</v>
          </cell>
          <cell r="G95">
            <v>-239.89919010499963</v>
          </cell>
          <cell r="H95">
            <v>-503.73468007767713</v>
          </cell>
          <cell r="I95">
            <v>-537.82435476865965</v>
          </cell>
          <cell r="J95">
            <v>-599.14379144353495</v>
          </cell>
          <cell r="K95">
            <v>-657.08697205826059</v>
          </cell>
          <cell r="L95">
            <v>-719.56985581497906</v>
          </cell>
          <cell r="M95">
            <v>0</v>
          </cell>
          <cell r="N95">
            <v>0</v>
          </cell>
          <cell r="O95">
            <v>-56.663188275900232</v>
          </cell>
          <cell r="P95">
            <v>-88.09123866442124</v>
          </cell>
          <cell r="Q95">
            <v>-88.08778636578019</v>
          </cell>
          <cell r="R95">
            <v>-40.753402289227978</v>
          </cell>
          <cell r="S95">
            <v>-17.111781630761332</v>
          </cell>
          <cell r="T95">
            <v>-73.034006185010327</v>
          </cell>
          <cell r="U95">
            <v>-109</v>
          </cell>
          <cell r="V95">
            <v>-53</v>
          </cell>
          <cell r="W95">
            <v>-67</v>
          </cell>
          <cell r="X95">
            <v>-112.91590730905369</v>
          </cell>
          <cell r="Y95">
            <v>-270.81877276862343</v>
          </cell>
          <cell r="Z95">
            <v>-73.188232286691886</v>
          </cell>
          <cell r="AA95">
            <v>-97.152889993243619</v>
          </cell>
          <cell r="AB95">
            <v>-156.64598290628513</v>
          </cell>
          <cell r="AC95">
            <v>-210.83724958243903</v>
          </cell>
          <cell r="AD95">
            <v>-85.632421369803907</v>
          </cell>
          <cell r="AE95">
            <v>-109.70094284211572</v>
          </cell>
          <cell r="AF95">
            <v>-172.74273487059298</v>
          </cell>
          <cell r="AG95">
            <v>-231.06769236102232</v>
          </cell>
          <cell r="AH95">
            <v>-96.723737486187702</v>
          </cell>
          <cell r="AI95">
            <v>-121.85275253598479</v>
          </cell>
          <cell r="AJ95">
            <v>-187.86709798806567</v>
          </cell>
          <cell r="AK95">
            <v>-250.64338404802243</v>
          </cell>
          <cell r="AL95">
            <v>-108.18531303401817</v>
          </cell>
          <cell r="AM95">
            <v>-134.98607506574297</v>
          </cell>
          <cell r="AN95">
            <v>-204.4268240372152</v>
          </cell>
          <cell r="AO95">
            <v>-271.97164367800269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F96">
            <v>0</v>
          </cell>
          <cell r="G96">
            <v>-395</v>
          </cell>
          <cell r="H96">
            <v>-216.34372590156005</v>
          </cell>
          <cell r="I96">
            <v>-240.05839379524531</v>
          </cell>
          <cell r="J96">
            <v>-257.26014196127358</v>
          </cell>
          <cell r="K96">
            <v>-262.66928553135949</v>
          </cell>
          <cell r="L96">
            <v>-243.09532864429116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-208</v>
          </cell>
          <cell r="U96">
            <v>-187</v>
          </cell>
          <cell r="V96">
            <v>0</v>
          </cell>
          <cell r="W96">
            <v>0</v>
          </cell>
          <cell r="X96">
            <v>0</v>
          </cell>
          <cell r="Y96">
            <v>-216.34372590156005</v>
          </cell>
          <cell r="Z96">
            <v>0</v>
          </cell>
          <cell r="AA96">
            <v>0</v>
          </cell>
          <cell r="AB96">
            <v>0</v>
          </cell>
          <cell r="AC96">
            <v>-240.05839379524531</v>
          </cell>
          <cell r="AD96">
            <v>0</v>
          </cell>
          <cell r="AE96">
            <v>0</v>
          </cell>
          <cell r="AF96">
            <v>0</v>
          </cell>
          <cell r="AG96">
            <v>-257.26014196127358</v>
          </cell>
          <cell r="AH96">
            <v>0</v>
          </cell>
          <cell r="AI96">
            <v>0</v>
          </cell>
          <cell r="AJ96">
            <v>0</v>
          </cell>
          <cell r="AK96">
            <v>-262.66928553135949</v>
          </cell>
          <cell r="AL96">
            <v>0</v>
          </cell>
          <cell r="AM96">
            <v>0</v>
          </cell>
          <cell r="AN96">
            <v>0</v>
          </cell>
          <cell r="AO96">
            <v>-243.09532864429116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-701.95909832000052</v>
          </cell>
          <cell r="G98">
            <v>242.53225553750099</v>
          </cell>
          <cell r="H98">
            <v>24.63834585274526</v>
          </cell>
          <cell r="I98">
            <v>311.75813987212041</v>
          </cell>
          <cell r="J98">
            <v>417.99087601731117</v>
          </cell>
          <cell r="K98">
            <v>438.06454550552098</v>
          </cell>
          <cell r="L98">
            <v>460.03471993616131</v>
          </cell>
          <cell r="M98">
            <v>0</v>
          </cell>
          <cell r="N98">
            <v>0</v>
          </cell>
          <cell r="O98">
            <v>443.01532056039468</v>
          </cell>
          <cell r="P98">
            <v>68.882609987431351</v>
          </cell>
          <cell r="Q98">
            <v>-1018.0613467749176</v>
          </cell>
          <cell r="R98">
            <v>-77.779274734999944</v>
          </cell>
          <cell r="S98">
            <v>-168.22512853249964</v>
          </cell>
          <cell r="T98">
            <v>176.92309549999982</v>
          </cell>
          <cell r="U98">
            <v>311.61356330500075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43.885357661720263</v>
          </cell>
          <cell r="Z98">
            <v>68.678835924589748</v>
          </cell>
          <cell r="AA98">
            <v>64.597781951079469</v>
          </cell>
          <cell r="AB98">
            <v>64.574498766450233</v>
          </cell>
          <cell r="AC98">
            <v>113.90702323000096</v>
          </cell>
          <cell r="AD98">
            <v>97.195182657505029</v>
          </cell>
          <cell r="AE98">
            <v>99.721275914961552</v>
          </cell>
          <cell r="AF98">
            <v>99.655485639203107</v>
          </cell>
          <cell r="AG98">
            <v>121.41893180564148</v>
          </cell>
          <cell r="AH98">
            <v>104.18595374408142</v>
          </cell>
          <cell r="AI98">
            <v>105.4121600522858</v>
          </cell>
          <cell r="AJ98">
            <v>104.08142090349793</v>
          </cell>
          <cell r="AK98">
            <v>124.38501080565584</v>
          </cell>
          <cell r="AL98">
            <v>106.76605474522967</v>
          </cell>
          <cell r="AM98">
            <v>109.75000768766404</v>
          </cell>
          <cell r="AN98">
            <v>109.72374948515244</v>
          </cell>
          <cell r="AO98">
            <v>133.79490801811517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F99">
            <v>0</v>
          </cell>
          <cell r="G99">
            <v>25.365497794554358</v>
          </cell>
          <cell r="H99">
            <v>1.9170000000001437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4.9949892781950211</v>
          </cell>
          <cell r="P99">
            <v>-8.6499223676266865</v>
          </cell>
          <cell r="Q99">
            <v>7.5721300762431838</v>
          </cell>
          <cell r="R99">
            <v>-10.641122489002271</v>
          </cell>
          <cell r="S99">
            <v>-7.9288445125308726</v>
          </cell>
          <cell r="T99">
            <v>-0.41399710641024967</v>
          </cell>
          <cell r="U99">
            <v>44.349461902497751</v>
          </cell>
          <cell r="V99">
            <v>-13.082999999999856</v>
          </cell>
          <cell r="W99">
            <v>15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-701.95909832000052</v>
          </cell>
          <cell r="G100">
            <v>-127.10224666794466</v>
          </cell>
          <cell r="H100">
            <v>-189.78838004881464</v>
          </cell>
          <cell r="I100">
            <v>71.699746076875101</v>
          </cell>
          <cell r="J100">
            <v>160.73073405603759</v>
          </cell>
          <cell r="K100">
            <v>175.39525997416149</v>
          </cell>
          <cell r="L100">
            <v>216.93939129187015</v>
          </cell>
          <cell r="M100">
            <v>0</v>
          </cell>
          <cell r="N100">
            <v>0</v>
          </cell>
          <cell r="O100">
            <v>448.01030983858971</v>
          </cell>
          <cell r="P100">
            <v>60.232687619804665</v>
          </cell>
          <cell r="Q100">
            <v>-1010.4892166986745</v>
          </cell>
          <cell r="R100">
            <v>-88.420397224002215</v>
          </cell>
          <cell r="S100">
            <v>-176.15397304503051</v>
          </cell>
          <cell r="T100">
            <v>-31.490901606410432</v>
          </cell>
          <cell r="U100">
            <v>168.9630252074985</v>
          </cell>
          <cell r="V100">
            <v>-147.08299999999986</v>
          </cell>
          <cell r="W100">
            <v>-43</v>
          </cell>
          <cell r="X100">
            <v>172.752988191025</v>
          </cell>
          <cell r="Y100">
            <v>-172.45836823983979</v>
          </cell>
          <cell r="Z100">
            <v>68.678835924589748</v>
          </cell>
          <cell r="AA100">
            <v>64.597781951079469</v>
          </cell>
          <cell r="AB100">
            <v>64.574498766450233</v>
          </cell>
          <cell r="AC100">
            <v>-126.15137056524435</v>
          </cell>
          <cell r="AD100">
            <v>97.195182657505029</v>
          </cell>
          <cell r="AE100">
            <v>99.721275914961552</v>
          </cell>
          <cell r="AF100">
            <v>99.655485639203107</v>
          </cell>
          <cell r="AG100">
            <v>-135.8412101556321</v>
          </cell>
          <cell r="AH100">
            <v>104.18595374408142</v>
          </cell>
          <cell r="AI100">
            <v>105.4121600522858</v>
          </cell>
          <cell r="AJ100">
            <v>104.08142090349793</v>
          </cell>
          <cell r="AK100">
            <v>-138.28427472570365</v>
          </cell>
          <cell r="AL100">
            <v>106.76605474522967</v>
          </cell>
          <cell r="AM100">
            <v>109.75000768766404</v>
          </cell>
          <cell r="AN100">
            <v>109.72374948515244</v>
          </cell>
          <cell r="AO100">
            <v>-109.30042062617599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1139.0454671002724</v>
          </cell>
          <cell r="G101">
            <v>1118.5635628200009</v>
          </cell>
          <cell r="H101">
            <v>-127.21329279357559</v>
          </cell>
          <cell r="I101">
            <v>556.36268401422785</v>
          </cell>
          <cell r="J101">
            <v>629.26276765086516</v>
          </cell>
          <cell r="K101">
            <v>642.81538260650143</v>
          </cell>
          <cell r="L101">
            <v>585.69308001141076</v>
          </cell>
          <cell r="M101">
            <v>0</v>
          </cell>
          <cell r="N101">
            <v>0</v>
          </cell>
          <cell r="O101">
            <v>305.93481740121001</v>
          </cell>
          <cell r="P101">
            <v>26.776715863433765</v>
          </cell>
          <cell r="Q101">
            <v>1164.2964832301784</v>
          </cell>
          <cell r="R101">
            <v>-62.981446942500042</v>
          </cell>
          <cell r="S101">
            <v>-158.09081004999916</v>
          </cell>
          <cell r="T101">
            <v>-7.5692501525004445</v>
          </cell>
          <cell r="U101">
            <v>1347.2050699650003</v>
          </cell>
          <cell r="V101">
            <v>-703</v>
          </cell>
          <cell r="W101">
            <v>131</v>
          </cell>
          <cell r="X101">
            <v>298.79831896575865</v>
          </cell>
          <cell r="Y101">
            <v>145.98838824066559</v>
          </cell>
          <cell r="Z101">
            <v>-133.03759476725224</v>
          </cell>
          <cell r="AA101">
            <v>277.21994133141408</v>
          </cell>
          <cell r="AB101">
            <v>119.30365057306787</v>
          </cell>
          <cell r="AC101">
            <v>292.87668687699818</v>
          </cell>
          <cell r="AD101">
            <v>-158.48399899597121</v>
          </cell>
          <cell r="AE101">
            <v>315.45820910323209</v>
          </cell>
          <cell r="AF101">
            <v>136.10360722246025</v>
          </cell>
          <cell r="AG101">
            <v>336.18495032114413</v>
          </cell>
          <cell r="AH101">
            <v>-203.16118963019187</v>
          </cell>
          <cell r="AI101">
            <v>334.71779750294934</v>
          </cell>
          <cell r="AJ101">
            <v>133.41562506374169</v>
          </cell>
          <cell r="AK101">
            <v>377.84314967000228</v>
          </cell>
          <cell r="AL101">
            <v>-273.96474788074238</v>
          </cell>
          <cell r="AM101">
            <v>330.92703894325058</v>
          </cell>
          <cell r="AN101">
            <v>106.00447445704836</v>
          </cell>
          <cell r="AO101">
            <v>422.72631449185405</v>
          </cell>
        </row>
        <row r="102">
          <cell r="A102" t="str">
            <v>Additional Cash Flow Items</v>
          </cell>
          <cell r="B102">
            <v>0</v>
          </cell>
          <cell r="C102">
            <v>0</v>
          </cell>
          <cell r="D102">
            <v>0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</row>
        <row r="116">
          <cell r="A116" t="str">
            <v>Other Items</v>
          </cell>
          <cell r="B116">
            <v>0</v>
          </cell>
          <cell r="C116">
            <v>0</v>
          </cell>
          <cell r="D116">
            <v>0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</row>
        <row r="119">
          <cell r="B119" t="str">
            <v>Average Age of customers</v>
          </cell>
          <cell r="C119" t="str">
            <v>AVG_AGE_CUST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</row>
        <row r="120">
          <cell r="A120" t="str">
            <v>Operating Metrics</v>
          </cell>
          <cell r="B120">
            <v>0</v>
          </cell>
          <cell r="C120">
            <v>0</v>
          </cell>
          <cell r="D120">
            <v>0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3.681827807357213E-2</v>
          </cell>
          <cell r="I121">
            <v>5.1402585577881653E-2</v>
          </cell>
          <cell r="J121">
            <v>6.9466204859224237E-2</v>
          </cell>
          <cell r="K121">
            <v>6.4198516199407626E-2</v>
          </cell>
          <cell r="L121">
            <v>6.0226113980399558E-2</v>
          </cell>
          <cell r="M121">
            <v>0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3.9353036395743279E-2</v>
          </cell>
          <cell r="Z121">
            <v>2.2595920828559768E-2</v>
          </cell>
          <cell r="AA121">
            <v>2.4510249736968026E-2</v>
          </cell>
          <cell r="AB121">
            <v>7.9683295003142973E-2</v>
          </cell>
          <cell r="AC121">
            <v>7.1680355529728734E-2</v>
          </cell>
          <cell r="AD121">
            <v>7.0804685400145839E-2</v>
          </cell>
          <cell r="AE121">
            <v>7.0195568787478679E-2</v>
          </cell>
          <cell r="AF121">
            <v>6.9366033939097349E-2</v>
          </cell>
          <cell r="AG121">
            <v>6.7953874475913389E-2</v>
          </cell>
          <cell r="AH121">
            <v>6.7908275361980408E-2</v>
          </cell>
          <cell r="AI121">
            <v>6.5741532609092435E-2</v>
          </cell>
          <cell r="AJ121">
            <v>6.3718574718421905E-2</v>
          </cell>
          <cell r="AK121">
            <v>6.050746126745099E-2</v>
          </cell>
          <cell r="AL121">
            <v>6.0511006286166458E-2</v>
          </cell>
          <cell r="AM121">
            <v>6.0517650928142874E-2</v>
          </cell>
          <cell r="AN121">
            <v>6.0259213186962368E-2</v>
          </cell>
          <cell r="AO121">
            <v>5.9747549347538564E-2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M122">
            <v>0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20.142731606217616</v>
          </cell>
          <cell r="G123">
            <v>21.767233233233235</v>
          </cell>
          <cell r="H123">
            <v>23.148239341745612</v>
          </cell>
          <cell r="I123">
            <v>23.532932296951511</v>
          </cell>
          <cell r="J123">
            <v>24.99631994763353</v>
          </cell>
          <cell r="K123">
            <v>26.420718664791917</v>
          </cell>
          <cell r="L123">
            <v>27.82440497781489</v>
          </cell>
          <cell r="M123">
            <v>0</v>
          </cell>
          <cell r="N123">
            <v>4.9562552583200885</v>
          </cell>
          <cell r="O123">
            <v>4.7929463538377233</v>
          </cell>
          <cell r="P123">
            <v>4.8787913593256045</v>
          </cell>
          <cell r="Q123">
            <v>5.777988601036272</v>
          </cell>
          <cell r="R123">
            <v>5.3132685950413219</v>
          </cell>
          <cell r="S123">
            <v>5.2652873326467562</v>
          </cell>
          <cell r="T123">
            <v>5.3924389743589742</v>
          </cell>
          <cell r="U123">
            <v>6.238238238238238</v>
          </cell>
          <cell r="V123">
            <v>5.443104895104895</v>
          </cell>
          <cell r="W123">
            <v>5.6841563786008233</v>
          </cell>
          <cell r="X123">
            <v>5.3667679837892601</v>
          </cell>
          <cell r="Y123">
            <v>6.6466693620295887</v>
          </cell>
          <cell r="Z123">
            <v>5.7078340400495842</v>
          </cell>
          <cell r="AA123">
            <v>5.8632779486625992</v>
          </cell>
          <cell r="AB123">
            <v>5.8325002491428535</v>
          </cell>
          <cell r="AC123">
            <v>7.0564022475888306</v>
          </cell>
          <cell r="AD123">
            <v>6.054716399878675</v>
          </cell>
          <cell r="AE123">
            <v>6.216367349478511</v>
          </cell>
          <cell r="AF123">
            <v>6.1793044105510457</v>
          </cell>
          <cell r="AG123">
            <v>7.467782387068314</v>
          </cell>
          <cell r="AH123">
            <v>6.4074068189595934</v>
          </cell>
          <cell r="AI123">
            <v>6.5654263348115425</v>
          </cell>
          <cell r="AJ123">
            <v>6.514310364566593</v>
          </cell>
          <cell r="AK123">
            <v>7.850557836353901</v>
          </cell>
          <cell r="AL123">
            <v>6.7358387865422324</v>
          </cell>
          <cell r="AM123">
            <v>6.9022989360545557</v>
          </cell>
          <cell r="AN123">
            <v>6.8473443489150316</v>
          </cell>
          <cell r="AO123">
            <v>8.2495978633058886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15629.182799999999</v>
          </cell>
          <cell r="H124">
            <v>15859.521237832681</v>
          </cell>
          <cell r="I124">
            <v>17068.112502810061</v>
          </cell>
          <cell r="J124">
            <v>18276.703767787443</v>
          </cell>
          <cell r="K124">
            <v>19485.295032764825</v>
          </cell>
          <cell r="L124">
            <v>20693.886297742207</v>
          </cell>
          <cell r="M124">
            <v>0</v>
          </cell>
          <cell r="N124">
            <v>14629.696973316708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15144.807299999999</v>
          </cell>
          <cell r="S124">
            <v>15209.3907</v>
          </cell>
          <cell r="T124">
            <v>15252.4463</v>
          </cell>
          <cell r="U124">
            <v>15629.182799999999</v>
          </cell>
          <cell r="V124">
            <v>15661.4745</v>
          </cell>
          <cell r="W124">
            <v>15424.6687</v>
          </cell>
          <cell r="X124">
            <v>15677.588671699637</v>
          </cell>
          <cell r="Y124">
            <v>15859.521237832681</v>
          </cell>
          <cell r="Z124">
            <v>15879.212375650564</v>
          </cell>
          <cell r="AA124">
            <v>15995.826792591441</v>
          </cell>
          <cell r="AB124">
            <v>16425.96700465203</v>
          </cell>
          <cell r="AC124">
            <v>17068.112502810061</v>
          </cell>
          <cell r="AD124">
            <v>17087.803640627946</v>
          </cell>
          <cell r="AE124">
            <v>17204.418057568822</v>
          </cell>
          <cell r="AF124">
            <v>17634.558269629408</v>
          </cell>
          <cell r="AG124">
            <v>18276.703767787443</v>
          </cell>
          <cell r="AH124">
            <v>18296.394905605328</v>
          </cell>
          <cell r="AI124">
            <v>18413.009322546204</v>
          </cell>
          <cell r="AJ124">
            <v>18843.149534606793</v>
          </cell>
          <cell r="AK124">
            <v>19485.295032764825</v>
          </cell>
          <cell r="AL124">
            <v>19504.986170582706</v>
          </cell>
          <cell r="AM124">
            <v>19621.600587523582</v>
          </cell>
          <cell r="AN124">
            <v>20051.740799584171</v>
          </cell>
          <cell r="AO124">
            <v>20693.886297742207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1.2954279144155041</v>
          </cell>
          <cell r="G125">
            <v>1.3913373641007003</v>
          </cell>
          <cell r="H125">
            <v>1.4391458385587597</v>
          </cell>
          <cell r="I125">
            <v>1.4559768399399413</v>
          </cell>
          <cell r="J125">
            <v>1.539985361618774</v>
          </cell>
          <cell r="K125">
            <v>1.6216936654003247</v>
          </cell>
          <cell r="L125">
            <v>1.7022272276501744</v>
          </cell>
          <cell r="M125">
            <v>0</v>
          </cell>
          <cell r="N125">
            <v>0.31980874056295999</v>
          </cell>
          <cell r="O125">
            <v>0.30990163506077256</v>
          </cell>
          <cell r="P125">
            <v>0.31282835133261089</v>
          </cell>
          <cell r="Q125">
            <v>0.37159645818080256</v>
          </cell>
          <cell r="R125">
            <v>0.33960445307217613</v>
          </cell>
          <cell r="S125">
            <v>0.33614719358876094</v>
          </cell>
          <cell r="T125">
            <v>0.34470719624825036</v>
          </cell>
          <cell r="U125">
            <v>0.398741257284418</v>
          </cell>
          <cell r="V125">
            <v>0.34789495714468005</v>
          </cell>
          <cell r="W125">
            <v>0.35819245829247537</v>
          </cell>
          <cell r="X125">
            <v>0.33787083657589939</v>
          </cell>
          <cell r="Y125">
            <v>0.41322911913176852</v>
          </cell>
          <cell r="Z125">
            <v>0.35478032941782678</v>
          </cell>
          <cell r="AA125">
            <v>0.36435117462449274</v>
          </cell>
          <cell r="AB125">
            <v>0.36146944967963579</v>
          </cell>
          <cell r="AC125">
            <v>0.43657790351610315</v>
          </cell>
          <cell r="AD125">
            <v>0.37452649674973543</v>
          </cell>
          <cell r="AE125">
            <v>0.38444862463309604</v>
          </cell>
          <cell r="AF125">
            <v>0.38124477494047398</v>
          </cell>
          <cell r="AG125">
            <v>0.46007874694884721</v>
          </cell>
          <cell r="AH125">
            <v>0.39467597426830642</v>
          </cell>
          <cell r="AI125">
            <v>0.40434419671747313</v>
          </cell>
          <cell r="AJ125">
            <v>0.40033495400085878</v>
          </cell>
          <cell r="AK125">
            <v>0.48186425489021684</v>
          </cell>
          <cell r="AL125">
            <v>0.41337117375921617</v>
          </cell>
          <cell r="AM125">
            <v>0.42353160140737151</v>
          </cell>
          <cell r="AN125">
            <v>0.41934208827604802</v>
          </cell>
          <cell r="AO125">
            <v>0.50468968199968989</v>
          </cell>
        </row>
        <row r="126">
          <cell r="A126" t="str">
            <v>Geographical Breakdown</v>
          </cell>
          <cell r="B126">
            <v>0</v>
          </cell>
          <cell r="C126">
            <v>0</v>
          </cell>
          <cell r="D126">
            <v>0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0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0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</row>
        <row r="130">
          <cell r="B130" t="str">
            <v>Sales - % Canada</v>
          </cell>
          <cell r="C130" t="str">
            <v>SALES_CANADA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</row>
        <row r="131">
          <cell r="B131" t="str">
            <v>Sales - % Argentina</v>
          </cell>
          <cell r="C131" t="str">
            <v>SALES_ARGENTINA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0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</row>
        <row r="134">
          <cell r="B134" t="str">
            <v>Sales - % Colombia</v>
          </cell>
          <cell r="C134" t="str">
            <v>SALES_COLOMBIA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</row>
        <row r="135">
          <cell r="B135" t="str">
            <v>Sales - % Mexico</v>
          </cell>
          <cell r="C135" t="str">
            <v>SALES_MEXICO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</row>
        <row r="136">
          <cell r="B136" t="str">
            <v>Sales - % Venezuela</v>
          </cell>
          <cell r="C136" t="str">
            <v>SALES_VENEZUELA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</row>
        <row r="137">
          <cell r="B137" t="str">
            <v>Sales - % Other Americas</v>
          </cell>
          <cell r="C137" t="str">
            <v>SALES_OTH_AM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</row>
        <row r="138">
          <cell r="B138" t="str">
            <v>Sales - Total % EMEA</v>
          </cell>
          <cell r="C138" t="str">
            <v>SALES_TOT_EMEA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</row>
        <row r="139">
          <cell r="B139" t="str">
            <v>Sales - % UK</v>
          </cell>
          <cell r="C139" t="str">
            <v>SALES_UK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</row>
        <row r="140">
          <cell r="B140" t="str">
            <v>Sales - % Western Europe-Ex UK</v>
          </cell>
          <cell r="C140" t="str">
            <v>SALES_EU_EX_UK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</row>
        <row r="141">
          <cell r="B141" t="str">
            <v>Sales - % Central &amp; Eastern Europe</v>
          </cell>
          <cell r="C141" t="str">
            <v>SALES_CEE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</row>
        <row r="142">
          <cell r="B142" t="str">
            <v>Sales - % Middle East</v>
          </cell>
          <cell r="C142" t="str">
            <v>SALES_ME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</row>
        <row r="143">
          <cell r="B143" t="str">
            <v>Sales - % Total Africa</v>
          </cell>
          <cell r="C143" t="str">
            <v>SALES_TOT_AFRICA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</row>
        <row r="144">
          <cell r="B144" t="str">
            <v>Sales - % Russia</v>
          </cell>
          <cell r="C144" t="str">
            <v>SALES_RUSSIA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</row>
        <row r="145">
          <cell r="B145" t="str">
            <v>Sales - % Other EMEA</v>
          </cell>
          <cell r="C145" t="str">
            <v>SALES_OTH_EMEA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</row>
        <row r="147">
          <cell r="B147" t="str">
            <v>Sales - % Japan</v>
          </cell>
          <cell r="C147" t="str">
            <v>SALES_JAPAN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</row>
        <row r="148">
          <cell r="B148" t="str">
            <v>Sales - % China</v>
          </cell>
          <cell r="C148" t="str">
            <v>SALES_CHINA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</row>
        <row r="149">
          <cell r="B149" t="str">
            <v>Sales - % India</v>
          </cell>
          <cell r="C149" t="str">
            <v>SALES_INDIA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</row>
        <row r="150">
          <cell r="B150" t="str">
            <v>Sales - % Other Asia</v>
          </cell>
          <cell r="C150" t="str">
            <v>SALES_OTH_AEJ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</row>
        <row r="151">
          <cell r="B151" t="str">
            <v>Sales - % Others</v>
          </cell>
          <cell r="C151" t="str">
            <v>SALES_OTHER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0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  <cell r="B159">
            <v>0</v>
          </cell>
          <cell r="C159">
            <v>0</v>
          </cell>
          <cell r="D159">
            <v>0</v>
          </cell>
        </row>
        <row r="160">
          <cell r="B160" t="str">
            <v>Sales - % Oil/Petrol/Fuel</v>
          </cell>
          <cell r="C160" t="str">
            <v>SALES_OIL_PETRO_FUEL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</row>
        <row r="161">
          <cell r="B161" t="str">
            <v>Sales - % Steel</v>
          </cell>
          <cell r="C161" t="str">
            <v>SALES_STEEL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</row>
        <row r="162">
          <cell r="B162" t="str">
            <v>Sales - % Paper/pulp</v>
          </cell>
          <cell r="C162" t="str">
            <v>SALES_PAPER_PULP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</row>
        <row r="163">
          <cell r="B163" t="str">
            <v>Sales - % Lumber</v>
          </cell>
          <cell r="C163" t="str">
            <v>SALES_LUMBER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</row>
        <row r="164">
          <cell r="B164" t="str">
            <v>Sales - % Glass</v>
          </cell>
          <cell r="C164" t="str">
            <v>SALES_GLASS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</row>
        <row r="165">
          <cell r="B165" t="str">
            <v>Sales - % Cement</v>
          </cell>
          <cell r="C165" t="str">
            <v>SALES_CEMENT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</row>
        <row r="166">
          <cell r="B166" t="str">
            <v>Sales - % Tobacco leaf</v>
          </cell>
          <cell r="C166" t="str">
            <v>SALES_TOBACCO_LEAF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</row>
        <row r="167">
          <cell r="B167" t="str">
            <v>Sales - % Other commodity</v>
          </cell>
          <cell r="C167" t="str">
            <v>SALES_OTH_COMMODITY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0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  <cell r="B169">
            <v>0</v>
          </cell>
          <cell r="C169">
            <v>0</v>
          </cell>
          <cell r="D169">
            <v>0</v>
          </cell>
        </row>
        <row r="170">
          <cell r="B170" t="str">
            <v>Expense - % Oil/Petrol/Fuel</v>
          </cell>
          <cell r="C170" t="str">
            <v>EXP_OIL_PETRO_FUEL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</row>
        <row r="172">
          <cell r="B172" t="str">
            <v>Expense - % Gold</v>
          </cell>
          <cell r="C172" t="str">
            <v>EXP_GOLD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</row>
        <row r="173">
          <cell r="B173" t="str">
            <v>Expense - % Copper</v>
          </cell>
          <cell r="C173" t="str">
            <v>EXP_COPPER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</row>
        <row r="174">
          <cell r="B174" t="str">
            <v>Expense - % Silver</v>
          </cell>
          <cell r="C174" t="str">
            <v>EXP_SILVER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</row>
        <row r="175">
          <cell r="B175" t="str">
            <v>Expense - % Platinum</v>
          </cell>
          <cell r="C175" t="str">
            <v>EXP_PLATINUM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</row>
        <row r="176">
          <cell r="B176" t="str">
            <v>Expense - % Aluminium</v>
          </cell>
          <cell r="C176" t="str">
            <v>EXP_ALUMINIUM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</row>
        <row r="177">
          <cell r="B177" t="str">
            <v>Expense - % Diamonds</v>
          </cell>
          <cell r="C177" t="str">
            <v>EXP_DIAMONDS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</row>
        <row r="178">
          <cell r="B178" t="str">
            <v>Expense - % Paper/pulp</v>
          </cell>
          <cell r="C178" t="str">
            <v>EXP_PAPER_PULP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</row>
        <row r="179">
          <cell r="B179" t="str">
            <v>Expense - % Wheat</v>
          </cell>
          <cell r="C179" t="str">
            <v>EXP_WHEAT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</row>
        <row r="180">
          <cell r="B180" t="str">
            <v>Expense - % Sugar</v>
          </cell>
          <cell r="C180" t="str">
            <v>EXP_SUGAR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</row>
        <row r="181">
          <cell r="B181" t="str">
            <v>Expense - % Soybean</v>
          </cell>
          <cell r="C181" t="str">
            <v>EXP_SOYBEAN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</row>
        <row r="182">
          <cell r="B182" t="str">
            <v>Expense - % Corn</v>
          </cell>
          <cell r="C182" t="str">
            <v>EXP_CORN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</row>
        <row r="183">
          <cell r="B183" t="str">
            <v>Expense - % Cotton</v>
          </cell>
          <cell r="C183" t="str">
            <v>EXP_COTTON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</row>
        <row r="184">
          <cell r="B184" t="str">
            <v>Expense - % Coffee</v>
          </cell>
          <cell r="C184" t="str">
            <v>EXP_COFFEE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</row>
        <row r="185">
          <cell r="B185" t="str">
            <v>Expense - % Cocoa</v>
          </cell>
          <cell r="C185" t="str">
            <v>EXP_COCOA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</row>
        <row r="186">
          <cell r="B186" t="str">
            <v>Expense - % Beef</v>
          </cell>
          <cell r="C186" t="str">
            <v>EXP_BEEF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</row>
        <row r="187">
          <cell r="B187" t="str">
            <v>Expense - % Pork</v>
          </cell>
          <cell r="C187" t="str">
            <v>EXP_PORK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</row>
        <row r="188">
          <cell r="B188" t="str">
            <v>Expense - % Chicken</v>
          </cell>
          <cell r="C188" t="str">
            <v>EXP_CHICKEN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</row>
        <row r="189">
          <cell r="B189" t="str">
            <v>Expense - % Dairy</v>
          </cell>
          <cell r="C189" t="str">
            <v>EXP_DAIRY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</row>
        <row r="190">
          <cell r="B190" t="str">
            <v>Expense - % Nuts</v>
          </cell>
          <cell r="C190" t="str">
            <v>EXP_NUTS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</row>
        <row r="191">
          <cell r="B191" t="str">
            <v>Expense - % Palm oil</v>
          </cell>
          <cell r="C191" t="str">
            <v>EXP_PALM_OIL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</row>
        <row r="192">
          <cell r="B192" t="str">
            <v>Expense - % Tobacco leaf</v>
          </cell>
          <cell r="C192" t="str">
            <v>EXP_TOBACCO_LEAF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</row>
        <row r="193">
          <cell r="B193" t="str">
            <v>Expense - % Water</v>
          </cell>
          <cell r="C193" t="str">
            <v>EXP_WATER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</row>
        <row r="194">
          <cell r="B194" t="str">
            <v>Expense - % Other commodity</v>
          </cell>
          <cell r="C194" t="str">
            <v>EXP_OTH_COMMODITY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0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  <cell r="B196">
            <v>0</v>
          </cell>
          <cell r="C196">
            <v>0</v>
          </cell>
          <cell r="D196">
            <v>0</v>
          </cell>
        </row>
        <row r="197">
          <cell r="B197" t="str">
            <v>Sales - % FX: British Pounds/Pence</v>
          </cell>
          <cell r="C197" t="str">
            <v>SALES_FX_GPB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</row>
        <row r="198">
          <cell r="B198" t="str">
            <v>Sales - % FX: Euro</v>
          </cell>
          <cell r="C198" t="str">
            <v>SALES_FX_EUR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</row>
        <row r="199">
          <cell r="B199" t="str">
            <v>Sales - % FX: New Russian Ruble</v>
          </cell>
          <cell r="C199" t="str">
            <v>SALES_FX_RUB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</row>
        <row r="200">
          <cell r="B200" t="str">
            <v>Sales - % FX: U.S. Dollar</v>
          </cell>
          <cell r="C200" t="str">
            <v>SALES_FX_USD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0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</row>
        <row r="203">
          <cell r="B203" t="str">
            <v>Sales - % FX: Chinese Renminbi</v>
          </cell>
          <cell r="C203" t="str">
            <v>SALES_FX_CNY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</row>
        <row r="204">
          <cell r="B204" t="str">
            <v>Sales - % FX: Indian Rupee</v>
          </cell>
          <cell r="C204" t="str">
            <v>SALES_FX_INR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</row>
        <row r="205">
          <cell r="B205" t="str">
            <v>Sales - % FX: Canadian Dollar</v>
          </cell>
          <cell r="C205" t="str">
            <v>SALES_FX_CAD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</row>
        <row r="206">
          <cell r="B206" t="str">
            <v>Sales - % FX: Mexican Peso</v>
          </cell>
          <cell r="C206" t="str">
            <v>SALES_FX_MXN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</row>
        <row r="207">
          <cell r="B207" t="str">
            <v>Sales - % FX: Colombian Peso</v>
          </cell>
          <cell r="C207" t="str">
            <v>SALES_FX_COP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</row>
        <row r="208">
          <cell r="B208" t="str">
            <v>Sales - % FX: Argentine Peso</v>
          </cell>
          <cell r="C208" t="str">
            <v>SALES_FX_ARS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</row>
        <row r="209">
          <cell r="B209" t="str">
            <v>Sales - % FX: Chilean Peso</v>
          </cell>
          <cell r="C209" t="str">
            <v>SALES_FX_CLP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</row>
        <row r="210">
          <cell r="B210" t="str">
            <v>Sales - % FX: Venezuelan bolivar</v>
          </cell>
          <cell r="C210" t="str">
            <v>SALES_FX_VEF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</row>
        <row r="211">
          <cell r="B211" t="str">
            <v>Sales - % FX: Other Currency</v>
          </cell>
          <cell r="C211" t="str">
            <v>SALES_FX_OTH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</row>
        <row r="212">
          <cell r="A212" t="str">
            <v>Security: Via Varejo SA</v>
          </cell>
          <cell r="B212">
            <v>0</v>
          </cell>
          <cell r="C212">
            <v>0</v>
          </cell>
          <cell r="D212">
            <v>0</v>
          </cell>
        </row>
        <row r="213">
          <cell r="A213" t="str">
            <v>Reference Data</v>
          </cell>
          <cell r="B213">
            <v>0</v>
          </cell>
          <cell r="C213">
            <v>0</v>
          </cell>
          <cell r="D213">
            <v>0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  <cell r="B220">
            <v>0</v>
          </cell>
          <cell r="C220">
            <v>0</v>
          </cell>
          <cell r="D220">
            <v>0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  <cell r="E222">
            <v>0</v>
          </cell>
        </row>
        <row r="223">
          <cell r="B223" t="str">
            <v>Legal rating</v>
          </cell>
          <cell r="C223" t="str">
            <v>LEGAL_RATING</v>
          </cell>
          <cell r="E223">
            <v>0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  <cell r="B228">
            <v>0</v>
          </cell>
          <cell r="C228">
            <v>0</v>
          </cell>
          <cell r="D228">
            <v>0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4.3746099905304003</v>
          </cell>
          <cell r="G229">
            <v>9.1830249820164429</v>
          </cell>
          <cell r="H229">
            <v>10.691330856711737</v>
          </cell>
          <cell r="I229">
            <v>12.36518220626715</v>
          </cell>
          <cell r="J229">
            <v>14.158975912043516</v>
          </cell>
          <cell r="K229">
            <v>15.990485867277291</v>
          </cell>
          <cell r="L229">
            <v>17.685512804218842</v>
          </cell>
          <cell r="M229">
            <v>0</v>
          </cell>
          <cell r="N229">
            <v>3.912587407260494</v>
          </cell>
          <cell r="O229">
            <v>3.9439590361503774</v>
          </cell>
          <cell r="P229">
            <v>4.046791434432274</v>
          </cell>
          <cell r="Q229">
            <v>4.3746099905304003</v>
          </cell>
          <cell r="R229">
            <v>4.5254038990928596</v>
          </cell>
          <cell r="S229">
            <v>4.6756853718306708</v>
          </cell>
          <cell r="T229">
            <v>4.6381417674494712</v>
          </cell>
          <cell r="U229">
            <v>9.1830249820164429</v>
          </cell>
          <cell r="V229">
            <v>9.5990618009941553</v>
          </cell>
          <cell r="W229">
            <v>10.03136821624474</v>
          </cell>
          <cell r="X229">
            <v>10.517804391946378</v>
          </cell>
          <cell r="Y229">
            <v>10.691330856711737</v>
          </cell>
          <cell r="Z229">
            <v>11.107189956306096</v>
          </cell>
          <cell r="AA229">
            <v>11.600464765717893</v>
          </cell>
          <cell r="AB229">
            <v>12.160164912765126</v>
          </cell>
          <cell r="AC229">
            <v>12.36518220626715</v>
          </cell>
          <cell r="AD229">
            <v>12.804518806888128</v>
          </cell>
          <cell r="AE229">
            <v>13.337876787432339</v>
          </cell>
          <cell r="AF229">
            <v>13.940551150463175</v>
          </cell>
          <cell r="AG229">
            <v>14.158975912043516</v>
          </cell>
          <cell r="AH229">
            <v>14.603529344028548</v>
          </cell>
          <cell r="AI229">
            <v>15.147793672998892</v>
          </cell>
          <cell r="AJ229">
            <v>15.765495292769838</v>
          </cell>
          <cell r="AK229">
            <v>15.990485867277291</v>
          </cell>
          <cell r="AL229">
            <v>16.38506940666171</v>
          </cell>
          <cell r="AM229">
            <v>16.884991185077485</v>
          </cell>
          <cell r="AN229">
            <v>17.462705968847573</v>
          </cell>
          <cell r="AO229">
            <v>17.685512804218842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0.9180700753977461</v>
          </cell>
          <cell r="H230">
            <v>0.50283215379816337</v>
          </cell>
          <cell r="I230">
            <v>0.5579504498518042</v>
          </cell>
          <cell r="J230">
            <v>0.59793123525878811</v>
          </cell>
          <cell r="K230">
            <v>0.61050331841125893</v>
          </cell>
          <cell r="L230">
            <v>0.56500897898051705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0.30746698169733611</v>
          </cell>
          <cell r="U230">
            <v>0.43463064328956585</v>
          </cell>
          <cell r="V230">
            <v>0</v>
          </cell>
          <cell r="W230">
            <v>0</v>
          </cell>
          <cell r="X230">
            <v>0</v>
          </cell>
          <cell r="Y230">
            <v>0.50283215379816337</v>
          </cell>
          <cell r="Z230">
            <v>0</v>
          </cell>
          <cell r="AA230">
            <v>0</v>
          </cell>
          <cell r="AB230">
            <v>0</v>
          </cell>
          <cell r="AC230">
            <v>0.5579504498518042</v>
          </cell>
          <cell r="AD230">
            <v>0</v>
          </cell>
          <cell r="AE230">
            <v>0</v>
          </cell>
          <cell r="AF230">
            <v>0</v>
          </cell>
          <cell r="AG230">
            <v>0.59793123525878811</v>
          </cell>
          <cell r="AH230">
            <v>0</v>
          </cell>
          <cell r="AI230">
            <v>0</v>
          </cell>
          <cell r="AJ230">
            <v>0</v>
          </cell>
          <cell r="AK230">
            <v>0.61050331841125893</v>
          </cell>
          <cell r="AL230">
            <v>0</v>
          </cell>
          <cell r="AM230">
            <v>0</v>
          </cell>
          <cell r="AN230">
            <v>0</v>
          </cell>
          <cell r="AO230">
            <v>0.56500897898051705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1271.6666577747112</v>
          </cell>
          <cell r="G232">
            <v>2373.8429999999998</v>
          </cell>
          <cell r="H232">
            <v>2137.3001008435986</v>
          </cell>
          <cell r="I232">
            <v>2359.4923567800038</v>
          </cell>
          <cell r="J232">
            <v>2521.9253957557407</v>
          </cell>
          <cell r="K232">
            <v>2658.5390546694562</v>
          </cell>
          <cell r="L232">
            <v>2653.668398148438</v>
          </cell>
          <cell r="M232">
            <v>0</v>
          </cell>
          <cell r="N232">
            <v>267.05209555997851</v>
          </cell>
          <cell r="O232">
            <v>198.15693117014419</v>
          </cell>
          <cell r="P232">
            <v>290.4819880054921</v>
          </cell>
          <cell r="Q232">
            <v>515.97564303909894</v>
          </cell>
          <cell r="R232">
            <v>329.56608331958716</v>
          </cell>
          <cell r="S232">
            <v>335.87317214211328</v>
          </cell>
          <cell r="T232">
            <v>448.30774453829849</v>
          </cell>
          <cell r="U232">
            <v>1260.096</v>
          </cell>
          <cell r="V232">
            <v>485.24699999999984</v>
          </cell>
          <cell r="W232">
            <v>493.00000000000006</v>
          </cell>
          <cell r="X232">
            <v>508.18901042684683</v>
          </cell>
          <cell r="Y232">
            <v>650.86409041675267</v>
          </cell>
          <cell r="Z232">
            <v>476.52358850755598</v>
          </cell>
          <cell r="AA232">
            <v>545.29846969843925</v>
          </cell>
          <cell r="AB232">
            <v>585.17289694268413</v>
          </cell>
          <cell r="AC232">
            <v>752.49740163132049</v>
          </cell>
          <cell r="AD232">
            <v>509.38395371676472</v>
          </cell>
          <cell r="AE232">
            <v>583.46490419311374</v>
          </cell>
          <cell r="AF232">
            <v>626.77885751844576</v>
          </cell>
          <cell r="AG232">
            <v>802.29768032741549</v>
          </cell>
          <cell r="AH232">
            <v>536.75981825831934</v>
          </cell>
          <cell r="AI232">
            <v>616.46909947242875</v>
          </cell>
          <cell r="AJ232">
            <v>662.08346416937263</v>
          </cell>
          <cell r="AK232">
            <v>843.2266727693343</v>
          </cell>
          <cell r="AL232">
            <v>529.38241856532898</v>
          </cell>
          <cell r="AM232">
            <v>615.35758534275931</v>
          </cell>
          <cell r="AN232">
            <v>664.22452060045691</v>
          </cell>
          <cell r="AO232">
            <v>844.70387363989175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0.4905305428722635</v>
          </cell>
          <cell r="G233">
            <v>2.7297105384343334</v>
          </cell>
          <cell r="H233">
            <v>2.0113286151926517</v>
          </cell>
          <cell r="I233">
            <v>2.2318017994072252</v>
          </cell>
          <cell r="J233">
            <v>2.3917249410351551</v>
          </cell>
          <cell r="K233">
            <v>2.442013273645038</v>
          </cell>
          <cell r="L233">
            <v>2.2600359159220704</v>
          </cell>
          <cell r="M233">
            <v>0</v>
          </cell>
          <cell r="N233">
            <v>3.4298386206892635E-2</v>
          </cell>
          <cell r="O233">
            <v>2.398833365798337E-2</v>
          </cell>
          <cell r="P233">
            <v>0.11561843984984539</v>
          </cell>
          <cell r="Q233">
            <v>0.3166253831575459</v>
          </cell>
          <cell r="R233">
            <v>0.16652368650882804</v>
          </cell>
          <cell r="S233">
            <v>0.1620019432812759</v>
          </cell>
          <cell r="T233">
            <v>0.27053535067444173</v>
          </cell>
          <cell r="U233">
            <v>1.7877892349005571</v>
          </cell>
          <cell r="V233">
            <v>0.41562775484285158</v>
          </cell>
          <cell r="W233">
            <v>0.43290606608464155</v>
          </cell>
          <cell r="X233">
            <v>0.48643617570163794</v>
          </cell>
          <cell r="Y233">
            <v>0.67635861856352242</v>
          </cell>
          <cell r="Z233">
            <v>0.41585909959435885</v>
          </cell>
          <cell r="AA233">
            <v>0.4932748094117988</v>
          </cell>
          <cell r="AB233">
            <v>0.55970014704723003</v>
          </cell>
          <cell r="AC233">
            <v>0.76296774335382922</v>
          </cell>
          <cell r="AD233">
            <v>0.4393366006209774</v>
          </cell>
          <cell r="AE233">
            <v>0.53335798054421113</v>
          </cell>
          <cell r="AF233">
            <v>0.60267436303083499</v>
          </cell>
          <cell r="AG233">
            <v>0.81635599683912896</v>
          </cell>
          <cell r="AH233">
            <v>0.44455343198503366</v>
          </cell>
          <cell r="AI233">
            <v>0.54426432897034449</v>
          </cell>
          <cell r="AJ233">
            <v>0.6177016197709454</v>
          </cell>
          <cell r="AK233">
            <v>0.83549389291871257</v>
          </cell>
          <cell r="AL233">
            <v>0.39458353938441781</v>
          </cell>
          <cell r="AM233">
            <v>0.49992177841577751</v>
          </cell>
          <cell r="AN233">
            <v>0.57771478377008545</v>
          </cell>
          <cell r="AO233">
            <v>0.78781581435178727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1305.0313072824993</v>
          </cell>
          <cell r="G236">
            <v>429</v>
          </cell>
          <cell r="H236">
            <v>580.85163864632068</v>
          </cell>
          <cell r="I236">
            <v>336.24709450421324</v>
          </cell>
          <cell r="J236">
            <v>124.97520287065799</v>
          </cell>
          <cell r="K236">
            <v>-79.775634230321884</v>
          </cell>
          <cell r="L236">
            <v>-205.43399430557201</v>
          </cell>
          <cell r="M236">
            <v>0</v>
          </cell>
          <cell r="N236">
            <v>3308.2027400044135</v>
          </cell>
          <cell r="O236">
            <v>3445.2832431635979</v>
          </cell>
          <cell r="P236">
            <v>3487.389137287596</v>
          </cell>
          <cell r="Q236">
            <v>1305.0313072824993</v>
          </cell>
          <cell r="R236">
            <v>1290.2334794899998</v>
          </cell>
          <cell r="S236">
            <v>1280.0991610074993</v>
          </cell>
          <cell r="T236">
            <v>1464.5915066599996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682.95466922526612</v>
          </cell>
          <cell r="Y236">
            <v>580.85163864632068</v>
          </cell>
          <cell r="Z236">
            <v>782.56806933816279</v>
          </cell>
          <cell r="AA236">
            <v>569.94590995782801</v>
          </cell>
          <cell r="AB236">
            <v>515.21675815121034</v>
          </cell>
          <cell r="AC236">
            <v>336.24709450421324</v>
          </cell>
          <cell r="AD236">
            <v>591.92627615768924</v>
          </cell>
          <cell r="AE236">
            <v>376.18934296941825</v>
          </cell>
          <cell r="AF236">
            <v>339.74122138616076</v>
          </cell>
          <cell r="AG236">
            <v>124.97520287065799</v>
          </cell>
          <cell r="AH236">
            <v>432.3223462449314</v>
          </cell>
          <cell r="AI236">
            <v>203.0167087942682</v>
          </cell>
          <cell r="AJ236">
            <v>173.68250463402455</v>
          </cell>
          <cell r="AK236">
            <v>-79.775634230321884</v>
          </cell>
          <cell r="AL236">
            <v>300.95516839564971</v>
          </cell>
          <cell r="AM236">
            <v>79.778137140063336</v>
          </cell>
          <cell r="AN236">
            <v>83.497412168167102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331.84165777471122</v>
          </cell>
          <cell r="G237">
            <v>1174.4590000000003</v>
          </cell>
          <cell r="H237">
            <v>865.3749036062394</v>
          </cell>
          <cell r="I237">
            <v>960.23357518098487</v>
          </cell>
          <cell r="J237">
            <v>1029.0405678450954</v>
          </cell>
          <cell r="K237">
            <v>1050.6771421254389</v>
          </cell>
          <cell r="L237">
            <v>972.38131457716565</v>
          </cell>
          <cell r="M237">
            <v>0</v>
          </cell>
          <cell r="N237">
            <v>23.202700633579859</v>
          </cell>
          <cell r="O237">
            <v>16.227997469244258</v>
          </cell>
          <cell r="P237">
            <v>78.21534317607086</v>
          </cell>
          <cell r="Q237">
            <v>214.19561649581883</v>
          </cell>
          <cell r="R237">
            <v>112.65250858035898</v>
          </cell>
          <cell r="S237">
            <v>109.59357006885182</v>
          </cell>
          <cell r="T237">
            <v>183.01592135078812</v>
          </cell>
          <cell r="U237">
            <v>769.197</v>
          </cell>
          <cell r="V237">
            <v>178.82399999999981</v>
          </cell>
          <cell r="W237">
            <v>186.25800000000004</v>
          </cell>
          <cell r="X237">
            <v>209.28935007374352</v>
          </cell>
          <cell r="Y237">
            <v>291.00355353249677</v>
          </cell>
          <cell r="Z237">
            <v>178.92353616754758</v>
          </cell>
          <cell r="AA237">
            <v>212.23167483511128</v>
          </cell>
          <cell r="AB237">
            <v>240.81120168073681</v>
          </cell>
          <cell r="AC237">
            <v>328.26716249758556</v>
          </cell>
          <cell r="AD237">
            <v>189.02473993622135</v>
          </cell>
          <cell r="AE237">
            <v>229.47747449854484</v>
          </cell>
          <cell r="AF237">
            <v>259.30087449375139</v>
          </cell>
          <cell r="AG237">
            <v>351.23747891657683</v>
          </cell>
          <cell r="AH237">
            <v>191.26928361978435</v>
          </cell>
          <cell r="AI237">
            <v>234.16993506747934</v>
          </cell>
          <cell r="AJ237">
            <v>265.76635743607687</v>
          </cell>
          <cell r="AK237">
            <v>359.47156600209746</v>
          </cell>
          <cell r="AL237">
            <v>169.76971827484934</v>
          </cell>
          <cell r="AM237">
            <v>215.09153578356239</v>
          </cell>
          <cell r="AN237">
            <v>248.56200599972632</v>
          </cell>
          <cell r="AO237">
            <v>338.95805451902652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1118.7216577747113</v>
          </cell>
          <cell r="G238">
            <v>2237.143</v>
          </cell>
          <cell r="H238">
            <v>1956.1128653500455</v>
          </cell>
          <cell r="I238">
            <v>2125.2922463625819</v>
          </cell>
          <cell r="J238">
            <v>2242.0781900601396</v>
          </cell>
          <cell r="K238">
            <v>2331.4066779543391</v>
          </cell>
          <cell r="L238">
            <v>2277.4233546663427</v>
          </cell>
          <cell r="M238">
            <v>0</v>
          </cell>
          <cell r="N238">
            <v>230.20870063357984</v>
          </cell>
          <cell r="O238">
            <v>166.09099746924426</v>
          </cell>
          <cell r="P238">
            <v>242.74934317607085</v>
          </cell>
          <cell r="Q238">
            <v>479.67261649581883</v>
          </cell>
          <cell r="R238">
            <v>296.31450858035896</v>
          </cell>
          <cell r="S238">
            <v>304.25357006885179</v>
          </cell>
          <cell r="T238">
            <v>417.47892135078814</v>
          </cell>
          <cell r="U238">
            <v>1219.096</v>
          </cell>
          <cell r="V238">
            <v>439.98799999999983</v>
          </cell>
          <cell r="W238">
            <v>450.25800000000004</v>
          </cell>
          <cell r="X238">
            <v>463.34326623617108</v>
          </cell>
          <cell r="Y238">
            <v>602.52359911387521</v>
          </cell>
          <cell r="Z238">
            <v>420.01924910981165</v>
          </cell>
          <cell r="AA238">
            <v>488.38675961457284</v>
          </cell>
          <cell r="AB238">
            <v>526.6842432644105</v>
          </cell>
          <cell r="AC238">
            <v>690.20199437378324</v>
          </cell>
          <cell r="AD238">
            <v>441.59181821123661</v>
          </cell>
          <cell r="AE238">
            <v>515.06752995234342</v>
          </cell>
          <cell r="AF238">
            <v>556.89879380581033</v>
          </cell>
          <cell r="AG238">
            <v>728.52004809074811</v>
          </cell>
          <cell r="AH238">
            <v>457.20213442734735</v>
          </cell>
          <cell r="AI238">
            <v>536.30170986639428</v>
          </cell>
          <cell r="AJ238">
            <v>580.40793320934472</v>
          </cell>
          <cell r="AK238">
            <v>757.49490045125185</v>
          </cell>
          <cell r="AL238">
            <v>437.60409263305087</v>
          </cell>
          <cell r="AM238">
            <v>522.97816357644388</v>
          </cell>
          <cell r="AN238">
            <v>570.29778289301021</v>
          </cell>
          <cell r="AO238">
            <v>746.54331556383659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544.38665777471124</v>
          </cell>
          <cell r="G239">
            <v>1686.4830000000002</v>
          </cell>
          <cell r="H239">
            <v>1323.3786854239841</v>
          </cell>
          <cell r="I239">
            <v>1451.3837796358173</v>
          </cell>
          <cell r="J239">
            <v>1552.8964829610504</v>
          </cell>
          <cell r="K239">
            <v>1586.2235933721668</v>
          </cell>
          <cell r="L239">
            <v>1467.344793333443</v>
          </cell>
          <cell r="M239">
            <v>0</v>
          </cell>
          <cell r="N239">
            <v>64.778700633579859</v>
          </cell>
          <cell r="O239">
            <v>27.91899746924426</v>
          </cell>
          <cell r="P239">
            <v>112.49934317607085</v>
          </cell>
          <cell r="Q239">
            <v>339.18961649581883</v>
          </cell>
          <cell r="R239">
            <v>175.29450858035898</v>
          </cell>
          <cell r="S239">
            <v>164.5365700688518</v>
          </cell>
          <cell r="T239">
            <v>273.55592135078814</v>
          </cell>
          <cell r="U239">
            <v>1073.096</v>
          </cell>
          <cell r="V239">
            <v>280.41899999999981</v>
          </cell>
          <cell r="W239">
            <v>283.25800000000004</v>
          </cell>
          <cell r="X239">
            <v>318.46203271009892</v>
          </cell>
          <cell r="Y239">
            <v>441.23965271388602</v>
          </cell>
          <cell r="Z239">
            <v>271.17960180313992</v>
          </cell>
          <cell r="AA239">
            <v>320.42832157183102</v>
          </cell>
          <cell r="AB239">
            <v>364.60995074636344</v>
          </cell>
          <cell r="AC239">
            <v>495.16590551447928</v>
          </cell>
          <cell r="AD239">
            <v>285.58593434922432</v>
          </cell>
          <cell r="AE239">
            <v>346.22447565488716</v>
          </cell>
          <cell r="AF239">
            <v>392.21415854204508</v>
          </cell>
          <cell r="AG239">
            <v>528.87191441489279</v>
          </cell>
          <cell r="AH239">
            <v>289.17153465830381</v>
          </cell>
          <cell r="AI239">
            <v>353.59090788673416</v>
          </cell>
          <cell r="AJ239">
            <v>402.48718806080996</v>
          </cell>
          <cell r="AK239">
            <v>540.97396276631798</v>
          </cell>
          <cell r="AL239">
            <v>256.85540755475807</v>
          </cell>
          <cell r="AM239">
            <v>324.74434888062086</v>
          </cell>
          <cell r="AN239">
            <v>376.59160190249179</v>
          </cell>
          <cell r="AO239">
            <v>509.15343499557122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22824.163990961173</v>
          </cell>
          <cell r="I240">
            <v>24850.776505580794</v>
          </cell>
          <cell r="J240">
            <v>28145.856261035355</v>
          </cell>
          <cell r="K240">
            <v>31599.17952309113</v>
          </cell>
          <cell r="L240">
            <v>35225.69670191365</v>
          </cell>
          <cell r="M240">
            <v>0</v>
          </cell>
          <cell r="N240">
            <v>4678.7049638541639</v>
          </cell>
          <cell r="O240">
            <v>4553.2990361458369</v>
          </cell>
          <cell r="P240">
            <v>4629.972999999999</v>
          </cell>
          <cell r="Q240">
            <v>5575.7590000000027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6553.6159909611742</v>
          </cell>
          <cell r="Z240">
            <v>5633.6321975289393</v>
          </cell>
          <cell r="AA240">
            <v>5828.0982809706238</v>
          </cell>
          <cell r="AB240">
            <v>5937.4852536274248</v>
          </cell>
          <cell r="AC240">
            <v>7451.5607734538053</v>
          </cell>
          <cell r="AD240">
            <v>6399.8352346717593</v>
          </cell>
          <cell r="AE240">
            <v>6614.2148598451358</v>
          </cell>
          <cell r="AF240">
            <v>6723.0831986795374</v>
          </cell>
          <cell r="AG240">
            <v>8408.7229678389212</v>
          </cell>
          <cell r="AH240">
            <v>7221.1474849674614</v>
          </cell>
          <cell r="AI240">
            <v>7445.193463676289</v>
          </cell>
          <cell r="AJ240">
            <v>7543.5714021681142</v>
          </cell>
          <cell r="AK240">
            <v>9389.2671722792657</v>
          </cell>
          <cell r="AL240">
            <v>8062.7990274910526</v>
          </cell>
          <cell r="AM240">
            <v>8310.3679190096846</v>
          </cell>
          <cell r="AN240">
            <v>8408.5388604676591</v>
          </cell>
          <cell r="AO240">
            <v>10443.990894945255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2959.4035528862992</v>
          </cell>
          <cell r="G241">
            <v>3951</v>
          </cell>
          <cell r="H241">
            <v>4599.9491777046806</v>
          </cell>
          <cell r="I241">
            <v>5320.1243590904169</v>
          </cell>
          <cell r="J241">
            <v>6091.9047849742383</v>
          </cell>
          <cell r="K241">
            <v>6879.9126415683158</v>
          </cell>
          <cell r="L241">
            <v>7609.1986275011895</v>
          </cell>
          <cell r="M241">
            <v>0</v>
          </cell>
          <cell r="N241">
            <v>2646.8473987600005</v>
          </cell>
          <cell r="O241">
            <v>2668.0701615200001</v>
          </cell>
          <cell r="P241">
            <v>2737.6358063400007</v>
          </cell>
          <cell r="Q241">
            <v>2959.4035528862992</v>
          </cell>
          <cell r="R241">
            <v>3061.4149389799991</v>
          </cell>
          <cell r="S241">
            <v>3163.0796645934797</v>
          </cell>
          <cell r="T241">
            <v>3137.6815887800039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4525.2893500737437</v>
          </cell>
          <cell r="Y241">
            <v>4599.9491777046806</v>
          </cell>
          <cell r="Z241">
            <v>4778.8727138722279</v>
          </cell>
          <cell r="AA241">
            <v>4991.1043887073392</v>
          </cell>
          <cell r="AB241">
            <v>5231.9155903880765</v>
          </cell>
          <cell r="AC241">
            <v>5320.1243590904169</v>
          </cell>
          <cell r="AD241">
            <v>5509.1490990266384</v>
          </cell>
          <cell r="AE241">
            <v>5738.6265735251836</v>
          </cell>
          <cell r="AF241">
            <v>5997.9274480189351</v>
          </cell>
          <cell r="AG241">
            <v>6091.9047849742383</v>
          </cell>
          <cell r="AH241">
            <v>6283.1740685940222</v>
          </cell>
          <cell r="AI241">
            <v>6517.3440036615011</v>
          </cell>
          <cell r="AJ241">
            <v>6783.1103610975779</v>
          </cell>
          <cell r="AK241">
            <v>6879.9126415683158</v>
          </cell>
          <cell r="AL241">
            <v>7049.6823598431656</v>
          </cell>
          <cell r="AM241">
            <v>7264.7738956267276</v>
          </cell>
          <cell r="AN241">
            <v>7513.335901626454</v>
          </cell>
          <cell r="AO241">
            <v>7609.1986275011895</v>
          </cell>
        </row>
        <row r="242">
          <cell r="A242" t="str">
            <v>Income Statement</v>
          </cell>
          <cell r="B242">
            <v>0</v>
          </cell>
          <cell r="C242">
            <v>0</v>
          </cell>
          <cell r="D242">
            <v>0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-212.54500000000002</v>
          </cell>
          <cell r="G243">
            <v>-512.024</v>
          </cell>
          <cell r="H243">
            <v>-458.00378181774465</v>
          </cell>
          <cell r="I243">
            <v>-491.15020445483242</v>
          </cell>
          <cell r="J243">
            <v>-523.85591511595499</v>
          </cell>
          <cell r="K243">
            <v>-535.54645124672788</v>
          </cell>
          <cell r="L243">
            <v>-494.96347875627737</v>
          </cell>
          <cell r="M243">
            <v>0</v>
          </cell>
          <cell r="N243">
            <v>-41.576000000000001</v>
          </cell>
          <cell r="O243">
            <v>-11.691000000000003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-54.942999999999991</v>
          </cell>
          <cell r="T243">
            <v>-90.54000000000002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-109.1726826363554</v>
          </cell>
          <cell r="Y243">
            <v>-150.23609918138928</v>
          </cell>
          <cell r="Z243">
            <v>-92.25606563559235</v>
          </cell>
          <cell r="AA243">
            <v>-108.19664673671974</v>
          </cell>
          <cell r="AB243">
            <v>-123.79874906562662</v>
          </cell>
          <cell r="AC243">
            <v>-166.89874301689369</v>
          </cell>
          <cell r="AD243">
            <v>-96.561194413002951</v>
          </cell>
          <cell r="AE243">
            <v>-116.74700115634231</v>
          </cell>
          <cell r="AF243">
            <v>-132.91328404829372</v>
          </cell>
          <cell r="AG243">
            <v>-177.63443549831598</v>
          </cell>
          <cell r="AH243">
            <v>-97.902251038519481</v>
          </cell>
          <cell r="AI243">
            <v>-119.4209728192548</v>
          </cell>
          <cell r="AJ243">
            <v>-136.72083062473308</v>
          </cell>
          <cell r="AK243">
            <v>-181.50239676422049</v>
          </cell>
          <cell r="AL243">
            <v>-87.085689279908735</v>
          </cell>
          <cell r="AM243">
            <v>-109.65281309705847</v>
          </cell>
          <cell r="AN243">
            <v>-128.02959590276546</v>
          </cell>
          <cell r="AO243">
            <v>-170.19538047654473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331.84165777471122</v>
          </cell>
          <cell r="G245">
            <v>1174.4590000000003</v>
          </cell>
          <cell r="H245">
            <v>865.3749036062394</v>
          </cell>
          <cell r="I245">
            <v>960.23357518098487</v>
          </cell>
          <cell r="J245">
            <v>1029.0405678450954</v>
          </cell>
          <cell r="K245">
            <v>1050.6771421254389</v>
          </cell>
          <cell r="L245">
            <v>972.38131457716565</v>
          </cell>
          <cell r="M245">
            <v>0</v>
          </cell>
          <cell r="N245">
            <v>23.202700633579859</v>
          </cell>
          <cell r="O245">
            <v>16.227997469244258</v>
          </cell>
          <cell r="P245">
            <v>78.21534317607086</v>
          </cell>
          <cell r="Q245">
            <v>214.19561649581883</v>
          </cell>
          <cell r="R245">
            <v>112.65250858035898</v>
          </cell>
          <cell r="S245">
            <v>109.59357006885182</v>
          </cell>
          <cell r="T245">
            <v>183.01592135078812</v>
          </cell>
          <cell r="U245">
            <v>769.197</v>
          </cell>
          <cell r="V245">
            <v>178.82399999999981</v>
          </cell>
          <cell r="W245">
            <v>186.25800000000004</v>
          </cell>
          <cell r="X245">
            <v>209.28935007374352</v>
          </cell>
          <cell r="Y245">
            <v>291.00355353249677</v>
          </cell>
          <cell r="Z245">
            <v>178.92353616754758</v>
          </cell>
          <cell r="AA245">
            <v>212.23167483511128</v>
          </cell>
          <cell r="AB245">
            <v>240.81120168073681</v>
          </cell>
          <cell r="AC245">
            <v>328.26716249758556</v>
          </cell>
          <cell r="AD245">
            <v>189.02473993622135</v>
          </cell>
          <cell r="AE245">
            <v>229.47747449854484</v>
          </cell>
          <cell r="AF245">
            <v>259.30087449375139</v>
          </cell>
          <cell r="AG245">
            <v>351.23747891657683</v>
          </cell>
          <cell r="AH245">
            <v>191.26928361978435</v>
          </cell>
          <cell r="AI245">
            <v>234.16993506747934</v>
          </cell>
          <cell r="AJ245">
            <v>265.76635743607687</v>
          </cell>
          <cell r="AK245">
            <v>359.47156600209746</v>
          </cell>
          <cell r="AL245">
            <v>169.76971827484934</v>
          </cell>
          <cell r="AM245">
            <v>215.09153578356239</v>
          </cell>
          <cell r="AN245">
            <v>248.56200599972632</v>
          </cell>
          <cell r="AO245">
            <v>338.95805451902652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331.84165777471122</v>
          </cell>
          <cell r="G247">
            <v>1174.4590000000003</v>
          </cell>
          <cell r="H247">
            <v>865.3749036062394</v>
          </cell>
          <cell r="I247">
            <v>960.23357518098487</v>
          </cell>
          <cell r="J247">
            <v>1029.0405678450954</v>
          </cell>
          <cell r="K247">
            <v>1050.6771421254389</v>
          </cell>
          <cell r="L247">
            <v>972.38131457716565</v>
          </cell>
          <cell r="M247">
            <v>0</v>
          </cell>
          <cell r="N247">
            <v>23.202700633579859</v>
          </cell>
          <cell r="O247">
            <v>16.227997469244258</v>
          </cell>
          <cell r="P247">
            <v>78.21534317607086</v>
          </cell>
          <cell r="Q247">
            <v>214.19561649581883</v>
          </cell>
          <cell r="R247">
            <v>112.65250858035898</v>
          </cell>
          <cell r="S247">
            <v>109.59357006885182</v>
          </cell>
          <cell r="T247">
            <v>183.01592135078812</v>
          </cell>
          <cell r="U247">
            <v>769.197</v>
          </cell>
          <cell r="V247">
            <v>178.82399999999981</v>
          </cell>
          <cell r="W247">
            <v>186.25800000000004</v>
          </cell>
          <cell r="X247">
            <v>209.28935007374352</v>
          </cell>
          <cell r="Y247">
            <v>291.00355353249677</v>
          </cell>
          <cell r="Z247">
            <v>178.92353616754758</v>
          </cell>
          <cell r="AA247">
            <v>212.23167483511128</v>
          </cell>
          <cell r="AB247">
            <v>240.81120168073681</v>
          </cell>
          <cell r="AC247">
            <v>328.26716249758556</v>
          </cell>
          <cell r="AD247">
            <v>189.02473993622135</v>
          </cell>
          <cell r="AE247">
            <v>229.47747449854484</v>
          </cell>
          <cell r="AF247">
            <v>259.30087449375139</v>
          </cell>
          <cell r="AG247">
            <v>351.23747891657683</v>
          </cell>
          <cell r="AH247">
            <v>191.26928361978435</v>
          </cell>
          <cell r="AI247">
            <v>234.16993506747934</v>
          </cell>
          <cell r="AJ247">
            <v>265.76635743607687</v>
          </cell>
          <cell r="AK247">
            <v>359.47156600209746</v>
          </cell>
          <cell r="AL247">
            <v>169.76971827484934</v>
          </cell>
          <cell r="AM247">
            <v>215.09153578356239</v>
          </cell>
          <cell r="AN247">
            <v>248.56200599972632</v>
          </cell>
          <cell r="AO247">
            <v>338.95805451902652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331.84165777471122</v>
          </cell>
          <cell r="G249">
            <v>1174.4590000000003</v>
          </cell>
          <cell r="H249">
            <v>865.3749036062394</v>
          </cell>
          <cell r="I249">
            <v>960.23357518098487</v>
          </cell>
          <cell r="J249">
            <v>1029.0405678450954</v>
          </cell>
          <cell r="K249">
            <v>1050.6771421254389</v>
          </cell>
          <cell r="L249">
            <v>972.38131457716565</v>
          </cell>
          <cell r="M249">
            <v>0</v>
          </cell>
          <cell r="N249">
            <v>23.202700633579859</v>
          </cell>
          <cell r="O249">
            <v>16.227997469244258</v>
          </cell>
          <cell r="P249">
            <v>78.21534317607086</v>
          </cell>
          <cell r="Q249">
            <v>214.19561649581883</v>
          </cell>
          <cell r="R249">
            <v>112.65250858035898</v>
          </cell>
          <cell r="S249">
            <v>109.59357006885182</v>
          </cell>
          <cell r="T249">
            <v>183.01592135078812</v>
          </cell>
          <cell r="U249">
            <v>769.197</v>
          </cell>
          <cell r="V249">
            <v>178.82399999999981</v>
          </cell>
          <cell r="W249">
            <v>186.25800000000004</v>
          </cell>
          <cell r="X249">
            <v>209.28935007374352</v>
          </cell>
          <cell r="Y249">
            <v>291.00355353249677</v>
          </cell>
          <cell r="Z249">
            <v>178.92353616754758</v>
          </cell>
          <cell r="AA249">
            <v>212.23167483511128</v>
          </cell>
          <cell r="AB249">
            <v>240.81120168073681</v>
          </cell>
          <cell r="AC249">
            <v>328.26716249758556</v>
          </cell>
          <cell r="AD249">
            <v>189.02473993622135</v>
          </cell>
          <cell r="AE249">
            <v>229.47747449854484</v>
          </cell>
          <cell r="AF249">
            <v>259.30087449375139</v>
          </cell>
          <cell r="AG249">
            <v>351.23747891657683</v>
          </cell>
          <cell r="AH249">
            <v>191.26928361978435</v>
          </cell>
          <cell r="AI249">
            <v>234.16993506747934</v>
          </cell>
          <cell r="AJ249">
            <v>265.76635743607687</v>
          </cell>
          <cell r="AK249">
            <v>359.47156600209746</v>
          </cell>
          <cell r="AL249">
            <v>169.76971827484934</v>
          </cell>
          <cell r="AM249">
            <v>215.09153578356239</v>
          </cell>
          <cell r="AN249">
            <v>248.56200599972632</v>
          </cell>
          <cell r="AO249">
            <v>338.95805451902652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0.4905305428722635</v>
          </cell>
          <cell r="G250">
            <v>2.7297105384343334</v>
          </cell>
          <cell r="H250">
            <v>2.0113286151926517</v>
          </cell>
          <cell r="I250">
            <v>2.2318017994072252</v>
          </cell>
          <cell r="J250">
            <v>2.3917249410351551</v>
          </cell>
          <cell r="K250">
            <v>2.442013273645038</v>
          </cell>
          <cell r="L250">
            <v>2.2600359159220704</v>
          </cell>
          <cell r="M250">
            <v>0</v>
          </cell>
          <cell r="N250">
            <v>3.4298386206892635E-2</v>
          </cell>
          <cell r="O250">
            <v>2.398833365798337E-2</v>
          </cell>
          <cell r="P250">
            <v>0.11561843984984539</v>
          </cell>
          <cell r="Q250">
            <v>0.3166253831575459</v>
          </cell>
          <cell r="R250">
            <v>0.16652368650882804</v>
          </cell>
          <cell r="S250">
            <v>0.1620019432812759</v>
          </cell>
          <cell r="T250">
            <v>0.27053535067444173</v>
          </cell>
          <cell r="U250">
            <v>1.7877892349005571</v>
          </cell>
          <cell r="V250">
            <v>0.41562775484285158</v>
          </cell>
          <cell r="W250">
            <v>0.43290606608464155</v>
          </cell>
          <cell r="X250">
            <v>0.48643617570163794</v>
          </cell>
          <cell r="Y250">
            <v>0.67635861856352242</v>
          </cell>
          <cell r="Z250">
            <v>0.41585909959435885</v>
          </cell>
          <cell r="AA250">
            <v>0.4932748094117988</v>
          </cell>
          <cell r="AB250">
            <v>0.55970014704723003</v>
          </cell>
          <cell r="AC250">
            <v>0.76296774335382922</v>
          </cell>
          <cell r="AD250">
            <v>0.4393366006209774</v>
          </cell>
          <cell r="AE250">
            <v>0.53335798054421113</v>
          </cell>
          <cell r="AF250">
            <v>0.60267436303083499</v>
          </cell>
          <cell r="AG250">
            <v>0.81635599683912896</v>
          </cell>
          <cell r="AH250">
            <v>0.44455343198503366</v>
          </cell>
          <cell r="AI250">
            <v>0.54426432897034449</v>
          </cell>
          <cell r="AJ250">
            <v>0.6177016197709454</v>
          </cell>
          <cell r="AK250">
            <v>0.83549389291871257</v>
          </cell>
          <cell r="AL250">
            <v>0.39458353938441781</v>
          </cell>
          <cell r="AM250">
            <v>0.49992177841577751</v>
          </cell>
          <cell r="AN250">
            <v>0.57771478377008545</v>
          </cell>
          <cell r="AO250">
            <v>0.78781581435178727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0.4905305428722635</v>
          </cell>
          <cell r="G251">
            <v>2.7297105384343334</v>
          </cell>
          <cell r="H251">
            <v>2.0113286151926517</v>
          </cell>
          <cell r="I251">
            <v>2.2318017994072252</v>
          </cell>
          <cell r="J251">
            <v>2.3917249410351551</v>
          </cell>
          <cell r="K251">
            <v>2.442013273645038</v>
          </cell>
          <cell r="L251">
            <v>2.2600359159220704</v>
          </cell>
          <cell r="M251">
            <v>0</v>
          </cell>
          <cell r="N251">
            <v>3.4298386206892635E-2</v>
          </cell>
          <cell r="O251">
            <v>2.398833365798337E-2</v>
          </cell>
          <cell r="P251">
            <v>0.11561843984984539</v>
          </cell>
          <cell r="Q251">
            <v>0.3166253831575459</v>
          </cell>
          <cell r="R251">
            <v>0.16652368650882804</v>
          </cell>
          <cell r="S251">
            <v>0.1620019432812759</v>
          </cell>
          <cell r="T251">
            <v>0.27053535067444173</v>
          </cell>
          <cell r="U251">
            <v>1.7877892349005571</v>
          </cell>
          <cell r="V251">
            <v>0.41562775484285158</v>
          </cell>
          <cell r="W251">
            <v>0.43290606608464155</v>
          </cell>
          <cell r="X251">
            <v>0.48643617570163794</v>
          </cell>
          <cell r="Y251">
            <v>0.67635861856352242</v>
          </cell>
          <cell r="Z251">
            <v>0.41585909959435885</v>
          </cell>
          <cell r="AA251">
            <v>0.4932748094117988</v>
          </cell>
          <cell r="AB251">
            <v>0.55970014704723003</v>
          </cell>
          <cell r="AC251">
            <v>0.76296774335382922</v>
          </cell>
          <cell r="AD251">
            <v>0.4393366006209774</v>
          </cell>
          <cell r="AE251">
            <v>0.53335798054421113</v>
          </cell>
          <cell r="AF251">
            <v>0.60267436303083499</v>
          </cell>
          <cell r="AG251">
            <v>0.81635599683912896</v>
          </cell>
          <cell r="AH251">
            <v>0.44455343198503366</v>
          </cell>
          <cell r="AI251">
            <v>0.54426432897034449</v>
          </cell>
          <cell r="AJ251">
            <v>0.6177016197709454</v>
          </cell>
          <cell r="AK251">
            <v>0.83549389291871257</v>
          </cell>
          <cell r="AL251">
            <v>0.39458353938441781</v>
          </cell>
          <cell r="AM251">
            <v>0.49992177841577751</v>
          </cell>
          <cell r="AN251">
            <v>0.57771478377008545</v>
          </cell>
          <cell r="AO251">
            <v>0.78781581435178727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0.4905305428722635</v>
          </cell>
          <cell r="G252">
            <v>2.7297105384343334</v>
          </cell>
          <cell r="H252">
            <v>2.0113286151926517</v>
          </cell>
          <cell r="I252">
            <v>2.2318017994072252</v>
          </cell>
          <cell r="J252">
            <v>2.3917249410351551</v>
          </cell>
          <cell r="K252">
            <v>2.442013273645038</v>
          </cell>
          <cell r="L252">
            <v>2.2600359159220704</v>
          </cell>
          <cell r="M252">
            <v>0</v>
          </cell>
          <cell r="N252">
            <v>3.4298386206892635E-2</v>
          </cell>
          <cell r="O252">
            <v>2.398833365798337E-2</v>
          </cell>
          <cell r="P252">
            <v>0.11561843984984539</v>
          </cell>
          <cell r="Q252">
            <v>0.3166253831575459</v>
          </cell>
          <cell r="R252">
            <v>0.16652368650882804</v>
          </cell>
          <cell r="S252">
            <v>0.1620019432812759</v>
          </cell>
          <cell r="T252">
            <v>0.27053535067444173</v>
          </cell>
          <cell r="U252">
            <v>1.7877892349005571</v>
          </cell>
          <cell r="V252">
            <v>0.41562775484285158</v>
          </cell>
          <cell r="W252">
            <v>0.43290606608464155</v>
          </cell>
          <cell r="X252">
            <v>0.48643617570163794</v>
          </cell>
          <cell r="Y252">
            <v>0.67635861856352242</v>
          </cell>
          <cell r="Z252">
            <v>0.41585909959435885</v>
          </cell>
          <cell r="AA252">
            <v>0.4932748094117988</v>
          </cell>
          <cell r="AB252">
            <v>0.55970014704723003</v>
          </cell>
          <cell r="AC252">
            <v>0.76296774335382922</v>
          </cell>
          <cell r="AD252">
            <v>0.4393366006209774</v>
          </cell>
          <cell r="AE252">
            <v>0.53335798054421113</v>
          </cell>
          <cell r="AF252">
            <v>0.60267436303083499</v>
          </cell>
          <cell r="AG252">
            <v>0.81635599683912896</v>
          </cell>
          <cell r="AH252">
            <v>0.44455343198503366</v>
          </cell>
          <cell r="AI252">
            <v>0.54426432897034449</v>
          </cell>
          <cell r="AJ252">
            <v>0.6177016197709454</v>
          </cell>
          <cell r="AK252">
            <v>0.83549389291871257</v>
          </cell>
          <cell r="AL252">
            <v>0.39458353938441781</v>
          </cell>
          <cell r="AM252">
            <v>0.49992177841577751</v>
          </cell>
          <cell r="AN252">
            <v>0.57771478377008545</v>
          </cell>
          <cell r="AO252">
            <v>0.78781581435178727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0.4905305428722635</v>
          </cell>
          <cell r="G253">
            <v>2.7297105384343334</v>
          </cell>
          <cell r="H253">
            <v>2.0113286151926517</v>
          </cell>
          <cell r="I253">
            <v>2.2318017994072252</v>
          </cell>
          <cell r="J253">
            <v>2.3917249410351551</v>
          </cell>
          <cell r="K253">
            <v>2.442013273645038</v>
          </cell>
          <cell r="L253">
            <v>2.2600359159220704</v>
          </cell>
          <cell r="M253">
            <v>0</v>
          </cell>
          <cell r="N253">
            <v>3.4298386206892635E-2</v>
          </cell>
          <cell r="O253">
            <v>2.398833365798337E-2</v>
          </cell>
          <cell r="P253">
            <v>0.11561843984984539</v>
          </cell>
          <cell r="Q253">
            <v>0.3166253831575459</v>
          </cell>
          <cell r="R253">
            <v>0.16652368650882804</v>
          </cell>
          <cell r="S253">
            <v>0.1620019432812759</v>
          </cell>
          <cell r="T253">
            <v>0.27053535067444173</v>
          </cell>
          <cell r="U253">
            <v>1.7877892349005571</v>
          </cell>
          <cell r="V253">
            <v>0.41562775484285158</v>
          </cell>
          <cell r="W253">
            <v>0.43290606608464155</v>
          </cell>
          <cell r="X253">
            <v>0.48643617570163794</v>
          </cell>
          <cell r="Y253">
            <v>0.67635861856352242</v>
          </cell>
          <cell r="Z253">
            <v>0.41585909959435885</v>
          </cell>
          <cell r="AA253">
            <v>0.4932748094117988</v>
          </cell>
          <cell r="AB253">
            <v>0.55970014704723003</v>
          </cell>
          <cell r="AC253">
            <v>0.76296774335382922</v>
          </cell>
          <cell r="AD253">
            <v>0.4393366006209774</v>
          </cell>
          <cell r="AE253">
            <v>0.53335798054421113</v>
          </cell>
          <cell r="AF253">
            <v>0.60267436303083499</v>
          </cell>
          <cell r="AG253">
            <v>0.81635599683912896</v>
          </cell>
          <cell r="AH253">
            <v>0.44455343198503366</v>
          </cell>
          <cell r="AI253">
            <v>0.54426432897034449</v>
          </cell>
          <cell r="AJ253">
            <v>0.6177016197709454</v>
          </cell>
          <cell r="AK253">
            <v>0.83549389291871257</v>
          </cell>
          <cell r="AL253">
            <v>0.39458353938441781</v>
          </cell>
          <cell r="AM253">
            <v>0.49992177841577751</v>
          </cell>
          <cell r="AN253">
            <v>0.57771478377008545</v>
          </cell>
          <cell r="AO253">
            <v>0.78781581435178727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-216.34372590156005</v>
          </cell>
          <cell r="I254">
            <v>-240.05839379524531</v>
          </cell>
          <cell r="J254">
            <v>-257.26014196127358</v>
          </cell>
          <cell r="K254">
            <v>-262.66928553135949</v>
          </cell>
          <cell r="L254">
            <v>-243.09532864429116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-216.34372590156005</v>
          </cell>
          <cell r="Z254">
            <v>0</v>
          </cell>
          <cell r="AA254">
            <v>0</v>
          </cell>
          <cell r="AB254">
            <v>0</v>
          </cell>
          <cell r="AC254">
            <v>-240.05839379524531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-257.26014196127358</v>
          </cell>
          <cell r="AH254">
            <v>0</v>
          </cell>
          <cell r="AI254">
            <v>0</v>
          </cell>
          <cell r="AJ254">
            <v>0</v>
          </cell>
          <cell r="AK254">
            <v>-262.66928553135949</v>
          </cell>
          <cell r="AL254">
            <v>0</v>
          </cell>
          <cell r="AM254">
            <v>0</v>
          </cell>
          <cell r="AN254">
            <v>0</v>
          </cell>
          <cell r="AO254">
            <v>-243.09532864429116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F255">
            <v>0</v>
          </cell>
          <cell r="G255">
            <v>0.9180700753977461</v>
          </cell>
          <cell r="H255">
            <v>0.50283215379816337</v>
          </cell>
          <cell r="I255">
            <v>0.5579504498518042</v>
          </cell>
          <cell r="J255">
            <v>0.59793123525878811</v>
          </cell>
          <cell r="K255">
            <v>0.61050331841125893</v>
          </cell>
          <cell r="L255">
            <v>0.56500897898051705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0.30746698169733611</v>
          </cell>
          <cell r="U255">
            <v>0.43463064328956585</v>
          </cell>
          <cell r="V255">
            <v>0</v>
          </cell>
          <cell r="W255">
            <v>0</v>
          </cell>
          <cell r="X255">
            <v>0</v>
          </cell>
          <cell r="Y255">
            <v>0.50283215379816337</v>
          </cell>
          <cell r="Z255">
            <v>0</v>
          </cell>
          <cell r="AA255">
            <v>0</v>
          </cell>
          <cell r="AB255">
            <v>0</v>
          </cell>
          <cell r="AC255">
            <v>0.5579504498518042</v>
          </cell>
          <cell r="AD255">
            <v>0</v>
          </cell>
          <cell r="AE255">
            <v>0</v>
          </cell>
          <cell r="AF255">
            <v>0</v>
          </cell>
          <cell r="AG255">
            <v>0.59793123525878811</v>
          </cell>
          <cell r="AH255">
            <v>0</v>
          </cell>
          <cell r="AI255">
            <v>0</v>
          </cell>
          <cell r="AJ255">
            <v>0</v>
          </cell>
          <cell r="AK255">
            <v>0.61050331841125893</v>
          </cell>
          <cell r="AL255">
            <v>0</v>
          </cell>
          <cell r="AM255">
            <v>0</v>
          </cell>
          <cell r="AN255">
            <v>0</v>
          </cell>
          <cell r="AO255">
            <v>0.56500897898051705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M256">
            <v>0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M257">
            <v>0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M258">
            <v>0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  <cell r="B259">
            <v>0</v>
          </cell>
          <cell r="C259">
            <v>0</v>
          </cell>
          <cell r="D259">
            <v>0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0.39043021529737704</v>
          </cell>
          <cell r="G260">
            <v>0.30360460200310346</v>
          </cell>
          <cell r="H260">
            <v>0.34608671490806836</v>
          </cell>
          <cell r="I260">
            <v>0.3384013321260021</v>
          </cell>
          <cell r="J260">
            <v>0.3373411691403092</v>
          </cell>
          <cell r="K260">
            <v>0.33762355665647675</v>
          </cell>
          <cell r="L260">
            <v>0.33731913658264545</v>
          </cell>
          <cell r="M260">
            <v>0</v>
          </cell>
          <cell r="N260">
            <v>0.58799102195721287</v>
          </cell>
          <cell r="O260">
            <v>0.47297429085280818</v>
          </cell>
          <cell r="P260">
            <v>0.31862195292077816</v>
          </cell>
          <cell r="Q260">
            <v>0.37966072632313058</v>
          </cell>
          <cell r="R260">
            <v>0.36079631211709451</v>
          </cell>
          <cell r="S260">
            <v>0.33643878221221207</v>
          </cell>
          <cell r="T260">
            <v>0.33778298388448635</v>
          </cell>
          <cell r="U260">
            <v>0.28498190138599744</v>
          </cell>
          <cell r="V260">
            <v>0.3579406127568423</v>
          </cell>
          <cell r="W260">
            <v>0.34244399099054568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  <cell r="B261">
            <v>0</v>
          </cell>
          <cell r="C261">
            <v>0</v>
          </cell>
          <cell r="D261">
            <v>0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</row>
        <row r="266">
          <cell r="B266" t="str">
            <v>Year that ESO expense takes effect</v>
          </cell>
          <cell r="C266" t="str">
            <v>ESO_YEAR</v>
          </cell>
          <cell r="E266">
            <v>0</v>
          </cell>
        </row>
        <row r="267">
          <cell r="A267" t="str">
            <v>Balance Sheet</v>
          </cell>
          <cell r="B267">
            <v>0</v>
          </cell>
          <cell r="C267">
            <v>0</v>
          </cell>
          <cell r="D267">
            <v>0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4.3746099905304003</v>
          </cell>
          <cell r="G268">
            <v>9.1830249820164429</v>
          </cell>
          <cell r="H268">
            <v>10.691330856711737</v>
          </cell>
          <cell r="I268">
            <v>12.36518220626715</v>
          </cell>
          <cell r="J268">
            <v>14.158975912043516</v>
          </cell>
          <cell r="K268">
            <v>15.990485867277291</v>
          </cell>
          <cell r="L268">
            <v>17.685512804218842</v>
          </cell>
          <cell r="M268">
            <v>0</v>
          </cell>
          <cell r="N268">
            <v>3.912587407260494</v>
          </cell>
          <cell r="O268">
            <v>3.9439590361503774</v>
          </cell>
          <cell r="P268">
            <v>4.046791434432274</v>
          </cell>
          <cell r="Q268">
            <v>4.3746099905304003</v>
          </cell>
          <cell r="R268">
            <v>4.5254038990928596</v>
          </cell>
          <cell r="S268">
            <v>4.6756853718306708</v>
          </cell>
          <cell r="T268">
            <v>4.6381417674494712</v>
          </cell>
          <cell r="U268">
            <v>9.1830249820164429</v>
          </cell>
          <cell r="V268">
            <v>9.5990618009941553</v>
          </cell>
          <cell r="W268">
            <v>10.03136821624474</v>
          </cell>
          <cell r="X268">
            <v>10.517804391946378</v>
          </cell>
          <cell r="Y268">
            <v>10.691330856711737</v>
          </cell>
          <cell r="Z268">
            <v>11.107189956306096</v>
          </cell>
          <cell r="AA268">
            <v>11.600464765717893</v>
          </cell>
          <cell r="AB268">
            <v>12.160164912765126</v>
          </cell>
          <cell r="AC268">
            <v>12.36518220626715</v>
          </cell>
          <cell r="AD268">
            <v>12.804518806888128</v>
          </cell>
          <cell r="AE268">
            <v>13.337876787432339</v>
          </cell>
          <cell r="AF268">
            <v>13.940551150463175</v>
          </cell>
          <cell r="AG268">
            <v>14.158975912043516</v>
          </cell>
          <cell r="AH268">
            <v>14.603529344028548</v>
          </cell>
          <cell r="AI268">
            <v>15.147793672998892</v>
          </cell>
          <cell r="AJ268">
            <v>15.765495292769838</v>
          </cell>
          <cell r="AK268">
            <v>15.990485867277291</v>
          </cell>
          <cell r="AL268">
            <v>16.38506940666171</v>
          </cell>
          <cell r="AM268">
            <v>16.884991185077485</v>
          </cell>
          <cell r="AN268">
            <v>17.462705968847573</v>
          </cell>
          <cell r="AO268">
            <v>17.685512804218842</v>
          </cell>
        </row>
        <row r="269">
          <cell r="A269" t="str">
            <v>Additional Balance Sheet Items</v>
          </cell>
          <cell r="B269">
            <v>0</v>
          </cell>
          <cell r="C269">
            <v>0</v>
          </cell>
          <cell r="D269">
            <v>0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  <cell r="B274">
            <v>0</v>
          </cell>
          <cell r="C274">
            <v>0</v>
          </cell>
          <cell r="D274">
            <v>0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331.84165777471122</v>
          </cell>
          <cell r="G275">
            <v>1174.4590000000003</v>
          </cell>
          <cell r="H275">
            <v>865.3749036062394</v>
          </cell>
          <cell r="I275">
            <v>960.23357518098487</v>
          </cell>
          <cell r="J275">
            <v>1029.0405678450954</v>
          </cell>
          <cell r="K275">
            <v>1050.6771421254389</v>
          </cell>
          <cell r="L275">
            <v>972.38131457716565</v>
          </cell>
          <cell r="M275">
            <v>0</v>
          </cell>
          <cell r="N275">
            <v>23.202700633579859</v>
          </cell>
          <cell r="O275">
            <v>16.227997469244258</v>
          </cell>
          <cell r="P275">
            <v>78.21534317607086</v>
          </cell>
          <cell r="Q275">
            <v>214.19561649581883</v>
          </cell>
          <cell r="R275">
            <v>112.65250858035898</v>
          </cell>
          <cell r="S275">
            <v>109.59357006885182</v>
          </cell>
          <cell r="T275">
            <v>183.01592135078812</v>
          </cell>
          <cell r="U275">
            <v>769.197</v>
          </cell>
          <cell r="V275">
            <v>178.82399999999981</v>
          </cell>
          <cell r="W275">
            <v>186.25800000000004</v>
          </cell>
          <cell r="X275">
            <v>209.28935007374352</v>
          </cell>
          <cell r="Y275">
            <v>291.00355353249677</v>
          </cell>
          <cell r="Z275">
            <v>178.92353616754758</v>
          </cell>
          <cell r="AA275">
            <v>212.23167483511128</v>
          </cell>
          <cell r="AB275">
            <v>240.81120168073681</v>
          </cell>
          <cell r="AC275">
            <v>328.26716249758556</v>
          </cell>
          <cell r="AD275">
            <v>189.02473993622135</v>
          </cell>
          <cell r="AE275">
            <v>229.47747449854484</v>
          </cell>
          <cell r="AF275">
            <v>259.30087449375139</v>
          </cell>
          <cell r="AG275">
            <v>351.23747891657683</v>
          </cell>
          <cell r="AH275">
            <v>191.26928361978435</v>
          </cell>
          <cell r="AI275">
            <v>234.16993506747934</v>
          </cell>
          <cell r="AJ275">
            <v>265.76635743607687</v>
          </cell>
          <cell r="AK275">
            <v>359.47156600209746</v>
          </cell>
          <cell r="AL275">
            <v>169.76971827484934</v>
          </cell>
          <cell r="AM275">
            <v>215.09153578356239</v>
          </cell>
          <cell r="AN275">
            <v>248.56200599972632</v>
          </cell>
          <cell r="AO275">
            <v>338.95805451902652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Data"/>
      <sheetName val="Forecast Drivers"/>
      <sheetName val="Results"/>
      <sheetName val="Valuation Summary"/>
    </sheetNames>
    <sheetDataSet>
      <sheetData sheetId="0" refreshError="1"/>
      <sheetData sheetId="1"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330">
          <cell r="D330">
            <v>1</v>
          </cell>
        </row>
      </sheetData>
      <sheetData sheetId="2">
        <row r="142">
          <cell r="F142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</sheetData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IR_DIFERIDO"/>
      <sheetName val="MÚTUO"/>
      <sheetName val="JAN"/>
      <sheetName val="FEV"/>
      <sheetName val="MAR"/>
      <sheetName val="MAR_AJUSTADO"/>
      <sheetName val="ABR"/>
      <sheetName val="ABR_01"/>
      <sheetName val="MAI"/>
      <sheetName val="JUN"/>
      <sheetName val="PROJ_0299"/>
      <sheetName val="DEM_PGTO_01"/>
      <sheetName val="DARF"/>
      <sheetName val="CONC_0399"/>
      <sheetName val="CONC_0499"/>
      <sheetName val="CONC_0599"/>
      <sheetName val="CONC_0699"/>
      <sheetName val="Journal"/>
    </sheetNames>
    <sheetDataSet>
      <sheetData sheetId="0" refreshError="1">
        <row r="7">
          <cell r="E7">
            <v>1999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rc_ans"/>
      <sheetName val="Circ"/>
      <sheetName val="Reg 0"/>
      <sheetName val="Reg_ans"/>
      <sheetName val="CF"/>
      <sheetName val="CF_ans"/>
      <sheetName val="BoostToolkitClipBoard2010"/>
      <sheetName val="DS0"/>
      <sheetName val="DS0_ans"/>
      <sheetName val="Data Set1"/>
      <sheetName val="DataSet2"/>
      <sheetName val="DataSet3"/>
      <sheetName val="Other"/>
      <sheetName val="DataSet4"/>
      <sheetName val="Array0"/>
      <sheetName val="Array1"/>
      <sheetName val="Array2"/>
      <sheetName val="Array3"/>
      <sheetName val="Array4"/>
      <sheetName val="Array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B5" t="str">
            <v>iPad</v>
          </cell>
          <cell r="C5">
            <v>500</v>
          </cell>
        </row>
        <row r="6">
          <cell r="B6" t="str">
            <v>iPod</v>
          </cell>
          <cell r="C6">
            <v>200</v>
          </cell>
        </row>
        <row r="7">
          <cell r="B7" t="str">
            <v>iPhone</v>
          </cell>
          <cell r="C7">
            <v>400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ARVORE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TXT_Dados_Consolidado"/>
      <sheetName val="Parametro"/>
      <sheetName val="Apo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9">
          <cell r="F19" t="str">
            <v xml:space="preserve">Real              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Z1851"/>
  <sheetViews>
    <sheetView showGridLines="0" zoomScale="80" zoomScaleNormal="80" workbookViewId="0">
      <selection activeCell="F19" sqref="F19"/>
    </sheetView>
  </sheetViews>
  <sheetFormatPr defaultColWidth="0" defaultRowHeight="0" customHeight="1" zeroHeight="1"/>
  <cols>
    <col min="1" max="1" width="2.5703125" style="11" customWidth="1"/>
    <col min="2" max="2" width="116.140625" style="11" customWidth="1"/>
    <col min="3" max="6" width="9.140625" style="11" customWidth="1"/>
    <col min="7" max="7" width="2.5703125" style="11" customWidth="1"/>
    <col min="8" max="24" width="9.140625" style="11" hidden="1" customWidth="1"/>
    <col min="25" max="26" width="10" style="11" hidden="1" customWidth="1"/>
    <col min="27" max="16384" width="9.140625" style="11" hidden="1"/>
  </cols>
  <sheetData>
    <row r="1" spans="2:6" ht="15" customHeight="1"/>
    <row r="2" spans="2:6" ht="15" customHeight="1"/>
    <row r="3" spans="2:6" ht="15" customHeight="1"/>
    <row r="4" spans="2:6" ht="15" customHeight="1"/>
    <row r="5" spans="2:6" ht="49.5">
      <c r="B5" s="157" t="s">
        <v>100</v>
      </c>
    </row>
    <row r="6" spans="2:6" ht="15" customHeight="1" thickBot="1">
      <c r="B6" s="12"/>
      <c r="C6" s="12"/>
      <c r="D6" s="12"/>
      <c r="E6" s="12"/>
      <c r="F6" s="12"/>
    </row>
    <row r="7" spans="2:6" ht="15" customHeight="1" thickTop="1">
      <c r="B7" s="13"/>
      <c r="C7" s="13"/>
      <c r="D7" s="13"/>
      <c r="E7" s="13"/>
      <c r="F7" s="13"/>
    </row>
    <row r="8" spans="2:6" ht="15" customHeight="1">
      <c r="B8" s="151"/>
      <c r="C8" s="151"/>
      <c r="D8" s="151"/>
      <c r="E8" s="151"/>
      <c r="F8" s="151"/>
    </row>
    <row r="9" spans="2:6" ht="15" customHeight="1">
      <c r="B9" s="14"/>
    </row>
    <row r="10" spans="2:6" ht="15" customHeight="1">
      <c r="B10" s="15" t="s">
        <v>304</v>
      </c>
    </row>
    <row r="11" spans="2:6" ht="15" customHeight="1">
      <c r="B11" s="18"/>
    </row>
    <row r="12" spans="2:6" ht="15" customHeight="1">
      <c r="B12" s="17"/>
    </row>
    <row r="13" spans="2:6" ht="15" customHeight="1">
      <c r="B13" s="17"/>
    </row>
    <row r="14" spans="2:6" ht="15" customHeight="1">
      <c r="B14" s="15"/>
    </row>
    <row r="15" spans="2:6" ht="15" customHeight="1">
      <c r="B15" s="18"/>
    </row>
    <row r="16" spans="2:6" ht="15" customHeight="1">
      <c r="B16" s="17"/>
    </row>
    <row r="17" spans="2:6" ht="15" customHeight="1">
      <c r="B17" s="14"/>
    </row>
    <row r="18" spans="2:6" ht="15" customHeight="1">
      <c r="B18" s="15"/>
    </row>
    <row r="19" spans="2:6" ht="15" customHeight="1">
      <c r="B19" s="16"/>
    </row>
    <row r="20" spans="2:6" ht="15" customHeight="1">
      <c r="B20" s="17"/>
    </row>
    <row r="21" spans="2:6" ht="15" customHeight="1" thickBot="1">
      <c r="B21" s="12"/>
      <c r="C21" s="12"/>
      <c r="D21" s="12"/>
      <c r="E21" s="12"/>
      <c r="F21" s="12"/>
    </row>
    <row r="22" spans="2:6" ht="15" customHeight="1" thickTop="1">
      <c r="B22" s="13"/>
      <c r="C22" s="13"/>
      <c r="D22" s="13"/>
      <c r="E22" s="13"/>
      <c r="F22" s="13"/>
    </row>
    <row r="23" spans="2:6" ht="15" customHeight="1"/>
    <row r="24" spans="2:6" ht="15" hidden="1" customHeight="1"/>
    <row r="25" spans="2:6" ht="15" hidden="1" customHeight="1"/>
    <row r="26" spans="2:6" ht="15" hidden="1" customHeight="1"/>
    <row r="27" spans="2:6" ht="15" hidden="1" customHeight="1"/>
    <row r="28" spans="2:6" ht="15" hidden="1" customHeight="1"/>
    <row r="29" spans="2:6" ht="15" hidden="1" customHeight="1"/>
    <row r="30" spans="2:6" ht="15" hidden="1" customHeight="1"/>
    <row r="31" spans="2:6" ht="15" hidden="1" customHeight="1"/>
    <row r="32" spans="2:6" ht="15" hidden="1" customHeight="1"/>
    <row r="33" ht="15" hidden="1" customHeight="1"/>
    <row r="34" ht="15" hidden="1" customHeight="1"/>
    <row r="35" ht="15" hidden="1" customHeight="1"/>
    <row r="36" ht="15" hidden="1" customHeight="1"/>
    <row r="37" ht="15" hidden="1" customHeight="1"/>
    <row r="38" ht="15" hidden="1" customHeight="1"/>
    <row r="39" ht="15" hidden="1" customHeight="1"/>
    <row r="40" ht="15" hidden="1" customHeight="1"/>
    <row r="41" ht="15" hidden="1" customHeight="1"/>
    <row r="42" ht="15" hidden="1" customHeight="1"/>
    <row r="43" ht="15" hidden="1" customHeight="1"/>
    <row r="44" ht="15" hidden="1" customHeight="1"/>
    <row r="45" ht="15" hidden="1" customHeight="1"/>
    <row r="46" ht="15" hidden="1" customHeight="1"/>
    <row r="47" ht="15" hidden="1" customHeight="1"/>
    <row r="48" ht="15" hidden="1" customHeight="1"/>
    <row r="49" ht="15" hidden="1" customHeight="1"/>
    <row r="50" ht="15" hidden="1" customHeight="1"/>
    <row r="51" ht="15" hidden="1" customHeight="1"/>
    <row r="52" ht="15" hidden="1" customHeight="1"/>
    <row r="53" ht="15" hidden="1" customHeight="1"/>
    <row r="54" ht="15" hidden="1" customHeight="1"/>
    <row r="55" ht="15" hidden="1" customHeight="1"/>
    <row r="56" ht="15" hidden="1" customHeight="1"/>
    <row r="57" ht="15" hidden="1" customHeight="1"/>
    <row r="58" ht="15" hidden="1" customHeight="1"/>
    <row r="59" ht="15" hidden="1" customHeight="1"/>
    <row r="60" ht="15" hidden="1" customHeight="1"/>
    <row r="61" ht="15" hidden="1" customHeight="1"/>
    <row r="62" ht="15" hidden="1" customHeight="1"/>
    <row r="63" ht="15" hidden="1" customHeight="1"/>
    <row r="64" ht="15" hidden="1" customHeight="1"/>
    <row r="65" ht="15" hidden="1" customHeight="1"/>
    <row r="66" ht="15" hidden="1" customHeight="1"/>
    <row r="67" ht="15" hidden="1" customHeight="1"/>
    <row r="68" ht="15" hidden="1" customHeight="1"/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  <row r="92" ht="15" hidden="1" customHeight="1"/>
    <row r="93" ht="15" hidden="1" customHeight="1"/>
    <row r="94" ht="15" hidden="1" customHeight="1"/>
    <row r="95" ht="15" hidden="1" customHeight="1"/>
    <row r="96" ht="15" hidden="1" customHeight="1"/>
    <row r="97" ht="15" hidden="1" customHeight="1"/>
    <row r="98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  <row r="105" ht="15" hidden="1" customHeight="1"/>
    <row r="106" ht="15" hidden="1" customHeight="1"/>
    <row r="107" ht="15" hidden="1" customHeight="1"/>
    <row r="108" ht="15" hidden="1" customHeight="1"/>
    <row r="109" ht="15" hidden="1" customHeight="1"/>
    <row r="110" ht="15" hidden="1" customHeight="1"/>
    <row r="111" ht="15" hidden="1" customHeight="1"/>
    <row r="112" ht="15" hidden="1" customHeight="1"/>
    <row r="113" ht="15" hidden="1" customHeight="1"/>
    <row r="114" ht="15" hidden="1" customHeight="1"/>
    <row r="115" ht="15" hidden="1" customHeight="1"/>
    <row r="116" ht="15" hidden="1" customHeight="1"/>
    <row r="117" ht="15" hidden="1" customHeight="1"/>
    <row r="118" ht="15" hidden="1" customHeight="1"/>
    <row r="119" ht="15" hidden="1" customHeight="1"/>
    <row r="120" ht="15" hidden="1" customHeight="1"/>
    <row r="121" ht="15" hidden="1" customHeight="1"/>
    <row r="122" ht="15" hidden="1" customHeight="1"/>
    <row r="123" ht="15" hidden="1" customHeight="1"/>
    <row r="124" ht="15" hidden="1" customHeight="1"/>
    <row r="125" ht="15" hidden="1" customHeight="1"/>
    <row r="126" ht="15" hidden="1" customHeight="1"/>
    <row r="127" ht="15" hidden="1" customHeight="1"/>
    <row r="128" ht="15" hidden="1" customHeight="1"/>
    <row r="129" ht="15" hidden="1" customHeight="1"/>
    <row r="130" ht="15" hidden="1" customHeight="1"/>
    <row r="131" ht="15" hidden="1" customHeight="1"/>
    <row r="132" ht="15" hidden="1" customHeight="1"/>
    <row r="133" ht="15" hidden="1" customHeight="1"/>
    <row r="134" ht="15" hidden="1" customHeight="1"/>
    <row r="135" ht="15" hidden="1" customHeight="1"/>
    <row r="136" ht="15" hidden="1" customHeight="1"/>
    <row r="137" ht="15" hidden="1" customHeight="1"/>
    <row r="138" ht="15" hidden="1" customHeight="1"/>
    <row r="139" ht="15" hidden="1" customHeight="1"/>
    <row r="140" ht="15" hidden="1" customHeight="1"/>
    <row r="141" ht="15" hidden="1" customHeight="1"/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  <row r="157" ht="15" hidden="1" customHeight="1"/>
    <row r="158" ht="15" hidden="1" customHeight="1"/>
    <row r="159" ht="15" hidden="1" customHeight="1"/>
    <row r="160" ht="15" hidden="1" customHeight="1"/>
    <row r="161" ht="15" hidden="1" customHeight="1"/>
    <row r="162" ht="15" hidden="1" customHeight="1"/>
    <row r="163" ht="15" hidden="1" customHeight="1"/>
    <row r="164" ht="15" hidden="1" customHeight="1"/>
    <row r="165" ht="15" hidden="1" customHeight="1"/>
    <row r="166" ht="15" hidden="1" customHeight="1"/>
    <row r="167" ht="15" hidden="1" customHeight="1"/>
    <row r="168" ht="15" hidden="1" customHeight="1"/>
    <row r="169" ht="15" hidden="1" customHeight="1"/>
    <row r="170" ht="15" hidden="1" customHeight="1"/>
    <row r="171" ht="15" hidden="1" customHeight="1"/>
    <row r="172" ht="15" hidden="1" customHeight="1"/>
    <row r="173" ht="15" hidden="1" customHeight="1"/>
    <row r="174" ht="15" hidden="1" customHeight="1"/>
    <row r="175" ht="15" hidden="1" customHeight="1"/>
    <row r="176" ht="15" hidden="1" customHeight="1"/>
    <row r="177" ht="15" hidden="1" customHeight="1"/>
    <row r="178" ht="15" hidden="1" customHeight="1"/>
    <row r="179" ht="15" hidden="1" customHeight="1"/>
    <row r="180" ht="15" hidden="1" customHeight="1"/>
    <row r="181" ht="15" hidden="1" customHeight="1"/>
    <row r="182" ht="15" hidden="1" customHeight="1"/>
    <row r="183" ht="15" hidden="1" customHeight="1"/>
    <row r="184" ht="15" hidden="1" customHeight="1"/>
    <row r="185" ht="15" hidden="1" customHeight="1"/>
    <row r="186" ht="15" hidden="1" customHeight="1"/>
    <row r="187" ht="15" hidden="1" customHeight="1"/>
    <row r="188" ht="15" hidden="1" customHeight="1"/>
    <row r="189" ht="15" hidden="1" customHeight="1"/>
    <row r="190" ht="15" hidden="1" customHeight="1"/>
    <row r="191" ht="15" hidden="1" customHeight="1"/>
    <row r="192" ht="15" hidden="1" customHeight="1"/>
    <row r="193" ht="15" hidden="1" customHeight="1"/>
    <row r="194" ht="15" hidden="1" customHeight="1"/>
    <row r="195" ht="15" hidden="1" customHeight="1"/>
    <row r="196" ht="15" hidden="1" customHeight="1"/>
    <row r="197" ht="15" hidden="1" customHeight="1"/>
    <row r="198" ht="15" hidden="1" customHeight="1"/>
    <row r="199" ht="15" hidden="1" customHeight="1"/>
    <row r="200" ht="15" hidden="1" customHeight="1"/>
    <row r="201" ht="15" hidden="1" customHeight="1"/>
    <row r="202" ht="15" hidden="1" customHeight="1"/>
    <row r="203" ht="15" hidden="1" customHeight="1"/>
    <row r="204" ht="15" hidden="1" customHeight="1"/>
    <row r="205" ht="15" hidden="1" customHeight="1"/>
    <row r="206" ht="15" hidden="1" customHeight="1"/>
    <row r="207" ht="15" hidden="1" customHeight="1"/>
    <row r="208" ht="15" hidden="1" customHeight="1"/>
    <row r="209" ht="15" hidden="1" customHeight="1"/>
    <row r="210" ht="15" hidden="1" customHeight="1"/>
    <row r="211" ht="15" hidden="1" customHeight="1"/>
    <row r="212" ht="15" hidden="1" customHeight="1"/>
    <row r="213" ht="15" hidden="1" customHeight="1"/>
    <row r="214" ht="15" hidden="1" customHeight="1"/>
    <row r="215" ht="15" hidden="1" customHeight="1"/>
    <row r="216" ht="15" hidden="1" customHeight="1"/>
    <row r="217" ht="15" hidden="1" customHeight="1"/>
    <row r="218" ht="15" hidden="1" customHeight="1"/>
    <row r="219" ht="15" hidden="1" customHeight="1"/>
    <row r="220" ht="15" hidden="1" customHeight="1"/>
    <row r="221" ht="15" hidden="1" customHeight="1"/>
    <row r="222" ht="15" hidden="1" customHeight="1"/>
    <row r="223" ht="15" hidden="1" customHeight="1"/>
    <row r="224" ht="15" hidden="1" customHeight="1"/>
    <row r="225" ht="15" hidden="1" customHeight="1"/>
    <row r="226" ht="15" hidden="1" customHeight="1"/>
    <row r="227" ht="15" hidden="1" customHeight="1"/>
    <row r="228" ht="15" hidden="1" customHeight="1"/>
    <row r="229" ht="15" hidden="1" customHeight="1"/>
    <row r="230" ht="15" hidden="1" customHeight="1"/>
    <row r="231" ht="15" hidden="1" customHeight="1"/>
    <row r="232" ht="15" hidden="1" customHeight="1"/>
    <row r="233" ht="15" hidden="1" customHeight="1"/>
    <row r="234" ht="15" hidden="1" customHeight="1"/>
    <row r="235" ht="15" hidden="1" customHeight="1"/>
    <row r="236" ht="15" hidden="1" customHeight="1"/>
    <row r="237" ht="15" hidden="1" customHeight="1"/>
    <row r="238" ht="15" hidden="1" customHeight="1"/>
    <row r="239" ht="15" hidden="1" customHeight="1"/>
    <row r="240" ht="15" hidden="1" customHeight="1"/>
    <row r="241" ht="15" hidden="1" customHeight="1"/>
    <row r="242" ht="15" hidden="1" customHeight="1"/>
    <row r="243" ht="15" hidden="1" customHeight="1"/>
    <row r="244" ht="15" hidden="1" customHeight="1"/>
    <row r="245" ht="15" hidden="1" customHeight="1"/>
    <row r="246" ht="15" hidden="1" customHeight="1"/>
    <row r="247" ht="15" hidden="1" customHeight="1"/>
    <row r="248" ht="15" hidden="1" customHeight="1"/>
    <row r="249" ht="15" hidden="1" customHeight="1"/>
    <row r="250" ht="15" hidden="1" customHeight="1"/>
    <row r="251" ht="15" hidden="1" customHeight="1"/>
    <row r="252" ht="15" hidden="1" customHeight="1"/>
    <row r="253" ht="15" hidden="1" customHeight="1"/>
    <row r="254" ht="15" hidden="1" customHeight="1"/>
    <row r="255" ht="15" hidden="1" customHeight="1"/>
    <row r="256" ht="15" hidden="1" customHeight="1"/>
    <row r="257" ht="15" hidden="1" customHeight="1"/>
    <row r="258" ht="15" hidden="1" customHeight="1"/>
    <row r="259" ht="15" hidden="1" customHeight="1"/>
    <row r="260" ht="15" hidden="1" customHeight="1"/>
    <row r="261" ht="15" hidden="1" customHeight="1"/>
    <row r="262" ht="15" hidden="1" customHeight="1"/>
    <row r="263" ht="15" hidden="1" customHeight="1"/>
    <row r="264" ht="15" hidden="1" customHeight="1"/>
    <row r="265" ht="15" hidden="1" customHeight="1"/>
    <row r="266" ht="15" hidden="1" customHeight="1"/>
    <row r="267" ht="15" hidden="1" customHeight="1"/>
    <row r="268" ht="15" hidden="1" customHeight="1"/>
    <row r="269" ht="15" hidden="1" customHeight="1"/>
    <row r="270" ht="15" hidden="1" customHeight="1"/>
    <row r="271" ht="15" hidden="1" customHeight="1"/>
    <row r="272" ht="15" hidden="1" customHeight="1"/>
    <row r="273" ht="15" hidden="1" customHeight="1"/>
    <row r="274" ht="15" hidden="1" customHeight="1"/>
    <row r="275" ht="15" hidden="1" customHeight="1"/>
    <row r="276" ht="15" hidden="1" customHeight="1"/>
    <row r="277" ht="15" hidden="1" customHeight="1"/>
    <row r="278" ht="15" hidden="1" customHeight="1"/>
    <row r="279" ht="15" hidden="1" customHeight="1"/>
    <row r="280" ht="15" hidden="1" customHeight="1"/>
    <row r="281" ht="15" hidden="1" customHeight="1"/>
    <row r="282" ht="15" hidden="1" customHeight="1"/>
    <row r="283" ht="15" hidden="1" customHeight="1"/>
    <row r="284" ht="15" hidden="1" customHeight="1"/>
    <row r="285" ht="15" hidden="1" customHeight="1"/>
    <row r="286" ht="15" hidden="1" customHeight="1"/>
    <row r="287" ht="15" hidden="1" customHeight="1"/>
    <row r="288" ht="15" hidden="1" customHeight="1"/>
    <row r="289" ht="15" hidden="1" customHeight="1"/>
    <row r="290" ht="15" hidden="1" customHeight="1"/>
    <row r="291" ht="15" hidden="1" customHeight="1"/>
    <row r="292" ht="15" hidden="1" customHeight="1"/>
    <row r="293" ht="15" hidden="1" customHeight="1"/>
    <row r="294" ht="15" hidden="1" customHeight="1"/>
    <row r="295" ht="15" hidden="1" customHeight="1"/>
    <row r="296" ht="15" hidden="1" customHeight="1"/>
    <row r="297" ht="15" hidden="1" customHeight="1"/>
    <row r="298" ht="15" hidden="1" customHeight="1"/>
    <row r="299" ht="15" hidden="1" customHeight="1"/>
    <row r="300" ht="15" hidden="1" customHeight="1"/>
    <row r="301" ht="15" hidden="1" customHeight="1"/>
    <row r="302" ht="15" hidden="1" customHeight="1"/>
    <row r="303" ht="15" hidden="1" customHeight="1"/>
    <row r="304" ht="15" hidden="1" customHeight="1"/>
    <row r="305" ht="15" hidden="1" customHeight="1"/>
    <row r="306" ht="15" hidden="1" customHeight="1"/>
    <row r="307" ht="15" hidden="1" customHeight="1"/>
    <row r="308" ht="15" hidden="1" customHeight="1"/>
    <row r="309" ht="15" hidden="1" customHeight="1"/>
    <row r="310" ht="15" hidden="1" customHeight="1"/>
    <row r="311" ht="15" hidden="1" customHeight="1"/>
    <row r="312" ht="15" hidden="1" customHeight="1"/>
    <row r="313" ht="15" hidden="1" customHeight="1"/>
    <row r="314" ht="15" hidden="1" customHeight="1"/>
    <row r="315" ht="15" hidden="1" customHeight="1"/>
    <row r="316" ht="15" hidden="1" customHeight="1"/>
    <row r="317" ht="15" hidden="1" customHeight="1"/>
    <row r="318" ht="15" hidden="1" customHeight="1"/>
    <row r="319" ht="15" hidden="1" customHeight="1"/>
    <row r="320" ht="15" hidden="1" customHeight="1"/>
    <row r="321" ht="15" hidden="1" customHeight="1"/>
    <row r="322" ht="15" hidden="1" customHeight="1"/>
    <row r="323" ht="15" hidden="1" customHeight="1"/>
    <row r="324" ht="15" hidden="1" customHeight="1"/>
    <row r="325" ht="15" hidden="1" customHeight="1"/>
    <row r="326" ht="15" hidden="1" customHeight="1"/>
    <row r="327" ht="15" hidden="1" customHeight="1"/>
    <row r="328" ht="15" hidden="1" customHeight="1"/>
    <row r="329" ht="15" hidden="1" customHeight="1"/>
    <row r="330" ht="15" hidden="1" customHeight="1"/>
    <row r="331" ht="15" hidden="1" customHeight="1"/>
    <row r="332" ht="15" hidden="1" customHeight="1"/>
    <row r="333" ht="15" hidden="1" customHeight="1"/>
    <row r="334" ht="15" hidden="1" customHeight="1"/>
    <row r="335" ht="15" hidden="1" customHeight="1"/>
    <row r="336" ht="15" hidden="1" customHeight="1"/>
    <row r="337" ht="15" hidden="1" customHeight="1"/>
    <row r="338" ht="15" hidden="1" customHeight="1"/>
    <row r="339" ht="15" hidden="1" customHeight="1"/>
    <row r="340" ht="15" hidden="1" customHeight="1"/>
    <row r="341" ht="15" hidden="1" customHeight="1"/>
    <row r="342" ht="15" hidden="1" customHeight="1"/>
    <row r="343" ht="15" hidden="1" customHeight="1"/>
    <row r="344" ht="15" hidden="1" customHeight="1"/>
    <row r="345" ht="15" hidden="1" customHeight="1"/>
    <row r="346" ht="15" hidden="1" customHeight="1"/>
    <row r="347" ht="15" hidden="1" customHeight="1"/>
    <row r="348" ht="15" hidden="1" customHeight="1"/>
    <row r="349" ht="15" hidden="1" customHeight="1"/>
    <row r="350" ht="15" hidden="1" customHeight="1"/>
    <row r="351" ht="15" hidden="1" customHeight="1"/>
    <row r="352" ht="15" hidden="1" customHeight="1"/>
    <row r="353" ht="15" hidden="1" customHeight="1"/>
    <row r="354" ht="15" hidden="1" customHeight="1"/>
    <row r="355" ht="15" hidden="1" customHeight="1"/>
    <row r="356" ht="15" hidden="1" customHeight="1"/>
    <row r="357" ht="15" hidden="1" customHeight="1"/>
    <row r="358" ht="15" hidden="1" customHeight="1"/>
    <row r="359" ht="15" hidden="1" customHeight="1"/>
    <row r="360" ht="15" hidden="1" customHeight="1"/>
    <row r="361" ht="15" hidden="1" customHeight="1"/>
    <row r="362" ht="15" hidden="1" customHeight="1"/>
    <row r="363" ht="15" hidden="1" customHeight="1"/>
    <row r="364" ht="15" hidden="1" customHeight="1"/>
    <row r="365" ht="15" hidden="1" customHeight="1"/>
    <row r="366" ht="15" hidden="1" customHeight="1"/>
    <row r="367" ht="15" hidden="1" customHeight="1"/>
    <row r="368" ht="15" hidden="1" customHeight="1"/>
    <row r="369" ht="15" hidden="1" customHeight="1"/>
    <row r="370" ht="15" hidden="1" customHeight="1"/>
    <row r="371" ht="15" hidden="1" customHeight="1"/>
    <row r="372" ht="15" hidden="1" customHeight="1"/>
    <row r="373" ht="15" hidden="1" customHeight="1"/>
    <row r="374" ht="15" hidden="1" customHeight="1"/>
    <row r="375" ht="15" hidden="1" customHeight="1"/>
    <row r="376" ht="15" hidden="1" customHeight="1"/>
    <row r="377" ht="15" hidden="1" customHeight="1"/>
    <row r="378" ht="15" hidden="1" customHeight="1"/>
    <row r="379" ht="15" hidden="1" customHeight="1"/>
    <row r="380" ht="15" hidden="1" customHeight="1"/>
    <row r="381" ht="15" hidden="1" customHeight="1"/>
    <row r="382" ht="15" hidden="1" customHeight="1"/>
    <row r="383" ht="15" hidden="1" customHeight="1"/>
    <row r="384" ht="15" hidden="1" customHeight="1"/>
    <row r="385" ht="15" hidden="1" customHeight="1"/>
    <row r="386" ht="15" hidden="1" customHeight="1"/>
    <row r="387" ht="15" hidden="1" customHeight="1"/>
    <row r="388" ht="15" hidden="1" customHeight="1"/>
    <row r="389" ht="15" hidden="1" customHeight="1"/>
    <row r="390" ht="15" hidden="1" customHeight="1"/>
    <row r="391" ht="15" hidden="1" customHeight="1"/>
    <row r="392" ht="15" hidden="1" customHeight="1"/>
    <row r="393" ht="15" hidden="1" customHeight="1"/>
    <row r="394" ht="15" hidden="1" customHeight="1"/>
    <row r="395" ht="15" hidden="1" customHeight="1"/>
    <row r="396" ht="15" hidden="1" customHeight="1"/>
    <row r="397" ht="15" hidden="1" customHeight="1"/>
    <row r="398" ht="15" hidden="1" customHeight="1"/>
    <row r="399" ht="15" hidden="1" customHeight="1"/>
    <row r="400" ht="15" hidden="1" customHeight="1"/>
    <row r="401" ht="15" hidden="1" customHeight="1"/>
    <row r="402" ht="15" hidden="1" customHeight="1"/>
    <row r="403" ht="15" hidden="1" customHeight="1"/>
    <row r="404" ht="15" hidden="1" customHeight="1"/>
    <row r="405" ht="15" hidden="1" customHeight="1"/>
    <row r="406" ht="15" hidden="1" customHeight="1"/>
    <row r="407" ht="15" hidden="1" customHeight="1"/>
    <row r="408" ht="15" hidden="1" customHeight="1"/>
    <row r="409" ht="15" hidden="1" customHeight="1"/>
    <row r="410" ht="15" hidden="1" customHeight="1"/>
    <row r="411" ht="15" hidden="1" customHeight="1"/>
    <row r="412" ht="15" hidden="1" customHeight="1"/>
    <row r="413" ht="15" hidden="1" customHeight="1"/>
    <row r="414" ht="15" hidden="1" customHeight="1"/>
    <row r="415" ht="15" hidden="1" customHeight="1"/>
    <row r="416" ht="15" hidden="1" customHeight="1"/>
    <row r="417" ht="15" hidden="1" customHeight="1"/>
    <row r="418" ht="15" hidden="1" customHeight="1"/>
    <row r="419" ht="15" hidden="1" customHeight="1"/>
    <row r="420" ht="15" hidden="1" customHeight="1"/>
    <row r="421" ht="15" hidden="1" customHeight="1"/>
    <row r="422" ht="15" hidden="1" customHeight="1"/>
    <row r="423" ht="15" hidden="1" customHeight="1"/>
    <row r="424" ht="15" hidden="1" customHeight="1"/>
    <row r="425" ht="15" hidden="1" customHeight="1"/>
    <row r="426" ht="15" hidden="1" customHeight="1"/>
    <row r="427" ht="15" hidden="1" customHeight="1"/>
    <row r="428" ht="15" hidden="1" customHeight="1"/>
    <row r="429" ht="15" hidden="1" customHeight="1"/>
    <row r="430" ht="15" hidden="1" customHeight="1"/>
    <row r="431" ht="15" hidden="1" customHeight="1"/>
    <row r="432" ht="15" hidden="1" customHeight="1"/>
    <row r="433" ht="15" hidden="1" customHeight="1"/>
    <row r="434" ht="15" hidden="1" customHeight="1"/>
    <row r="435" ht="15" hidden="1" customHeight="1"/>
    <row r="436" ht="15" hidden="1" customHeight="1"/>
    <row r="437" ht="15" hidden="1" customHeight="1"/>
    <row r="438" ht="15" hidden="1" customHeight="1"/>
    <row r="439" ht="15" hidden="1" customHeight="1"/>
    <row r="440" ht="15" hidden="1" customHeight="1"/>
    <row r="441" ht="15" hidden="1" customHeight="1"/>
    <row r="442" ht="15" hidden="1" customHeight="1"/>
    <row r="443" ht="15" hidden="1" customHeight="1"/>
    <row r="444" ht="15" hidden="1" customHeight="1"/>
    <row r="445" ht="15" hidden="1" customHeight="1"/>
    <row r="446" ht="15" hidden="1" customHeight="1"/>
    <row r="447" ht="15" hidden="1" customHeight="1"/>
    <row r="448" ht="15" hidden="1" customHeight="1"/>
    <row r="449" ht="15" hidden="1" customHeight="1"/>
    <row r="450" ht="15" hidden="1" customHeight="1"/>
    <row r="451" ht="15" hidden="1" customHeight="1"/>
    <row r="452" ht="15" hidden="1" customHeight="1"/>
    <row r="453" ht="15" hidden="1" customHeight="1"/>
    <row r="454" ht="15" hidden="1" customHeight="1"/>
    <row r="455" ht="15" hidden="1" customHeight="1"/>
    <row r="456" ht="15" hidden="1" customHeight="1"/>
    <row r="457" ht="15" hidden="1" customHeight="1"/>
    <row r="458" ht="15" hidden="1" customHeight="1"/>
    <row r="459" ht="15" hidden="1" customHeight="1"/>
    <row r="460" ht="15" hidden="1" customHeight="1"/>
    <row r="461" ht="15" hidden="1" customHeight="1"/>
    <row r="462" ht="15" hidden="1" customHeight="1"/>
    <row r="463" ht="15" hidden="1" customHeight="1"/>
    <row r="464" ht="15" hidden="1" customHeight="1"/>
    <row r="465" ht="15" hidden="1" customHeight="1"/>
    <row r="466" ht="15" hidden="1" customHeight="1"/>
    <row r="467" ht="15" hidden="1" customHeight="1"/>
    <row r="468" ht="15" hidden="1" customHeight="1"/>
    <row r="469" ht="15" hidden="1" customHeight="1"/>
    <row r="470" ht="15" hidden="1" customHeight="1"/>
    <row r="471" ht="15" hidden="1" customHeight="1"/>
    <row r="472" ht="15" hidden="1" customHeight="1"/>
    <row r="473" ht="15" hidden="1" customHeight="1"/>
    <row r="474" ht="15" hidden="1" customHeight="1"/>
    <row r="475" ht="15" hidden="1" customHeight="1"/>
    <row r="476" ht="15" hidden="1" customHeight="1"/>
    <row r="477" ht="15" hidden="1" customHeight="1"/>
    <row r="478" ht="15" hidden="1" customHeight="1"/>
    <row r="479" ht="15" hidden="1" customHeight="1"/>
    <row r="480" ht="15" hidden="1" customHeight="1"/>
    <row r="481" ht="15" hidden="1" customHeight="1"/>
    <row r="482" ht="15" hidden="1" customHeight="1"/>
    <row r="483" ht="15" hidden="1" customHeight="1"/>
    <row r="484" ht="15" hidden="1" customHeight="1"/>
    <row r="485" ht="15" hidden="1" customHeight="1"/>
    <row r="486" ht="15" hidden="1" customHeight="1"/>
    <row r="487" ht="15" hidden="1" customHeight="1"/>
    <row r="488" ht="15" hidden="1" customHeight="1"/>
    <row r="489" ht="15" hidden="1" customHeight="1"/>
    <row r="490" ht="15" hidden="1" customHeight="1"/>
    <row r="491" ht="15" hidden="1" customHeight="1"/>
    <row r="492" ht="15" hidden="1" customHeight="1"/>
    <row r="493" ht="15" hidden="1" customHeight="1"/>
    <row r="494" ht="15" hidden="1" customHeight="1"/>
    <row r="495" ht="15" hidden="1" customHeight="1"/>
    <row r="496" ht="15" hidden="1" customHeight="1"/>
    <row r="497" ht="15" hidden="1" customHeight="1"/>
    <row r="498" ht="15" hidden="1" customHeight="1"/>
    <row r="499" ht="15" hidden="1" customHeight="1"/>
    <row r="500" ht="15" hidden="1" customHeight="1"/>
    <row r="501" ht="15" hidden="1" customHeight="1"/>
    <row r="502" ht="15" hidden="1" customHeight="1"/>
    <row r="503" ht="15" hidden="1" customHeight="1"/>
    <row r="504" ht="15" hidden="1" customHeight="1"/>
    <row r="505" ht="15" hidden="1" customHeight="1"/>
    <row r="506" ht="15" hidden="1" customHeight="1"/>
    <row r="507" ht="15" hidden="1" customHeight="1"/>
    <row r="508" ht="15" hidden="1" customHeight="1"/>
    <row r="509" ht="15" hidden="1" customHeight="1"/>
    <row r="510" ht="15" hidden="1" customHeight="1"/>
    <row r="511" ht="15" hidden="1" customHeight="1"/>
    <row r="512" ht="15" hidden="1" customHeight="1"/>
    <row r="513" ht="15" hidden="1" customHeight="1"/>
    <row r="514" ht="15" hidden="1" customHeight="1"/>
    <row r="515" ht="15" hidden="1" customHeight="1"/>
    <row r="516" ht="15" hidden="1" customHeight="1"/>
    <row r="517" ht="15" hidden="1" customHeight="1"/>
    <row r="518" ht="15" hidden="1" customHeight="1"/>
    <row r="519" ht="15" hidden="1" customHeight="1"/>
    <row r="520" ht="15" hidden="1" customHeight="1"/>
    <row r="521" ht="15" hidden="1" customHeight="1"/>
    <row r="522" ht="15" hidden="1" customHeight="1"/>
    <row r="523" ht="15" hidden="1" customHeight="1"/>
    <row r="524" ht="15" hidden="1" customHeight="1"/>
    <row r="525" ht="15" hidden="1" customHeight="1"/>
    <row r="526" ht="15" hidden="1" customHeight="1"/>
    <row r="527" ht="15" hidden="1" customHeight="1"/>
    <row r="528" ht="15" hidden="1" customHeight="1"/>
    <row r="529" ht="15" hidden="1" customHeight="1"/>
    <row r="530" ht="15" hidden="1" customHeight="1"/>
    <row r="531" ht="15" hidden="1" customHeight="1"/>
    <row r="532" ht="15" hidden="1" customHeight="1"/>
    <row r="533" ht="15" hidden="1" customHeight="1"/>
    <row r="534" ht="15" hidden="1" customHeight="1"/>
    <row r="535" ht="15" hidden="1" customHeight="1"/>
    <row r="536" ht="15" hidden="1" customHeight="1"/>
    <row r="537" ht="15" hidden="1" customHeight="1"/>
    <row r="538" ht="15" hidden="1" customHeight="1"/>
    <row r="539" ht="15" hidden="1" customHeight="1"/>
    <row r="540" ht="15" hidden="1" customHeight="1"/>
    <row r="541" ht="15" hidden="1" customHeight="1"/>
    <row r="542" ht="15" hidden="1" customHeight="1"/>
    <row r="543" ht="15" hidden="1" customHeight="1"/>
    <row r="544" ht="15" hidden="1" customHeight="1"/>
    <row r="545" ht="15" hidden="1" customHeight="1"/>
    <row r="546" ht="15" hidden="1" customHeight="1"/>
    <row r="547" ht="15" hidden="1" customHeight="1"/>
    <row r="548" ht="15" hidden="1" customHeight="1"/>
    <row r="549" ht="15" hidden="1" customHeight="1"/>
    <row r="550" ht="15" hidden="1" customHeight="1"/>
    <row r="551" ht="15" hidden="1" customHeight="1"/>
    <row r="552" ht="15" hidden="1" customHeight="1"/>
    <row r="553" ht="15" hidden="1" customHeight="1"/>
    <row r="554" ht="15" hidden="1" customHeight="1"/>
    <row r="555" ht="15" hidden="1" customHeight="1"/>
    <row r="556" ht="15" hidden="1" customHeight="1"/>
    <row r="557" ht="15" hidden="1" customHeight="1"/>
    <row r="558" ht="15" hidden="1" customHeight="1"/>
    <row r="559" ht="15" hidden="1" customHeight="1"/>
    <row r="560" ht="15" hidden="1" customHeight="1"/>
    <row r="561" ht="15" hidden="1" customHeight="1"/>
    <row r="562" ht="15" hidden="1" customHeight="1"/>
    <row r="563" ht="15" hidden="1" customHeight="1"/>
    <row r="564" ht="15" hidden="1" customHeight="1"/>
    <row r="565" ht="15" hidden="1" customHeight="1"/>
    <row r="566" ht="15" hidden="1" customHeight="1"/>
    <row r="567" ht="15" hidden="1" customHeight="1"/>
    <row r="568" ht="15" hidden="1" customHeight="1"/>
    <row r="569" ht="15" hidden="1" customHeight="1"/>
    <row r="570" ht="15" hidden="1" customHeight="1"/>
    <row r="571" ht="15" hidden="1" customHeight="1"/>
    <row r="572" ht="15" hidden="1" customHeight="1"/>
    <row r="573" ht="15" hidden="1" customHeight="1"/>
    <row r="574" ht="15" hidden="1" customHeight="1"/>
    <row r="575" ht="15" hidden="1" customHeight="1"/>
    <row r="576" ht="15" hidden="1" customHeight="1"/>
    <row r="577" ht="15" hidden="1" customHeight="1"/>
    <row r="578" ht="15" hidden="1" customHeight="1"/>
    <row r="579" ht="15" hidden="1" customHeight="1"/>
    <row r="580" ht="15" hidden="1" customHeight="1"/>
    <row r="581" ht="15" hidden="1" customHeight="1"/>
    <row r="582" ht="15" hidden="1" customHeight="1"/>
    <row r="583" ht="15" hidden="1" customHeight="1"/>
    <row r="584" ht="15" hidden="1" customHeight="1"/>
    <row r="585" ht="15" hidden="1" customHeight="1"/>
    <row r="586" ht="15" hidden="1" customHeight="1"/>
    <row r="587" ht="15" hidden="1" customHeight="1"/>
    <row r="588" ht="15" hidden="1" customHeight="1"/>
    <row r="589" ht="15" hidden="1" customHeight="1"/>
    <row r="590" ht="15" hidden="1" customHeight="1"/>
    <row r="591" ht="15" hidden="1" customHeight="1"/>
    <row r="592" ht="15" hidden="1" customHeight="1"/>
    <row r="593" ht="15" hidden="1" customHeight="1"/>
    <row r="594" ht="15" hidden="1" customHeight="1"/>
    <row r="595" ht="15" hidden="1" customHeight="1"/>
    <row r="596" ht="15" hidden="1" customHeight="1"/>
    <row r="597" ht="15" hidden="1" customHeight="1"/>
    <row r="598" ht="15" hidden="1" customHeight="1"/>
    <row r="599" ht="15" hidden="1" customHeight="1"/>
    <row r="600" ht="15" hidden="1" customHeight="1"/>
    <row r="601" ht="15" hidden="1" customHeight="1"/>
    <row r="602" ht="15" hidden="1" customHeight="1"/>
    <row r="603" ht="15" hidden="1" customHeight="1"/>
    <row r="604" ht="15" hidden="1" customHeight="1"/>
    <row r="605" ht="15" hidden="1" customHeight="1"/>
    <row r="606" ht="15" hidden="1" customHeight="1"/>
    <row r="607" ht="15" hidden="1" customHeight="1"/>
    <row r="608" ht="15" hidden="1" customHeight="1"/>
    <row r="609" ht="15" hidden="1" customHeight="1"/>
    <row r="610" ht="15" hidden="1" customHeight="1"/>
    <row r="611" ht="15" hidden="1" customHeight="1"/>
    <row r="612" ht="15" hidden="1" customHeight="1"/>
    <row r="613" ht="15" hidden="1" customHeight="1"/>
    <row r="614" ht="15" hidden="1" customHeight="1"/>
    <row r="615" ht="15" hidden="1" customHeight="1"/>
    <row r="616" ht="15" hidden="1" customHeight="1"/>
    <row r="617" ht="15" hidden="1" customHeight="1"/>
    <row r="618" ht="15" hidden="1" customHeight="1"/>
    <row r="619" ht="15" hidden="1" customHeight="1"/>
    <row r="620" ht="15" hidden="1" customHeight="1"/>
    <row r="621" ht="15" hidden="1" customHeight="1"/>
    <row r="622" ht="15" hidden="1" customHeight="1"/>
    <row r="623" ht="15" hidden="1" customHeight="1"/>
    <row r="624" ht="15" hidden="1" customHeight="1"/>
    <row r="625" ht="15" hidden="1" customHeight="1"/>
    <row r="626" ht="15" hidden="1" customHeight="1"/>
    <row r="627" ht="15" hidden="1" customHeight="1"/>
    <row r="628" ht="15" hidden="1" customHeight="1"/>
    <row r="629" ht="15" hidden="1" customHeight="1"/>
    <row r="630" ht="15" hidden="1" customHeight="1"/>
    <row r="631" ht="15" hidden="1" customHeight="1"/>
    <row r="632" ht="15" hidden="1" customHeight="1"/>
    <row r="633" ht="15" hidden="1" customHeight="1"/>
    <row r="634" ht="15" hidden="1" customHeight="1"/>
    <row r="635" ht="15" hidden="1" customHeight="1"/>
    <row r="636" ht="15" hidden="1" customHeight="1"/>
    <row r="637" ht="15" hidden="1" customHeight="1"/>
    <row r="638" ht="15" hidden="1" customHeight="1"/>
    <row r="639" ht="15" hidden="1" customHeight="1"/>
    <row r="640" ht="15" hidden="1" customHeight="1"/>
    <row r="641" ht="15" hidden="1" customHeight="1"/>
    <row r="642" ht="15" hidden="1" customHeight="1"/>
    <row r="643" ht="15" hidden="1" customHeight="1"/>
    <row r="644" ht="15" hidden="1" customHeight="1"/>
    <row r="645" ht="15" hidden="1" customHeight="1"/>
    <row r="646" ht="15" hidden="1" customHeight="1"/>
    <row r="647" ht="15" hidden="1" customHeight="1"/>
    <row r="648" ht="15" hidden="1" customHeight="1"/>
    <row r="649" ht="15" hidden="1" customHeight="1"/>
    <row r="650" ht="15" hidden="1" customHeight="1"/>
    <row r="651" ht="15" hidden="1" customHeight="1"/>
    <row r="652" ht="15" hidden="1" customHeight="1"/>
    <row r="653" ht="15" hidden="1" customHeight="1"/>
    <row r="654" ht="15" hidden="1" customHeight="1"/>
    <row r="655" ht="15" hidden="1" customHeight="1"/>
    <row r="656" ht="15" hidden="1" customHeight="1"/>
    <row r="657" ht="15" hidden="1" customHeight="1"/>
    <row r="658" ht="15" hidden="1" customHeight="1"/>
    <row r="659" ht="15" hidden="1" customHeight="1"/>
    <row r="660" ht="15" hidden="1" customHeight="1"/>
    <row r="661" ht="15" hidden="1" customHeight="1"/>
    <row r="662" ht="15" hidden="1" customHeight="1"/>
    <row r="663" ht="15" hidden="1" customHeight="1"/>
    <row r="664" ht="15" hidden="1" customHeight="1"/>
    <row r="665" ht="15" hidden="1" customHeight="1"/>
    <row r="666" ht="15" hidden="1" customHeight="1"/>
    <row r="667" ht="15" hidden="1" customHeight="1"/>
    <row r="668" ht="15" hidden="1" customHeight="1"/>
    <row r="669" ht="15" hidden="1" customHeight="1"/>
    <row r="670" ht="15" hidden="1" customHeight="1"/>
    <row r="671" ht="15" hidden="1" customHeight="1"/>
    <row r="672" ht="15" hidden="1" customHeight="1"/>
    <row r="673" ht="15" hidden="1" customHeight="1"/>
    <row r="674" ht="15" hidden="1" customHeight="1"/>
    <row r="675" ht="15" hidden="1" customHeight="1"/>
    <row r="676" ht="15" hidden="1" customHeight="1"/>
    <row r="677" ht="15" hidden="1" customHeight="1"/>
    <row r="678" ht="15" hidden="1" customHeight="1"/>
    <row r="679" ht="15" hidden="1" customHeight="1"/>
    <row r="680" ht="15" hidden="1" customHeight="1"/>
    <row r="681" ht="15" hidden="1" customHeight="1"/>
    <row r="682" ht="15" hidden="1" customHeight="1"/>
    <row r="683" ht="15" hidden="1" customHeight="1"/>
    <row r="684" ht="15" hidden="1" customHeight="1"/>
    <row r="685" ht="15" hidden="1" customHeight="1"/>
    <row r="686" ht="15" hidden="1" customHeight="1"/>
    <row r="687" ht="15" hidden="1" customHeight="1"/>
    <row r="688" ht="15" hidden="1" customHeight="1"/>
    <row r="689" ht="15" hidden="1" customHeight="1"/>
    <row r="690" ht="15" hidden="1" customHeight="1"/>
    <row r="691" ht="15" hidden="1" customHeight="1"/>
    <row r="692" ht="15" hidden="1" customHeight="1"/>
    <row r="693" ht="15" hidden="1" customHeight="1"/>
    <row r="694" ht="15" hidden="1" customHeight="1"/>
    <row r="695" ht="15" hidden="1" customHeight="1"/>
    <row r="696" ht="15" hidden="1" customHeight="1"/>
    <row r="697" ht="15" hidden="1" customHeight="1"/>
    <row r="698" ht="15" hidden="1" customHeight="1"/>
    <row r="699" ht="15" hidden="1" customHeight="1"/>
    <row r="700" ht="15" hidden="1" customHeight="1"/>
    <row r="701" ht="15" hidden="1" customHeight="1"/>
    <row r="702" ht="15" hidden="1" customHeight="1"/>
    <row r="703" ht="15" hidden="1" customHeight="1"/>
    <row r="704" ht="15" hidden="1" customHeight="1"/>
    <row r="705" ht="15" hidden="1" customHeight="1"/>
    <row r="706" ht="15" hidden="1" customHeight="1"/>
    <row r="707" ht="15" hidden="1" customHeight="1"/>
    <row r="708" ht="15" hidden="1" customHeight="1"/>
    <row r="709" ht="15" hidden="1" customHeight="1"/>
    <row r="710" ht="15" hidden="1" customHeight="1"/>
    <row r="711" ht="15" hidden="1" customHeight="1"/>
    <row r="712" ht="15" hidden="1" customHeight="1"/>
    <row r="713" ht="15" hidden="1" customHeight="1"/>
    <row r="714" ht="15" hidden="1" customHeight="1"/>
    <row r="715" ht="15" hidden="1" customHeight="1"/>
    <row r="716" ht="15" hidden="1" customHeight="1"/>
    <row r="717" ht="15" hidden="1" customHeight="1"/>
    <row r="718" ht="15" hidden="1" customHeight="1"/>
    <row r="719" ht="15" hidden="1" customHeight="1"/>
    <row r="720" ht="15" hidden="1" customHeight="1"/>
    <row r="721" ht="15" hidden="1" customHeight="1"/>
    <row r="722" ht="15" hidden="1" customHeight="1"/>
    <row r="723" ht="15" hidden="1" customHeight="1"/>
    <row r="724" ht="15" hidden="1" customHeight="1"/>
    <row r="725" ht="15" hidden="1" customHeight="1"/>
    <row r="726" ht="15" hidden="1" customHeight="1"/>
    <row r="727" ht="15" hidden="1" customHeight="1"/>
    <row r="728" ht="15" hidden="1" customHeight="1"/>
    <row r="729" ht="15" hidden="1" customHeight="1"/>
    <row r="730" ht="15" hidden="1" customHeight="1"/>
    <row r="731" ht="15" hidden="1" customHeight="1"/>
    <row r="732" ht="15" hidden="1" customHeight="1"/>
    <row r="733" ht="15" hidden="1" customHeight="1"/>
    <row r="734" ht="15" hidden="1" customHeight="1"/>
    <row r="735" ht="15" hidden="1" customHeight="1"/>
    <row r="736" ht="15" hidden="1" customHeight="1"/>
    <row r="737" ht="15" hidden="1" customHeight="1"/>
    <row r="738" ht="15" hidden="1" customHeight="1"/>
    <row r="739" ht="15" hidden="1" customHeight="1"/>
    <row r="740" ht="15" hidden="1" customHeight="1"/>
    <row r="741" ht="15" hidden="1" customHeight="1"/>
    <row r="742" ht="15" hidden="1" customHeight="1"/>
    <row r="743" ht="15" hidden="1" customHeight="1"/>
    <row r="744" ht="15" hidden="1" customHeight="1"/>
    <row r="745" ht="15" hidden="1" customHeight="1"/>
    <row r="746" ht="15" hidden="1" customHeight="1"/>
    <row r="747" ht="15" hidden="1" customHeight="1"/>
    <row r="748" ht="15" hidden="1" customHeight="1"/>
    <row r="749" ht="15" hidden="1" customHeight="1"/>
    <row r="750" ht="15" hidden="1" customHeight="1"/>
    <row r="751" ht="15" hidden="1" customHeight="1"/>
    <row r="752" ht="15" hidden="1" customHeight="1"/>
    <row r="753" ht="15" hidden="1" customHeight="1"/>
    <row r="754" ht="15" hidden="1" customHeight="1"/>
    <row r="755" ht="15" hidden="1" customHeight="1"/>
    <row r="756" ht="15" hidden="1" customHeight="1"/>
    <row r="757" ht="15" hidden="1" customHeight="1"/>
    <row r="758" ht="15" hidden="1" customHeight="1"/>
    <row r="759" ht="15" hidden="1" customHeight="1"/>
    <row r="760" ht="15" hidden="1" customHeight="1"/>
    <row r="761" ht="15" hidden="1" customHeight="1"/>
    <row r="762" ht="15" hidden="1" customHeight="1"/>
    <row r="763" ht="15" hidden="1" customHeight="1"/>
    <row r="764" ht="15" hidden="1" customHeight="1"/>
    <row r="765" ht="15" hidden="1" customHeight="1"/>
    <row r="766" ht="15" hidden="1" customHeight="1"/>
    <row r="767" ht="15" hidden="1" customHeight="1"/>
    <row r="768" ht="15" hidden="1" customHeight="1"/>
    <row r="769" ht="15" hidden="1" customHeight="1"/>
    <row r="770" ht="15" hidden="1" customHeight="1"/>
    <row r="771" ht="15" hidden="1" customHeight="1"/>
    <row r="772" ht="15" hidden="1" customHeight="1"/>
    <row r="773" ht="15" hidden="1" customHeight="1"/>
    <row r="774" ht="15" hidden="1" customHeight="1"/>
    <row r="775" ht="15" hidden="1" customHeight="1"/>
    <row r="776" ht="15" hidden="1" customHeight="1"/>
    <row r="777" ht="15" hidden="1" customHeight="1"/>
    <row r="778" ht="15" hidden="1" customHeight="1"/>
    <row r="779" ht="15" hidden="1" customHeight="1"/>
    <row r="780" ht="15" hidden="1" customHeight="1"/>
    <row r="781" ht="15" hidden="1" customHeight="1"/>
    <row r="782" ht="15" hidden="1" customHeight="1"/>
    <row r="783" ht="15" hidden="1" customHeight="1"/>
    <row r="784" ht="15" hidden="1" customHeight="1"/>
    <row r="785" ht="15" hidden="1" customHeight="1"/>
    <row r="786" ht="15" hidden="1" customHeight="1"/>
    <row r="787" ht="15" hidden="1" customHeight="1"/>
    <row r="788" ht="15" hidden="1" customHeight="1"/>
    <row r="789" ht="15" hidden="1" customHeight="1"/>
    <row r="790" ht="15" hidden="1" customHeight="1"/>
    <row r="791" ht="15" hidden="1" customHeight="1"/>
    <row r="792" ht="15" hidden="1" customHeight="1"/>
    <row r="793" ht="15" hidden="1" customHeight="1"/>
    <row r="794" ht="15" hidden="1" customHeight="1"/>
    <row r="795" ht="15" hidden="1" customHeight="1"/>
    <row r="796" ht="15" hidden="1" customHeight="1"/>
    <row r="797" ht="15" hidden="1" customHeight="1"/>
    <row r="798" ht="15" hidden="1" customHeight="1"/>
    <row r="799" ht="15" hidden="1" customHeight="1"/>
    <row r="800" ht="15" hidden="1" customHeight="1"/>
    <row r="801" ht="15" hidden="1" customHeight="1"/>
    <row r="802" ht="15" hidden="1" customHeight="1"/>
    <row r="803" ht="15" hidden="1" customHeight="1"/>
    <row r="804" ht="15" hidden="1" customHeight="1"/>
    <row r="805" ht="15" hidden="1" customHeight="1"/>
    <row r="806" ht="15" hidden="1" customHeight="1"/>
    <row r="807" ht="15" hidden="1" customHeight="1"/>
    <row r="808" ht="15" hidden="1" customHeight="1"/>
    <row r="809" ht="15" hidden="1" customHeight="1"/>
    <row r="810" ht="15" hidden="1" customHeight="1"/>
    <row r="811" ht="15" hidden="1" customHeight="1"/>
    <row r="812" ht="15" hidden="1" customHeight="1"/>
    <row r="813" ht="15" hidden="1" customHeight="1"/>
    <row r="814" ht="15" hidden="1" customHeight="1"/>
    <row r="815" ht="15" hidden="1" customHeight="1"/>
    <row r="816" ht="15" hidden="1" customHeight="1"/>
    <row r="817" ht="15" hidden="1" customHeight="1"/>
    <row r="818" ht="15" hidden="1" customHeight="1"/>
    <row r="819" ht="15" hidden="1" customHeight="1"/>
    <row r="820" ht="15" hidden="1" customHeight="1"/>
    <row r="821" ht="15" hidden="1" customHeight="1"/>
    <row r="822" ht="15" hidden="1" customHeight="1"/>
    <row r="823" ht="15" hidden="1" customHeight="1"/>
    <row r="824" ht="15" hidden="1" customHeight="1"/>
    <row r="825" ht="15" hidden="1" customHeight="1"/>
    <row r="826" ht="15" hidden="1" customHeight="1"/>
    <row r="827" ht="15" hidden="1" customHeight="1"/>
    <row r="828" ht="15" hidden="1" customHeight="1"/>
    <row r="829" ht="15" hidden="1" customHeight="1"/>
    <row r="830" ht="15" hidden="1" customHeight="1"/>
    <row r="831" ht="15" hidden="1" customHeight="1"/>
    <row r="832" ht="15" hidden="1" customHeight="1"/>
    <row r="833" ht="15" hidden="1" customHeight="1"/>
    <row r="834" ht="15" hidden="1" customHeight="1"/>
    <row r="835" ht="15" hidden="1" customHeight="1"/>
    <row r="836" ht="15" hidden="1" customHeight="1"/>
    <row r="837" ht="15" hidden="1" customHeight="1"/>
    <row r="838" ht="15" hidden="1" customHeight="1"/>
    <row r="839" ht="15" hidden="1" customHeight="1"/>
    <row r="840" ht="15" hidden="1" customHeight="1"/>
    <row r="841" ht="15" hidden="1" customHeight="1"/>
    <row r="842" ht="15" hidden="1" customHeight="1"/>
    <row r="843" ht="15" hidden="1" customHeight="1"/>
    <row r="844" ht="15" hidden="1" customHeight="1"/>
    <row r="845" ht="15" hidden="1" customHeight="1"/>
    <row r="846" ht="15" hidden="1" customHeight="1"/>
    <row r="847" ht="15" hidden="1" customHeight="1"/>
    <row r="848" ht="15" hidden="1" customHeight="1"/>
    <row r="849" ht="15" hidden="1" customHeight="1"/>
    <row r="850" ht="15" hidden="1" customHeight="1"/>
    <row r="851" ht="15" hidden="1" customHeight="1"/>
    <row r="852" ht="15" hidden="1" customHeight="1"/>
    <row r="853" ht="15" hidden="1" customHeight="1"/>
    <row r="854" ht="15" hidden="1" customHeight="1"/>
    <row r="855" ht="15" hidden="1" customHeight="1"/>
    <row r="856" ht="15" hidden="1" customHeight="1"/>
    <row r="857" ht="15" hidden="1" customHeight="1"/>
    <row r="858" ht="15" hidden="1" customHeight="1"/>
    <row r="859" ht="15" hidden="1" customHeight="1"/>
    <row r="860" ht="15" hidden="1" customHeight="1"/>
    <row r="861" ht="15" hidden="1" customHeight="1"/>
    <row r="862" ht="15" hidden="1" customHeight="1"/>
    <row r="863" ht="15" hidden="1" customHeight="1"/>
    <row r="864" ht="15" hidden="1" customHeight="1"/>
    <row r="865" ht="15" hidden="1" customHeight="1"/>
    <row r="866" ht="15" hidden="1" customHeight="1"/>
    <row r="867" ht="15" hidden="1" customHeight="1"/>
    <row r="868" ht="15" hidden="1" customHeight="1"/>
    <row r="869" ht="15" hidden="1" customHeight="1"/>
    <row r="870" ht="15" hidden="1" customHeight="1"/>
    <row r="871" ht="15" hidden="1" customHeight="1"/>
    <row r="872" ht="15" hidden="1" customHeight="1"/>
    <row r="873" ht="15" hidden="1" customHeight="1"/>
    <row r="874" ht="15" hidden="1" customHeight="1"/>
    <row r="875" ht="15" hidden="1" customHeight="1"/>
    <row r="876" ht="15" hidden="1" customHeight="1"/>
    <row r="877" ht="15" hidden="1" customHeight="1"/>
    <row r="878" ht="15" hidden="1" customHeight="1"/>
    <row r="879" ht="15" hidden="1" customHeight="1"/>
    <row r="880" ht="15" hidden="1" customHeight="1"/>
    <row r="881" ht="15" hidden="1" customHeight="1"/>
    <row r="882" ht="15" hidden="1" customHeight="1"/>
    <row r="883" ht="15" hidden="1" customHeight="1"/>
    <row r="884" ht="15" hidden="1" customHeight="1"/>
    <row r="885" ht="15" hidden="1" customHeight="1"/>
    <row r="886" ht="15" hidden="1" customHeight="1"/>
    <row r="887" ht="15" hidden="1" customHeight="1"/>
    <row r="888" ht="15" hidden="1" customHeight="1"/>
    <row r="889" ht="15" hidden="1" customHeight="1"/>
    <row r="890" ht="15" hidden="1" customHeight="1"/>
    <row r="891" ht="15" hidden="1" customHeight="1"/>
    <row r="892" ht="15" hidden="1" customHeight="1"/>
    <row r="893" ht="15" hidden="1" customHeight="1"/>
    <row r="894" ht="15" hidden="1" customHeight="1"/>
    <row r="895" ht="15" hidden="1" customHeight="1"/>
    <row r="896" ht="15" hidden="1" customHeight="1"/>
    <row r="897" ht="15" hidden="1" customHeight="1"/>
    <row r="898" ht="15" hidden="1" customHeight="1"/>
    <row r="899" ht="15" hidden="1" customHeight="1"/>
    <row r="900" ht="15" hidden="1" customHeight="1"/>
    <row r="901" ht="15" hidden="1" customHeight="1"/>
    <row r="902" ht="15" hidden="1" customHeight="1"/>
    <row r="903" ht="15" hidden="1" customHeight="1"/>
    <row r="904" ht="15" hidden="1" customHeight="1"/>
    <row r="905" ht="15" hidden="1" customHeight="1"/>
    <row r="906" ht="15" hidden="1" customHeight="1"/>
    <row r="907" ht="15" hidden="1" customHeight="1"/>
    <row r="908" ht="15" hidden="1" customHeight="1"/>
    <row r="909" ht="15" hidden="1" customHeight="1"/>
    <row r="910" ht="15" hidden="1" customHeight="1"/>
    <row r="911" ht="15" hidden="1" customHeight="1"/>
    <row r="912" ht="15" hidden="1" customHeight="1"/>
    <row r="913" ht="15" hidden="1" customHeight="1"/>
    <row r="914" ht="15" hidden="1" customHeight="1"/>
    <row r="915" ht="15" hidden="1" customHeight="1"/>
    <row r="916" ht="15" hidden="1" customHeight="1"/>
    <row r="917" ht="15" hidden="1" customHeight="1"/>
    <row r="918" ht="15" hidden="1" customHeight="1"/>
    <row r="919" ht="15" hidden="1" customHeight="1"/>
    <row r="920" ht="15" hidden="1" customHeight="1"/>
    <row r="921" ht="15" hidden="1" customHeight="1"/>
    <row r="922" ht="15" hidden="1" customHeight="1"/>
    <row r="923" ht="15" hidden="1" customHeight="1"/>
    <row r="924" ht="15" hidden="1" customHeight="1"/>
    <row r="925" ht="15" hidden="1" customHeight="1"/>
    <row r="926" ht="15" hidden="1" customHeight="1"/>
    <row r="927" ht="15" hidden="1" customHeight="1"/>
    <row r="928" ht="15" hidden="1" customHeight="1"/>
    <row r="929" ht="15" hidden="1" customHeight="1"/>
    <row r="930" ht="15" hidden="1" customHeight="1"/>
    <row r="931" ht="15" hidden="1" customHeight="1"/>
    <row r="932" ht="15" hidden="1" customHeight="1"/>
    <row r="933" ht="15" hidden="1" customHeight="1"/>
    <row r="934" ht="15" hidden="1" customHeight="1"/>
    <row r="935" ht="15" hidden="1" customHeight="1"/>
    <row r="936" ht="15" hidden="1" customHeight="1"/>
    <row r="937" ht="15" hidden="1" customHeight="1"/>
    <row r="938" ht="15" hidden="1" customHeight="1"/>
    <row r="939" ht="15" hidden="1" customHeight="1"/>
    <row r="940" ht="15" hidden="1" customHeight="1"/>
    <row r="941" ht="15" hidden="1" customHeight="1"/>
    <row r="942" ht="15" hidden="1" customHeight="1"/>
    <row r="943" ht="15" hidden="1" customHeight="1"/>
    <row r="944" ht="15" hidden="1" customHeight="1"/>
    <row r="945" ht="15" hidden="1" customHeight="1"/>
    <row r="946" ht="15" hidden="1" customHeight="1"/>
    <row r="947" ht="15" hidden="1" customHeight="1"/>
    <row r="948" ht="15" hidden="1" customHeight="1"/>
    <row r="949" ht="15" hidden="1" customHeight="1"/>
    <row r="950" ht="15" hidden="1" customHeight="1"/>
    <row r="951" ht="15" hidden="1" customHeight="1"/>
    <row r="952" ht="15" hidden="1" customHeight="1"/>
    <row r="953" ht="15" hidden="1" customHeight="1"/>
    <row r="954" ht="15" hidden="1" customHeight="1"/>
    <row r="955" ht="15" hidden="1" customHeight="1"/>
    <row r="956" ht="15" hidden="1" customHeight="1"/>
    <row r="957" ht="15" hidden="1" customHeight="1"/>
    <row r="958" ht="15" hidden="1" customHeight="1"/>
    <row r="959" ht="15" hidden="1" customHeight="1"/>
    <row r="960" ht="15" hidden="1" customHeight="1"/>
    <row r="961" ht="15" hidden="1" customHeight="1"/>
    <row r="962" ht="15" hidden="1" customHeight="1"/>
    <row r="963" ht="15" hidden="1" customHeight="1"/>
    <row r="964" ht="15" hidden="1" customHeight="1"/>
    <row r="965" ht="15" hidden="1" customHeight="1"/>
    <row r="966" ht="15" hidden="1" customHeight="1"/>
    <row r="967" ht="15" hidden="1" customHeight="1"/>
    <row r="968" ht="15" hidden="1" customHeight="1"/>
    <row r="969" ht="15" hidden="1" customHeight="1"/>
    <row r="970" ht="15" hidden="1" customHeight="1"/>
    <row r="971" ht="15" hidden="1" customHeight="1"/>
    <row r="972" ht="15" hidden="1" customHeight="1"/>
    <row r="973" ht="15" hidden="1" customHeight="1"/>
    <row r="974" ht="15" hidden="1" customHeight="1"/>
    <row r="975" ht="15" hidden="1" customHeight="1"/>
    <row r="976" ht="15" hidden="1" customHeight="1"/>
    <row r="977" ht="15" hidden="1" customHeight="1"/>
    <row r="978" ht="15" hidden="1" customHeight="1"/>
    <row r="979" ht="15" hidden="1" customHeight="1"/>
    <row r="980" ht="15" hidden="1" customHeight="1"/>
    <row r="981" ht="15" hidden="1" customHeight="1"/>
    <row r="982" ht="15" hidden="1" customHeight="1"/>
    <row r="983" ht="15" hidden="1" customHeight="1"/>
    <row r="984" ht="15" hidden="1" customHeight="1"/>
    <row r="985" ht="15" hidden="1" customHeight="1"/>
    <row r="986" ht="15" hidden="1" customHeight="1"/>
    <row r="987" ht="15" hidden="1" customHeight="1"/>
    <row r="988" ht="15" hidden="1" customHeight="1"/>
    <row r="989" ht="15" hidden="1" customHeight="1"/>
    <row r="990" ht="15" hidden="1" customHeight="1"/>
    <row r="991" ht="15" hidden="1" customHeight="1"/>
    <row r="992" ht="15" hidden="1" customHeight="1"/>
    <row r="993" ht="15" hidden="1" customHeight="1"/>
    <row r="994" ht="15" hidden="1" customHeight="1"/>
    <row r="995" ht="15" hidden="1" customHeight="1"/>
    <row r="996" ht="15" hidden="1" customHeight="1"/>
    <row r="997" ht="15" hidden="1" customHeight="1"/>
    <row r="998" ht="15" hidden="1" customHeight="1"/>
    <row r="999" ht="15" hidden="1" customHeight="1"/>
    <row r="1000" ht="15" hidden="1" customHeight="1"/>
    <row r="1001" ht="15" hidden="1" customHeight="1"/>
    <row r="1002" ht="15" hidden="1" customHeight="1"/>
    <row r="1003" ht="15" hidden="1" customHeight="1"/>
    <row r="1004" ht="15" hidden="1" customHeight="1"/>
    <row r="1005" ht="15" hidden="1" customHeight="1"/>
    <row r="1006" ht="15" hidden="1" customHeight="1"/>
    <row r="1007" ht="15" hidden="1" customHeight="1"/>
    <row r="1008" ht="15" hidden="1" customHeight="1"/>
    <row r="1009" ht="15" hidden="1" customHeight="1"/>
    <row r="1010" ht="15" hidden="1" customHeight="1"/>
    <row r="1011" ht="15" hidden="1" customHeight="1"/>
    <row r="1012" ht="15" hidden="1" customHeight="1"/>
    <row r="1013" ht="15" hidden="1" customHeight="1"/>
    <row r="1014" ht="15" hidden="1" customHeight="1"/>
    <row r="1015" ht="15" hidden="1" customHeight="1"/>
    <row r="1016" ht="15" hidden="1" customHeight="1"/>
    <row r="1017" ht="15" hidden="1" customHeight="1"/>
    <row r="1018" ht="15" hidden="1" customHeight="1"/>
    <row r="1019" ht="15" hidden="1" customHeight="1"/>
    <row r="1020" ht="15" hidden="1" customHeight="1"/>
    <row r="1021" ht="15" hidden="1" customHeight="1"/>
    <row r="1022" ht="15" hidden="1" customHeight="1"/>
    <row r="1023" ht="15" hidden="1" customHeight="1"/>
    <row r="1024" ht="15" hidden="1" customHeight="1"/>
    <row r="1025" ht="15" hidden="1" customHeight="1"/>
    <row r="1026" ht="15" hidden="1" customHeight="1"/>
    <row r="1027" ht="15" hidden="1" customHeight="1"/>
    <row r="1028" ht="15" hidden="1" customHeight="1"/>
    <row r="1029" ht="15" hidden="1" customHeight="1"/>
    <row r="1030" ht="15" hidden="1" customHeight="1"/>
    <row r="1031" ht="15" hidden="1" customHeight="1"/>
    <row r="1032" ht="15" hidden="1" customHeight="1"/>
    <row r="1033" ht="15" hidden="1" customHeight="1"/>
    <row r="1034" ht="15" hidden="1" customHeight="1"/>
    <row r="1035" ht="15" hidden="1" customHeight="1"/>
    <row r="1036" ht="15" hidden="1" customHeight="1"/>
    <row r="1037" ht="15" hidden="1" customHeight="1"/>
    <row r="1038" ht="15" hidden="1" customHeight="1"/>
    <row r="1039" ht="15" hidden="1" customHeight="1"/>
    <row r="1040" ht="15" hidden="1" customHeight="1"/>
    <row r="1041" ht="15" hidden="1" customHeight="1"/>
    <row r="1042" ht="15" hidden="1" customHeight="1"/>
    <row r="1043" ht="15" hidden="1" customHeight="1"/>
    <row r="1044" ht="15" hidden="1" customHeight="1"/>
    <row r="1045" ht="15" hidden="1" customHeight="1"/>
    <row r="1046" ht="15" hidden="1" customHeight="1"/>
    <row r="1047" ht="15" hidden="1" customHeight="1"/>
    <row r="1048" ht="15" hidden="1" customHeight="1"/>
    <row r="1049" ht="15" hidden="1" customHeight="1"/>
    <row r="1050" ht="15" hidden="1" customHeight="1"/>
    <row r="1051" ht="15" hidden="1" customHeight="1"/>
    <row r="1052" ht="15" hidden="1" customHeight="1"/>
    <row r="1053" ht="15" hidden="1" customHeight="1"/>
    <row r="1054" ht="15" hidden="1" customHeight="1"/>
    <row r="1055" ht="15" hidden="1" customHeight="1"/>
    <row r="1056" ht="15" hidden="1" customHeight="1"/>
    <row r="1057" ht="15" hidden="1" customHeight="1"/>
    <row r="1058" ht="15" hidden="1" customHeight="1"/>
    <row r="1059" ht="15" hidden="1" customHeight="1"/>
    <row r="1060" ht="15" hidden="1" customHeight="1"/>
    <row r="1061" ht="15" hidden="1" customHeight="1"/>
    <row r="1062" ht="15" hidden="1" customHeight="1"/>
    <row r="1063" ht="15" hidden="1" customHeight="1"/>
    <row r="1064" ht="15" hidden="1" customHeight="1"/>
    <row r="1065" ht="15" hidden="1" customHeight="1"/>
    <row r="1066" ht="15" hidden="1" customHeight="1"/>
    <row r="1067" ht="15" hidden="1" customHeight="1"/>
    <row r="1068" ht="15" hidden="1" customHeight="1"/>
    <row r="1069" ht="15" hidden="1" customHeight="1"/>
    <row r="1070" ht="15" hidden="1" customHeight="1"/>
    <row r="1071" ht="15" hidden="1" customHeight="1"/>
    <row r="1072" ht="15" hidden="1" customHeight="1"/>
    <row r="1073" ht="15" hidden="1" customHeight="1"/>
    <row r="1074" ht="15" hidden="1" customHeight="1"/>
    <row r="1075" ht="15" hidden="1" customHeight="1"/>
    <row r="1076" ht="15" hidden="1" customHeight="1"/>
    <row r="1077" ht="15" hidden="1" customHeight="1"/>
    <row r="1078" ht="15" hidden="1" customHeight="1"/>
    <row r="1079" ht="15" hidden="1" customHeight="1"/>
    <row r="1080" ht="15" hidden="1" customHeight="1"/>
    <row r="1081" ht="15" hidden="1" customHeight="1"/>
    <row r="1082" ht="15" hidden="1" customHeight="1"/>
    <row r="1083" ht="15" hidden="1" customHeight="1"/>
    <row r="1084" ht="15" hidden="1" customHeight="1"/>
    <row r="1085" ht="15" hidden="1" customHeight="1"/>
    <row r="1086" ht="15" hidden="1" customHeight="1"/>
    <row r="1087" ht="15" hidden="1" customHeight="1"/>
    <row r="1088" ht="15" hidden="1" customHeight="1"/>
    <row r="1089" ht="15" hidden="1" customHeight="1"/>
    <row r="1090" ht="15" hidden="1" customHeight="1"/>
    <row r="1091" ht="15" hidden="1" customHeight="1"/>
    <row r="1092" ht="15" hidden="1" customHeight="1"/>
    <row r="1093" ht="15" hidden="1" customHeight="1"/>
    <row r="1094" ht="15" hidden="1" customHeight="1"/>
    <row r="1095" ht="15" hidden="1" customHeight="1"/>
    <row r="1096" ht="15" hidden="1" customHeight="1"/>
    <row r="1097" ht="15" hidden="1" customHeight="1"/>
    <row r="1098" ht="15" hidden="1" customHeight="1"/>
    <row r="1099" ht="15" hidden="1" customHeight="1"/>
    <row r="1100" ht="15" hidden="1" customHeight="1"/>
    <row r="1101" ht="15" hidden="1" customHeight="1"/>
    <row r="1102" ht="15" hidden="1" customHeight="1"/>
    <row r="1103" ht="15" hidden="1" customHeight="1"/>
    <row r="1104" ht="15" hidden="1" customHeight="1"/>
    <row r="1105" ht="15" hidden="1" customHeight="1"/>
    <row r="1106" ht="15" hidden="1" customHeight="1"/>
    <row r="1107" ht="15" hidden="1" customHeight="1"/>
    <row r="1108" ht="15" hidden="1" customHeight="1"/>
    <row r="1109" ht="15" hidden="1" customHeight="1"/>
    <row r="1110" ht="15" hidden="1" customHeight="1"/>
    <row r="1111" ht="15" hidden="1" customHeight="1"/>
    <row r="1112" ht="15" hidden="1" customHeight="1"/>
    <row r="1113" ht="15" hidden="1" customHeight="1"/>
    <row r="1114" ht="15" hidden="1" customHeight="1"/>
    <row r="1115" ht="15" hidden="1" customHeight="1"/>
    <row r="1116" ht="15" hidden="1" customHeight="1"/>
    <row r="1117" ht="15" hidden="1" customHeight="1"/>
    <row r="1118" ht="15" hidden="1" customHeight="1"/>
    <row r="1119" ht="15" hidden="1" customHeight="1"/>
    <row r="1120" ht="15" hidden="1" customHeight="1"/>
    <row r="1121" ht="15" hidden="1" customHeight="1"/>
    <row r="1122" ht="15" hidden="1" customHeight="1"/>
    <row r="1123" ht="15" hidden="1" customHeight="1"/>
    <row r="1124" ht="15" hidden="1" customHeight="1"/>
    <row r="1125" ht="15" hidden="1" customHeight="1"/>
    <row r="1126" ht="15" hidden="1" customHeight="1"/>
    <row r="1127" ht="15" hidden="1" customHeight="1"/>
    <row r="1128" ht="15" hidden="1" customHeight="1"/>
    <row r="1129" ht="15" hidden="1" customHeight="1"/>
    <row r="1130" ht="15" hidden="1" customHeight="1"/>
    <row r="1131" ht="15" hidden="1" customHeight="1"/>
    <row r="1132" ht="15" hidden="1" customHeight="1"/>
    <row r="1133" ht="15" hidden="1" customHeight="1"/>
    <row r="1134" ht="15" hidden="1" customHeight="1"/>
    <row r="1135" ht="15" hidden="1" customHeight="1"/>
    <row r="1136" ht="15" hidden="1" customHeight="1"/>
    <row r="1137" ht="15" hidden="1" customHeight="1"/>
    <row r="1138" ht="15" hidden="1" customHeight="1"/>
    <row r="1139" ht="15" hidden="1" customHeight="1"/>
    <row r="1140" ht="15" hidden="1" customHeight="1"/>
    <row r="1141" ht="15" hidden="1" customHeight="1"/>
    <row r="1142" ht="15" hidden="1" customHeight="1"/>
    <row r="1143" ht="15" hidden="1" customHeight="1"/>
    <row r="1144" ht="15" hidden="1" customHeight="1"/>
    <row r="1145" ht="15" hidden="1" customHeight="1"/>
    <row r="1146" ht="15" hidden="1" customHeight="1"/>
    <row r="1147" ht="15" hidden="1" customHeight="1"/>
    <row r="1148" ht="15" hidden="1" customHeight="1"/>
    <row r="1149" ht="15" hidden="1" customHeight="1"/>
    <row r="1150" ht="15" hidden="1" customHeight="1"/>
    <row r="1151" ht="15" hidden="1" customHeight="1"/>
    <row r="1152" ht="15" hidden="1" customHeight="1"/>
    <row r="1153" ht="15" hidden="1" customHeight="1"/>
    <row r="1154" ht="15" hidden="1" customHeight="1"/>
    <row r="1155" ht="15" hidden="1" customHeight="1"/>
    <row r="1156" ht="15" hidden="1" customHeight="1"/>
    <row r="1157" ht="15" hidden="1" customHeight="1"/>
    <row r="1158" ht="15" hidden="1" customHeight="1"/>
    <row r="1159" ht="15" hidden="1" customHeight="1"/>
    <row r="1160" ht="15" hidden="1" customHeight="1"/>
    <row r="1161" ht="15" hidden="1" customHeight="1"/>
    <row r="1162" ht="15" hidden="1" customHeight="1"/>
    <row r="1163" ht="15" hidden="1" customHeight="1"/>
    <row r="1164" ht="15" hidden="1" customHeight="1"/>
    <row r="1165" ht="15" hidden="1" customHeight="1"/>
    <row r="1166" ht="15" hidden="1" customHeight="1"/>
    <row r="1167" ht="15" hidden="1" customHeight="1"/>
    <row r="1168" ht="15" hidden="1" customHeight="1"/>
    <row r="1169" ht="15" hidden="1" customHeight="1"/>
    <row r="1170" ht="15" hidden="1" customHeight="1"/>
    <row r="1171" ht="15" hidden="1" customHeight="1"/>
    <row r="1172" ht="15" hidden="1" customHeight="1"/>
    <row r="1173" ht="15" hidden="1" customHeight="1"/>
    <row r="1174" ht="15" hidden="1" customHeight="1"/>
    <row r="1175" ht="15" hidden="1" customHeight="1"/>
    <row r="1176" ht="15" hidden="1" customHeight="1"/>
    <row r="1177" ht="15" hidden="1" customHeight="1"/>
    <row r="1178" ht="15" hidden="1" customHeight="1"/>
    <row r="1179" ht="15" hidden="1" customHeight="1"/>
    <row r="1180" ht="15" hidden="1" customHeight="1"/>
    <row r="1181" ht="15" hidden="1" customHeight="1"/>
    <row r="1182" ht="15" hidden="1" customHeight="1"/>
    <row r="1183" ht="15" hidden="1" customHeight="1"/>
    <row r="1184" ht="15" hidden="1" customHeight="1"/>
    <row r="1185" ht="15" hidden="1" customHeight="1"/>
    <row r="1186" ht="15" hidden="1" customHeight="1"/>
    <row r="1187" ht="15" hidden="1" customHeight="1"/>
    <row r="1188" ht="15" hidden="1" customHeight="1"/>
    <row r="1189" ht="15" hidden="1" customHeight="1"/>
    <row r="1190" ht="15" hidden="1" customHeight="1"/>
    <row r="1191" ht="15" hidden="1" customHeight="1"/>
    <row r="1192" ht="15" hidden="1" customHeight="1"/>
    <row r="1193" ht="15" hidden="1" customHeight="1"/>
    <row r="1194" ht="15" hidden="1" customHeight="1"/>
    <row r="1195" ht="15" hidden="1" customHeight="1"/>
    <row r="1196" ht="15" hidden="1" customHeight="1"/>
    <row r="1197" ht="15" hidden="1" customHeight="1"/>
    <row r="1198" ht="15" hidden="1" customHeight="1"/>
    <row r="1199" ht="15" hidden="1" customHeight="1"/>
    <row r="1200" ht="15" hidden="1" customHeight="1"/>
    <row r="1201" ht="15" hidden="1" customHeight="1"/>
    <row r="1202" ht="15" hidden="1" customHeight="1"/>
    <row r="1203" ht="15" hidden="1" customHeight="1"/>
    <row r="1204" ht="15" hidden="1" customHeight="1"/>
    <row r="1205" ht="15" hidden="1" customHeight="1"/>
    <row r="1206" ht="15" hidden="1" customHeight="1"/>
    <row r="1207" ht="15" hidden="1" customHeight="1"/>
    <row r="1208" ht="15" hidden="1" customHeight="1"/>
    <row r="1209" ht="15" hidden="1" customHeight="1"/>
    <row r="1210" ht="15" hidden="1" customHeight="1"/>
    <row r="1211" ht="15" hidden="1" customHeight="1"/>
    <row r="1212" ht="15" hidden="1" customHeight="1"/>
    <row r="1213" ht="15" hidden="1" customHeight="1"/>
    <row r="1214" ht="15" hidden="1" customHeight="1"/>
    <row r="1215" ht="15" hidden="1" customHeight="1"/>
    <row r="1216" ht="15" hidden="1" customHeight="1"/>
    <row r="1217" ht="15" hidden="1" customHeight="1"/>
    <row r="1218" ht="15" hidden="1" customHeight="1"/>
    <row r="1219" ht="15" hidden="1" customHeight="1"/>
    <row r="1220" ht="15" hidden="1" customHeight="1"/>
    <row r="1221" ht="15" hidden="1" customHeight="1"/>
    <row r="1222" ht="15" hidden="1" customHeight="1"/>
    <row r="1223" ht="15" hidden="1" customHeight="1"/>
    <row r="1224" ht="15" hidden="1" customHeight="1"/>
    <row r="1225" ht="15" hidden="1" customHeight="1"/>
    <row r="1226" ht="15" hidden="1" customHeight="1"/>
    <row r="1227" ht="15" hidden="1" customHeight="1"/>
    <row r="1228" ht="15" hidden="1" customHeight="1"/>
    <row r="1229" ht="15" hidden="1" customHeight="1"/>
    <row r="1230" ht="15" hidden="1" customHeight="1"/>
    <row r="1231" ht="15" hidden="1" customHeight="1"/>
    <row r="1232" ht="15" hidden="1" customHeight="1"/>
    <row r="1233" ht="15" hidden="1" customHeight="1"/>
    <row r="1234" ht="15" hidden="1" customHeight="1"/>
    <row r="1235" ht="15" hidden="1" customHeight="1"/>
    <row r="1236" ht="15" hidden="1" customHeight="1"/>
    <row r="1237" ht="15" hidden="1" customHeight="1"/>
    <row r="1238" ht="15" hidden="1" customHeight="1"/>
    <row r="1239" ht="15" hidden="1" customHeight="1"/>
    <row r="1240" ht="15" hidden="1" customHeight="1"/>
    <row r="1241" ht="15" hidden="1" customHeight="1"/>
    <row r="1242" ht="15" hidden="1" customHeight="1"/>
    <row r="1243" ht="15" hidden="1" customHeight="1"/>
    <row r="1244" ht="15" hidden="1" customHeight="1"/>
    <row r="1245" ht="15" hidden="1" customHeight="1"/>
    <row r="1246" ht="15" hidden="1" customHeight="1"/>
    <row r="1247" ht="15" hidden="1" customHeight="1"/>
    <row r="1248" ht="15" hidden="1" customHeight="1"/>
    <row r="1249" ht="15" hidden="1" customHeight="1"/>
    <row r="1250" ht="15" hidden="1" customHeight="1"/>
    <row r="1251" ht="15" hidden="1" customHeight="1"/>
    <row r="1252" ht="15" hidden="1" customHeight="1"/>
    <row r="1253" ht="15" hidden="1" customHeight="1"/>
    <row r="1254" ht="15" hidden="1" customHeight="1"/>
    <row r="1255" ht="15" hidden="1" customHeight="1"/>
    <row r="1256" ht="15" hidden="1" customHeight="1"/>
    <row r="1257" ht="15" hidden="1" customHeight="1"/>
    <row r="1258" ht="15" hidden="1" customHeight="1"/>
    <row r="1259" ht="15" hidden="1" customHeight="1"/>
    <row r="1260" ht="15" hidden="1" customHeight="1"/>
    <row r="1261" ht="15" hidden="1" customHeight="1"/>
    <row r="1262" ht="15" hidden="1" customHeight="1"/>
    <row r="1263" ht="15" hidden="1" customHeight="1"/>
    <row r="1264" ht="15" hidden="1" customHeight="1"/>
    <row r="1265" ht="15" hidden="1" customHeight="1"/>
    <row r="1266" ht="15" hidden="1" customHeight="1"/>
    <row r="1267" ht="15" hidden="1" customHeight="1"/>
    <row r="1268" ht="15" hidden="1" customHeight="1"/>
    <row r="1269" ht="15" hidden="1" customHeight="1"/>
    <row r="1270" ht="15" hidden="1" customHeight="1"/>
    <row r="1271" ht="15" hidden="1" customHeight="1"/>
    <row r="1272" ht="15" hidden="1" customHeight="1"/>
    <row r="1273" ht="15" hidden="1" customHeight="1"/>
    <row r="1274" ht="15" hidden="1" customHeight="1"/>
    <row r="1275" ht="15" hidden="1" customHeight="1"/>
    <row r="1276" ht="15" hidden="1" customHeight="1"/>
    <row r="1277" ht="15" hidden="1" customHeight="1"/>
    <row r="1278" ht="15" hidden="1" customHeight="1"/>
    <row r="1279" ht="15" hidden="1" customHeight="1"/>
    <row r="1280" ht="15" hidden="1" customHeight="1"/>
    <row r="1281" ht="15" hidden="1" customHeight="1"/>
    <row r="1282" ht="15" hidden="1" customHeight="1"/>
    <row r="1283" ht="15" hidden="1" customHeight="1"/>
    <row r="1284" ht="15" hidden="1" customHeight="1"/>
    <row r="1285" ht="15" hidden="1" customHeight="1"/>
    <row r="1286" ht="15" hidden="1" customHeight="1"/>
    <row r="1287" ht="15" hidden="1" customHeight="1"/>
    <row r="1288" ht="15" hidden="1" customHeight="1"/>
    <row r="1289" ht="15" hidden="1" customHeight="1"/>
    <row r="1290" ht="15" hidden="1" customHeight="1"/>
    <row r="1291" ht="15" hidden="1" customHeight="1"/>
    <row r="1292" ht="15" hidden="1" customHeight="1"/>
    <row r="1293" ht="15" hidden="1" customHeight="1"/>
    <row r="1294" ht="15" hidden="1" customHeight="1"/>
    <row r="1295" ht="15" hidden="1" customHeight="1"/>
    <row r="1296" ht="15" hidden="1" customHeight="1"/>
    <row r="1297" ht="15" hidden="1" customHeight="1"/>
    <row r="1298" ht="15" hidden="1" customHeight="1"/>
    <row r="1299" ht="15" hidden="1" customHeight="1"/>
    <row r="1300" ht="15" hidden="1" customHeight="1"/>
    <row r="1301" ht="15" hidden="1" customHeight="1"/>
    <row r="1302" ht="15" hidden="1" customHeight="1"/>
    <row r="1303" ht="15" hidden="1" customHeight="1"/>
    <row r="1304" ht="15" hidden="1" customHeight="1"/>
    <row r="1305" ht="15" hidden="1" customHeight="1"/>
    <row r="1306" ht="15" hidden="1" customHeight="1"/>
    <row r="1307" ht="15" hidden="1" customHeight="1"/>
    <row r="1308" ht="15" hidden="1" customHeight="1"/>
    <row r="1309" ht="15" hidden="1" customHeight="1"/>
    <row r="1310" ht="15" hidden="1" customHeight="1"/>
    <row r="1311" ht="15" hidden="1" customHeight="1"/>
    <row r="1312" ht="15" hidden="1" customHeight="1"/>
    <row r="1313" ht="15" hidden="1" customHeight="1"/>
    <row r="1314" ht="15" hidden="1" customHeight="1"/>
    <row r="1315" ht="15" hidden="1" customHeight="1"/>
    <row r="1316" ht="15" hidden="1" customHeight="1"/>
    <row r="1317" ht="15" hidden="1" customHeight="1"/>
    <row r="1318" ht="15" hidden="1" customHeight="1"/>
    <row r="1319" ht="15" hidden="1" customHeight="1"/>
    <row r="1320" ht="15" hidden="1" customHeight="1"/>
    <row r="1321" ht="15" hidden="1" customHeight="1"/>
    <row r="1322" ht="15" hidden="1" customHeight="1"/>
    <row r="1323" ht="15" hidden="1" customHeight="1"/>
    <row r="1324" ht="15" hidden="1" customHeight="1"/>
    <row r="1325" ht="15" hidden="1" customHeight="1"/>
    <row r="1326" ht="15" hidden="1" customHeight="1"/>
    <row r="1327" ht="15" hidden="1" customHeight="1"/>
    <row r="1328" ht="15" hidden="1" customHeight="1"/>
    <row r="1329" ht="15" hidden="1" customHeight="1"/>
    <row r="1330" ht="15" hidden="1" customHeight="1"/>
    <row r="1331" ht="15" hidden="1" customHeight="1"/>
    <row r="1332" ht="15" hidden="1" customHeight="1"/>
    <row r="1333" ht="15" hidden="1" customHeight="1"/>
    <row r="1334" ht="15" hidden="1" customHeight="1"/>
    <row r="1335" ht="15" hidden="1" customHeight="1"/>
    <row r="1336" ht="15" hidden="1" customHeight="1"/>
    <row r="1337" ht="15" hidden="1" customHeight="1"/>
    <row r="1338" ht="15" hidden="1" customHeight="1"/>
    <row r="1339" ht="15" hidden="1" customHeight="1"/>
    <row r="1340" ht="15" hidden="1" customHeight="1"/>
    <row r="1341" ht="15" hidden="1" customHeight="1"/>
    <row r="1342" ht="15" hidden="1" customHeight="1"/>
    <row r="1343" ht="15" hidden="1" customHeight="1"/>
    <row r="1344" ht="15" hidden="1" customHeight="1"/>
    <row r="1345" ht="15" hidden="1" customHeight="1"/>
    <row r="1346" ht="15" hidden="1" customHeight="1"/>
    <row r="1347" ht="15" hidden="1" customHeight="1"/>
    <row r="1348" ht="15" hidden="1" customHeight="1"/>
    <row r="1349" ht="15" hidden="1" customHeight="1"/>
    <row r="1350" ht="15" hidden="1" customHeight="1"/>
    <row r="1351" ht="15" hidden="1" customHeight="1"/>
    <row r="1352" ht="15" hidden="1" customHeight="1"/>
    <row r="1353" ht="15" hidden="1" customHeight="1"/>
    <row r="1354" ht="15" hidden="1" customHeight="1"/>
    <row r="1355" ht="15" hidden="1" customHeight="1"/>
    <row r="1356" ht="15" hidden="1" customHeight="1"/>
    <row r="1357" ht="15" hidden="1" customHeight="1"/>
    <row r="1358" ht="15" hidden="1" customHeight="1"/>
    <row r="1359" ht="15" hidden="1" customHeight="1"/>
    <row r="1360" ht="15" hidden="1" customHeight="1"/>
    <row r="1361" ht="15" hidden="1" customHeight="1"/>
    <row r="1362" ht="15" hidden="1" customHeight="1"/>
    <row r="1363" ht="15" hidden="1" customHeight="1"/>
    <row r="1364" ht="15" hidden="1" customHeight="1"/>
    <row r="1365" ht="15" hidden="1" customHeight="1"/>
    <row r="1366" ht="15" hidden="1" customHeight="1"/>
    <row r="1367" ht="15" hidden="1" customHeight="1"/>
    <row r="1368" ht="15" hidden="1" customHeight="1"/>
    <row r="1369" ht="15" hidden="1" customHeight="1"/>
    <row r="1370" ht="15" hidden="1" customHeight="1"/>
    <row r="1371" ht="15" hidden="1" customHeight="1"/>
    <row r="1372" ht="15" hidden="1" customHeight="1"/>
    <row r="1373" ht="15" hidden="1" customHeight="1"/>
    <row r="1374" ht="15" hidden="1" customHeight="1"/>
    <row r="1375" ht="15" hidden="1" customHeight="1"/>
    <row r="1376" ht="15" hidden="1" customHeight="1"/>
    <row r="1377" ht="15" hidden="1" customHeight="1"/>
    <row r="1378" ht="15" hidden="1" customHeight="1"/>
    <row r="1379" ht="15" hidden="1" customHeight="1"/>
    <row r="1380" ht="15" hidden="1" customHeight="1"/>
    <row r="1381" ht="15" hidden="1" customHeight="1"/>
    <row r="1382" ht="15" hidden="1" customHeight="1"/>
    <row r="1383" ht="15" hidden="1" customHeight="1"/>
    <row r="1384" ht="15" hidden="1" customHeight="1"/>
    <row r="1385" ht="15" hidden="1" customHeight="1"/>
    <row r="1386" ht="15" hidden="1" customHeight="1"/>
    <row r="1387" ht="15" hidden="1" customHeight="1"/>
    <row r="1388" ht="15" hidden="1" customHeight="1"/>
    <row r="1389" ht="15" hidden="1" customHeight="1"/>
    <row r="1390" ht="15" hidden="1" customHeight="1"/>
    <row r="1391" ht="15" hidden="1" customHeight="1"/>
    <row r="1392" ht="15" hidden="1" customHeight="1"/>
    <row r="1393" ht="15" hidden="1" customHeight="1"/>
    <row r="1394" ht="15" hidden="1" customHeight="1"/>
    <row r="1395" ht="15" hidden="1" customHeight="1"/>
    <row r="1396" ht="15" hidden="1" customHeight="1"/>
    <row r="1397" ht="15" hidden="1" customHeight="1"/>
    <row r="1398" ht="15" hidden="1" customHeight="1"/>
    <row r="1399" ht="15" hidden="1" customHeight="1"/>
    <row r="1400" ht="15" hidden="1" customHeight="1"/>
    <row r="1401" ht="15" hidden="1" customHeight="1"/>
    <row r="1402" ht="15" hidden="1" customHeight="1"/>
    <row r="1403" ht="15" hidden="1" customHeight="1"/>
    <row r="1404" ht="15" hidden="1" customHeight="1"/>
    <row r="1405" ht="15" hidden="1" customHeight="1"/>
    <row r="1406" ht="15" hidden="1" customHeight="1"/>
    <row r="1407" ht="15" hidden="1" customHeight="1"/>
    <row r="1408" ht="15" hidden="1" customHeight="1"/>
    <row r="1409" ht="15" hidden="1" customHeight="1"/>
    <row r="1410" ht="15" hidden="1" customHeight="1"/>
    <row r="1411" ht="15" hidden="1" customHeight="1"/>
    <row r="1412" ht="15" hidden="1" customHeight="1"/>
    <row r="1413" ht="15" hidden="1" customHeight="1"/>
    <row r="1414" ht="15" hidden="1" customHeight="1"/>
    <row r="1415" ht="15" hidden="1" customHeight="1"/>
    <row r="1416" ht="15" hidden="1" customHeight="1"/>
    <row r="1417" ht="15" hidden="1" customHeight="1"/>
    <row r="1418" ht="15" hidden="1" customHeight="1"/>
    <row r="1419" ht="15" hidden="1" customHeight="1"/>
    <row r="1420" ht="15" hidden="1" customHeight="1"/>
    <row r="1421" ht="15" hidden="1" customHeight="1"/>
    <row r="1422" ht="15" hidden="1" customHeight="1"/>
    <row r="1423" ht="15" hidden="1" customHeight="1"/>
    <row r="1424" ht="15" hidden="1" customHeight="1"/>
    <row r="1425" ht="15" hidden="1" customHeight="1"/>
    <row r="1426" ht="15" hidden="1" customHeight="1"/>
    <row r="1427" ht="15" hidden="1" customHeight="1"/>
    <row r="1428" ht="15" hidden="1" customHeight="1"/>
    <row r="1429" ht="15" hidden="1" customHeight="1"/>
    <row r="1430" ht="15" hidden="1" customHeight="1"/>
    <row r="1431" ht="15" hidden="1" customHeight="1"/>
    <row r="1432" ht="15" hidden="1" customHeight="1"/>
    <row r="1433" ht="15" hidden="1" customHeight="1"/>
    <row r="1434" ht="15" hidden="1" customHeight="1"/>
    <row r="1435" ht="15" hidden="1" customHeight="1"/>
    <row r="1436" ht="15" hidden="1" customHeight="1"/>
    <row r="1437" ht="15" hidden="1" customHeight="1"/>
    <row r="1438" ht="15" hidden="1" customHeight="1"/>
    <row r="1439" ht="15" hidden="1" customHeight="1"/>
    <row r="1440" ht="15" hidden="1" customHeight="1"/>
    <row r="1441" ht="15" hidden="1" customHeight="1"/>
    <row r="1442" ht="15" hidden="1" customHeight="1"/>
    <row r="1443" ht="15" hidden="1" customHeight="1"/>
    <row r="1444" ht="15" hidden="1" customHeight="1"/>
    <row r="1445" ht="15" hidden="1" customHeight="1"/>
    <row r="1446" ht="15" hidden="1" customHeight="1"/>
    <row r="1447" ht="15" hidden="1" customHeight="1"/>
    <row r="1448" ht="15" hidden="1" customHeight="1"/>
    <row r="1449" ht="15" hidden="1" customHeight="1"/>
    <row r="1450" ht="15" hidden="1" customHeight="1"/>
    <row r="1451" ht="15" hidden="1" customHeight="1"/>
    <row r="1452" ht="15" hidden="1" customHeight="1"/>
    <row r="1453" ht="15" hidden="1" customHeight="1"/>
    <row r="1454" ht="15" hidden="1" customHeight="1"/>
    <row r="1455" ht="15" hidden="1" customHeight="1"/>
    <row r="1456" ht="15" hidden="1" customHeight="1"/>
    <row r="1457" ht="15" hidden="1" customHeight="1"/>
    <row r="1458" ht="15" hidden="1" customHeight="1"/>
    <row r="1459" ht="15" hidden="1" customHeight="1"/>
    <row r="1460" ht="15" hidden="1" customHeight="1"/>
    <row r="1461" ht="15" hidden="1" customHeight="1"/>
    <row r="1462" ht="15" hidden="1" customHeight="1"/>
    <row r="1463" ht="15" hidden="1" customHeight="1"/>
    <row r="1464" ht="15" hidden="1" customHeight="1"/>
    <row r="1465" ht="15" hidden="1" customHeight="1"/>
    <row r="1466" ht="15" hidden="1" customHeight="1"/>
    <row r="1467" ht="15" hidden="1" customHeight="1"/>
    <row r="1468" ht="15" hidden="1" customHeight="1"/>
    <row r="1469" ht="15" hidden="1" customHeight="1"/>
    <row r="1470" ht="15" hidden="1" customHeight="1"/>
    <row r="1471" ht="15" hidden="1" customHeight="1"/>
    <row r="1472" ht="15" hidden="1" customHeight="1"/>
    <row r="1473" ht="15" hidden="1" customHeight="1"/>
    <row r="1474" ht="15" hidden="1" customHeight="1"/>
    <row r="1475" ht="15" hidden="1" customHeight="1"/>
    <row r="1476" ht="15" hidden="1" customHeight="1"/>
    <row r="1477" ht="15" hidden="1" customHeight="1"/>
    <row r="1478" ht="15" hidden="1" customHeight="1"/>
    <row r="1479" ht="15" hidden="1" customHeight="1"/>
    <row r="1480" ht="15" hidden="1" customHeight="1"/>
    <row r="1481" ht="15" hidden="1" customHeight="1"/>
    <row r="1482" ht="15" hidden="1" customHeight="1"/>
    <row r="1483" ht="15" hidden="1" customHeight="1"/>
    <row r="1484" ht="15" hidden="1" customHeight="1"/>
    <row r="1485" ht="15" hidden="1" customHeight="1"/>
    <row r="1486" ht="15" hidden="1" customHeight="1"/>
    <row r="1487" ht="15" hidden="1" customHeight="1"/>
    <row r="1488" ht="15" hidden="1" customHeight="1"/>
    <row r="1489" ht="15" hidden="1" customHeight="1"/>
    <row r="1490" ht="15" hidden="1" customHeight="1"/>
    <row r="1491" ht="15" hidden="1" customHeight="1"/>
    <row r="1492" ht="15" hidden="1" customHeight="1"/>
    <row r="1493" ht="15" hidden="1" customHeight="1"/>
    <row r="1494" ht="15" hidden="1" customHeight="1"/>
    <row r="1495" ht="15" hidden="1" customHeight="1"/>
    <row r="1496" ht="15" hidden="1" customHeight="1"/>
    <row r="1497" ht="15" hidden="1" customHeight="1"/>
    <row r="1498" ht="15" hidden="1" customHeight="1"/>
    <row r="1499" ht="15" hidden="1" customHeight="1"/>
    <row r="1500" ht="15" hidden="1" customHeight="1"/>
    <row r="1501" ht="15" hidden="1" customHeight="1"/>
    <row r="1502" ht="15" hidden="1" customHeight="1"/>
    <row r="1503" ht="15" hidden="1" customHeight="1"/>
    <row r="1504" ht="15" hidden="1" customHeight="1"/>
    <row r="1505" ht="15" hidden="1" customHeight="1"/>
    <row r="1506" ht="15" hidden="1" customHeight="1"/>
    <row r="1507" ht="15" hidden="1" customHeight="1"/>
    <row r="1508" ht="15" hidden="1" customHeight="1"/>
    <row r="1509" ht="15" hidden="1" customHeight="1"/>
    <row r="1510" ht="15" hidden="1" customHeight="1"/>
    <row r="1511" ht="15" hidden="1" customHeight="1"/>
    <row r="1512" ht="15" hidden="1" customHeight="1"/>
    <row r="1513" ht="15" hidden="1" customHeight="1"/>
    <row r="1514" ht="15" hidden="1" customHeight="1"/>
    <row r="1515" ht="15" hidden="1" customHeight="1"/>
    <row r="1516" ht="15" hidden="1" customHeight="1"/>
    <row r="1517" ht="15" hidden="1" customHeight="1"/>
    <row r="1518" ht="15" hidden="1" customHeight="1"/>
    <row r="1519" ht="15" hidden="1" customHeight="1"/>
    <row r="1520" ht="15" hidden="1" customHeight="1"/>
    <row r="1521" ht="15" hidden="1" customHeight="1"/>
    <row r="1522" ht="15" hidden="1" customHeight="1"/>
    <row r="1523" ht="15" hidden="1" customHeight="1"/>
    <row r="1524" ht="15" hidden="1" customHeight="1"/>
    <row r="1525" ht="15" hidden="1" customHeight="1"/>
    <row r="1526" ht="15" hidden="1" customHeight="1"/>
    <row r="1527" ht="15" hidden="1" customHeight="1"/>
    <row r="1528" ht="15" hidden="1" customHeight="1"/>
    <row r="1529" ht="15" hidden="1" customHeight="1"/>
    <row r="1530" ht="15" hidden="1" customHeight="1"/>
    <row r="1531" ht="15" hidden="1" customHeight="1"/>
    <row r="1532" ht="15" hidden="1" customHeight="1"/>
    <row r="1533" ht="15" hidden="1" customHeight="1"/>
    <row r="1534" ht="15" hidden="1" customHeight="1"/>
    <row r="1535" ht="15" hidden="1" customHeight="1"/>
    <row r="1536" ht="15" hidden="1" customHeight="1"/>
    <row r="1537" ht="15" hidden="1" customHeight="1"/>
    <row r="1538" ht="15" hidden="1" customHeight="1"/>
    <row r="1539" ht="15" hidden="1" customHeight="1"/>
    <row r="1540" ht="15" hidden="1" customHeight="1"/>
    <row r="1541" ht="15" hidden="1" customHeight="1"/>
    <row r="1542" ht="15" hidden="1" customHeight="1"/>
    <row r="1543" ht="15" hidden="1" customHeight="1"/>
    <row r="1544" ht="15" hidden="1" customHeight="1"/>
    <row r="1545" ht="15" hidden="1" customHeight="1"/>
    <row r="1546" ht="15" hidden="1" customHeight="1"/>
    <row r="1547" ht="15" hidden="1" customHeight="1"/>
    <row r="1548" ht="15" hidden="1" customHeight="1"/>
    <row r="1549" ht="15" hidden="1" customHeight="1"/>
    <row r="1550" ht="15" hidden="1" customHeight="1"/>
    <row r="1551" ht="15" hidden="1" customHeight="1"/>
    <row r="1552" ht="15" hidden="1" customHeight="1"/>
    <row r="1553" ht="15" hidden="1" customHeight="1"/>
    <row r="1554" ht="15" hidden="1" customHeight="1"/>
    <row r="1555" ht="15" hidden="1" customHeight="1"/>
    <row r="1556" ht="15" hidden="1" customHeight="1"/>
    <row r="1557" ht="15" hidden="1" customHeight="1"/>
    <row r="1558" ht="15" hidden="1" customHeight="1"/>
    <row r="1559" ht="15" hidden="1" customHeight="1"/>
    <row r="1560" ht="15" hidden="1" customHeight="1"/>
    <row r="1561" ht="15" hidden="1" customHeight="1"/>
    <row r="1562" ht="15" hidden="1" customHeight="1"/>
    <row r="1563" ht="15" hidden="1" customHeight="1"/>
    <row r="1564" ht="15" hidden="1" customHeight="1"/>
    <row r="1565" ht="15" hidden="1" customHeight="1"/>
    <row r="1566" ht="15" hidden="1" customHeight="1"/>
    <row r="1567" ht="15" hidden="1" customHeight="1"/>
    <row r="1568" ht="15" hidden="1" customHeight="1"/>
    <row r="1569" ht="15" hidden="1" customHeight="1"/>
    <row r="1570" ht="15" hidden="1" customHeight="1"/>
    <row r="1571" ht="15" hidden="1" customHeight="1"/>
    <row r="1572" ht="15" hidden="1" customHeight="1"/>
    <row r="1573" ht="15" hidden="1" customHeight="1"/>
    <row r="1574" ht="15" hidden="1" customHeight="1"/>
    <row r="1575" ht="15" hidden="1" customHeight="1"/>
    <row r="1576" ht="15" hidden="1" customHeight="1"/>
    <row r="1577" ht="15" hidden="1" customHeight="1"/>
    <row r="1578" ht="15" hidden="1" customHeight="1"/>
    <row r="1579" ht="15" hidden="1" customHeight="1"/>
    <row r="1580" ht="15" hidden="1" customHeight="1"/>
    <row r="1581" ht="15" hidden="1" customHeight="1"/>
    <row r="1582" ht="15" hidden="1" customHeight="1"/>
    <row r="1583" ht="15" hidden="1" customHeight="1"/>
    <row r="1584" ht="15" hidden="1" customHeight="1"/>
    <row r="1585" ht="15" hidden="1" customHeight="1"/>
    <row r="1586" ht="15" hidden="1" customHeight="1"/>
    <row r="1587" ht="15" hidden="1" customHeight="1"/>
    <row r="1588" ht="15" hidden="1" customHeight="1"/>
    <row r="1589" ht="15" hidden="1" customHeight="1"/>
    <row r="1590" ht="15" hidden="1" customHeight="1"/>
    <row r="1591" ht="15" hidden="1" customHeight="1"/>
    <row r="1592" ht="15" hidden="1" customHeight="1"/>
    <row r="1593" ht="15" hidden="1" customHeight="1"/>
    <row r="1594" ht="15" hidden="1" customHeight="1"/>
    <row r="1595" ht="15" hidden="1" customHeight="1"/>
    <row r="1596" ht="15" hidden="1" customHeight="1"/>
    <row r="1597" ht="15" hidden="1" customHeight="1"/>
    <row r="1598" ht="15" hidden="1" customHeight="1"/>
    <row r="1599" ht="15" hidden="1" customHeight="1"/>
    <row r="1600" ht="15" hidden="1" customHeight="1"/>
    <row r="1601" ht="15" hidden="1" customHeight="1"/>
    <row r="1602" ht="15" hidden="1" customHeight="1"/>
    <row r="1603" ht="15" hidden="1" customHeight="1"/>
    <row r="1604" ht="15" hidden="1" customHeight="1"/>
    <row r="1605" ht="15" hidden="1" customHeight="1"/>
    <row r="1606" ht="15" hidden="1" customHeight="1"/>
    <row r="1607" ht="15" hidden="1" customHeight="1"/>
    <row r="1608" ht="15" hidden="1" customHeight="1"/>
    <row r="1609" ht="15" hidden="1" customHeight="1"/>
    <row r="1610" ht="15" hidden="1" customHeight="1"/>
    <row r="1611" ht="15" hidden="1" customHeight="1"/>
    <row r="1612" ht="15" hidden="1" customHeight="1"/>
    <row r="1613" ht="15" hidden="1" customHeight="1"/>
    <row r="1614" ht="15" hidden="1" customHeight="1"/>
    <row r="1615" ht="15" hidden="1" customHeight="1"/>
    <row r="1616" ht="15" hidden="1" customHeight="1"/>
    <row r="1617" ht="15" hidden="1" customHeight="1"/>
    <row r="1618" ht="15" hidden="1" customHeight="1"/>
    <row r="1619" ht="15" hidden="1" customHeight="1"/>
    <row r="1620" ht="15" hidden="1" customHeight="1"/>
    <row r="1621" ht="15" hidden="1" customHeight="1"/>
    <row r="1622" ht="15" hidden="1" customHeight="1"/>
    <row r="1623" ht="15" hidden="1" customHeight="1"/>
    <row r="1624" ht="15" hidden="1" customHeight="1"/>
    <row r="1625" ht="15" hidden="1" customHeight="1"/>
    <row r="1626" ht="15" hidden="1" customHeight="1"/>
    <row r="1627" ht="15" hidden="1" customHeight="1"/>
    <row r="1628" ht="15" hidden="1" customHeight="1"/>
    <row r="1629" ht="15" hidden="1" customHeight="1"/>
    <row r="1630" ht="15" hidden="1" customHeight="1"/>
    <row r="1631" ht="15" hidden="1" customHeight="1"/>
    <row r="1632" ht="15" hidden="1" customHeight="1"/>
    <row r="1633" ht="15" hidden="1" customHeight="1"/>
    <row r="1634" ht="15" hidden="1" customHeight="1"/>
    <row r="1635" ht="15" hidden="1" customHeight="1"/>
    <row r="1636" ht="15" hidden="1" customHeight="1"/>
    <row r="1637" ht="15" hidden="1" customHeight="1"/>
    <row r="1638" ht="15" hidden="1" customHeight="1"/>
    <row r="1639" ht="15" hidden="1" customHeight="1"/>
    <row r="1640" ht="15" hidden="1" customHeight="1"/>
    <row r="1641" ht="15" hidden="1" customHeight="1"/>
    <row r="1642" ht="15" hidden="1" customHeight="1"/>
    <row r="1643" ht="15" hidden="1" customHeight="1"/>
    <row r="1644" ht="15" hidden="1" customHeight="1"/>
    <row r="1645" ht="15" hidden="1" customHeight="1"/>
    <row r="1646" ht="15" hidden="1" customHeight="1"/>
    <row r="1647" ht="15" hidden="1" customHeight="1"/>
    <row r="1648" ht="15" hidden="1" customHeight="1"/>
    <row r="1649" ht="15" hidden="1" customHeight="1"/>
    <row r="1650" ht="15" hidden="1" customHeight="1"/>
    <row r="1651" ht="15" hidden="1" customHeight="1"/>
    <row r="1652" ht="15" hidden="1" customHeight="1"/>
    <row r="1653" ht="15" hidden="1" customHeight="1"/>
    <row r="1654" ht="15" hidden="1" customHeight="1"/>
    <row r="1655" ht="15" hidden="1" customHeight="1"/>
    <row r="1656" ht="15" hidden="1" customHeight="1"/>
    <row r="1657" ht="15" hidden="1" customHeight="1"/>
    <row r="1658" ht="15" hidden="1" customHeight="1"/>
    <row r="1659" ht="15" hidden="1" customHeight="1"/>
    <row r="1660" ht="15" hidden="1" customHeight="1"/>
    <row r="1661" ht="15" hidden="1" customHeight="1"/>
    <row r="1662" ht="15" hidden="1" customHeight="1"/>
    <row r="1663" ht="15" hidden="1" customHeight="1"/>
    <row r="1664" ht="15" hidden="1" customHeight="1"/>
    <row r="1665" ht="15" hidden="1" customHeight="1"/>
    <row r="1666" ht="15" hidden="1" customHeight="1"/>
    <row r="1667" ht="15" hidden="1" customHeight="1"/>
    <row r="1668" ht="15" hidden="1" customHeight="1"/>
    <row r="1669" ht="15" hidden="1" customHeight="1"/>
    <row r="1670" ht="15" hidden="1" customHeight="1"/>
    <row r="1671" ht="15" hidden="1" customHeight="1"/>
    <row r="1672" ht="15" hidden="1" customHeight="1"/>
    <row r="1673" ht="15" hidden="1" customHeight="1"/>
    <row r="1674" ht="15" hidden="1" customHeight="1"/>
    <row r="1675" ht="15" hidden="1" customHeight="1"/>
    <row r="1676" ht="15" hidden="1" customHeight="1"/>
    <row r="1677" ht="15" hidden="1" customHeight="1"/>
    <row r="1678" ht="15" hidden="1" customHeight="1"/>
    <row r="1679" ht="15" hidden="1" customHeight="1"/>
    <row r="1680" ht="15" hidden="1" customHeight="1"/>
    <row r="1681" ht="15" hidden="1" customHeight="1"/>
    <row r="1682" ht="15" hidden="1" customHeight="1"/>
    <row r="1683" ht="15" hidden="1" customHeight="1"/>
    <row r="1684" ht="15" hidden="1" customHeight="1"/>
    <row r="1685" ht="15" hidden="1" customHeight="1"/>
    <row r="1686" ht="15" hidden="1" customHeight="1"/>
    <row r="1687" ht="15" hidden="1" customHeight="1"/>
    <row r="1688" ht="15" hidden="1" customHeight="1"/>
    <row r="1689" ht="15" hidden="1" customHeight="1"/>
    <row r="1690" ht="15" hidden="1" customHeight="1"/>
    <row r="1691" ht="15" hidden="1" customHeight="1"/>
    <row r="1692" ht="15" hidden="1" customHeight="1"/>
    <row r="1693" ht="15" hidden="1" customHeight="1"/>
    <row r="1694" ht="15" hidden="1" customHeight="1"/>
    <row r="1695" ht="15" hidden="1" customHeight="1"/>
    <row r="1696" ht="15" hidden="1" customHeight="1"/>
    <row r="1697" ht="15" hidden="1" customHeight="1"/>
    <row r="1698" ht="15" hidden="1" customHeight="1"/>
    <row r="1699" ht="15" hidden="1" customHeight="1"/>
    <row r="1700" ht="15" hidden="1" customHeight="1"/>
    <row r="1701" ht="15" hidden="1" customHeight="1"/>
    <row r="1702" ht="15" hidden="1" customHeight="1"/>
    <row r="1703" ht="15" hidden="1" customHeight="1"/>
    <row r="1704" ht="15" hidden="1" customHeight="1"/>
    <row r="1705" ht="15" hidden="1" customHeight="1"/>
    <row r="1706" ht="15" hidden="1" customHeight="1"/>
    <row r="1707" ht="15" hidden="1" customHeight="1"/>
    <row r="1708" ht="15" hidden="1" customHeight="1"/>
    <row r="1709" ht="15" hidden="1" customHeight="1"/>
    <row r="1710" ht="15" hidden="1" customHeight="1"/>
    <row r="1711" ht="15" hidden="1" customHeight="1"/>
    <row r="1712" ht="15" hidden="1" customHeight="1"/>
    <row r="1713" ht="15" hidden="1" customHeight="1"/>
    <row r="1714" ht="15" hidden="1" customHeight="1"/>
    <row r="1715" ht="15" hidden="1" customHeight="1"/>
    <row r="1716" ht="15" hidden="1" customHeight="1"/>
    <row r="1717" ht="15" hidden="1" customHeight="1"/>
    <row r="1718" ht="15" hidden="1" customHeight="1"/>
    <row r="1719" ht="15" hidden="1" customHeight="1"/>
    <row r="1720" ht="15" hidden="1" customHeight="1"/>
    <row r="1721" ht="15" hidden="1" customHeight="1"/>
    <row r="1722" ht="15" hidden="1" customHeight="1"/>
    <row r="1723" ht="15" hidden="1" customHeight="1"/>
    <row r="1724" ht="15" hidden="1" customHeight="1"/>
    <row r="1725" ht="15" hidden="1" customHeight="1"/>
    <row r="1726" ht="15" hidden="1" customHeight="1"/>
    <row r="1727" ht="15" hidden="1" customHeight="1"/>
    <row r="1728" ht="15" hidden="1" customHeight="1"/>
    <row r="1729" ht="15" hidden="1" customHeight="1"/>
    <row r="1730" ht="15" hidden="1" customHeight="1"/>
    <row r="1731" ht="15" hidden="1" customHeight="1"/>
    <row r="1732" ht="15" hidden="1" customHeight="1"/>
    <row r="1733" ht="15" hidden="1" customHeight="1"/>
    <row r="1734" ht="15" hidden="1" customHeight="1"/>
    <row r="1735" ht="15" hidden="1" customHeight="1"/>
    <row r="1736" ht="15" hidden="1" customHeight="1"/>
    <row r="1737" ht="15" hidden="1" customHeight="1"/>
    <row r="1738" ht="15" hidden="1" customHeight="1"/>
    <row r="1739" ht="15" hidden="1" customHeight="1"/>
    <row r="1740" ht="15" hidden="1" customHeight="1"/>
    <row r="1741" ht="15" hidden="1" customHeight="1"/>
    <row r="1742" ht="15" hidden="1" customHeight="1"/>
    <row r="1743" ht="15" hidden="1" customHeight="1"/>
    <row r="1744" ht="15" hidden="1" customHeight="1"/>
    <row r="1745" ht="15" hidden="1" customHeight="1"/>
    <row r="1746" ht="15" hidden="1" customHeight="1"/>
    <row r="1747" ht="15" hidden="1" customHeight="1"/>
    <row r="1748" ht="15" hidden="1" customHeight="1"/>
    <row r="1749" ht="15" hidden="1" customHeight="1"/>
    <row r="1750" ht="15" hidden="1" customHeight="1"/>
    <row r="1751" ht="15" hidden="1" customHeight="1"/>
    <row r="1752" ht="15" hidden="1" customHeight="1"/>
    <row r="1753" ht="15" hidden="1" customHeight="1"/>
    <row r="1754" ht="15" hidden="1" customHeight="1"/>
    <row r="1755" ht="15" hidden="1" customHeight="1"/>
    <row r="1756" ht="15" hidden="1" customHeight="1"/>
    <row r="1757" ht="15" hidden="1" customHeight="1"/>
    <row r="1758" ht="15" hidden="1" customHeight="1"/>
    <row r="1759" ht="15" hidden="1" customHeight="1"/>
    <row r="1760" ht="15" hidden="1" customHeight="1"/>
    <row r="1761" ht="15" hidden="1" customHeight="1"/>
    <row r="1762" ht="15" hidden="1" customHeight="1"/>
    <row r="1763" ht="15" hidden="1" customHeight="1"/>
    <row r="1764" ht="15" hidden="1" customHeight="1"/>
    <row r="1765" ht="15" hidden="1" customHeight="1"/>
    <row r="1766" ht="15" hidden="1" customHeight="1"/>
    <row r="1767" ht="15" hidden="1" customHeight="1"/>
    <row r="1768" ht="15" hidden="1" customHeight="1"/>
    <row r="1769" ht="15" hidden="1" customHeight="1"/>
    <row r="1770" ht="15" hidden="1" customHeight="1"/>
    <row r="1771" ht="15" hidden="1" customHeight="1"/>
    <row r="1772" ht="15" hidden="1" customHeight="1"/>
    <row r="1773" ht="15" hidden="1" customHeight="1"/>
    <row r="1774" ht="15" hidden="1" customHeight="1"/>
    <row r="1775" ht="15" hidden="1" customHeight="1"/>
    <row r="1776" ht="15" hidden="1" customHeight="1"/>
    <row r="1777" ht="15" hidden="1" customHeight="1"/>
    <row r="1778" ht="15" hidden="1" customHeight="1"/>
    <row r="1779" ht="15" hidden="1" customHeight="1"/>
    <row r="1780" ht="15" hidden="1" customHeight="1"/>
    <row r="1781" ht="15" hidden="1" customHeight="1"/>
    <row r="1782" ht="15" hidden="1" customHeight="1"/>
    <row r="1783" ht="15" hidden="1" customHeight="1"/>
    <row r="1784" ht="15" hidden="1" customHeight="1"/>
    <row r="1785" ht="15" hidden="1" customHeight="1"/>
    <row r="1786" ht="15" hidden="1" customHeight="1"/>
    <row r="1787" ht="15" hidden="1" customHeight="1"/>
    <row r="1788" ht="15" hidden="1" customHeight="1"/>
    <row r="1789" ht="15" hidden="1" customHeight="1"/>
    <row r="1790" ht="15" hidden="1" customHeight="1"/>
    <row r="1791" ht="15" hidden="1" customHeight="1"/>
    <row r="1792" ht="15" hidden="1" customHeight="1"/>
    <row r="1793" ht="15" hidden="1" customHeight="1"/>
    <row r="1794" ht="15" hidden="1" customHeight="1"/>
    <row r="1795" ht="15" hidden="1" customHeight="1"/>
    <row r="1796" ht="15" hidden="1" customHeight="1"/>
    <row r="1797" ht="15" hidden="1" customHeight="1"/>
    <row r="1798" ht="15" hidden="1" customHeight="1"/>
    <row r="1799" ht="15" hidden="1" customHeight="1"/>
    <row r="1800" ht="15" hidden="1" customHeight="1"/>
    <row r="1801" ht="15" hidden="1" customHeight="1"/>
    <row r="1802" ht="15" hidden="1" customHeight="1"/>
    <row r="1803" ht="15" hidden="1" customHeight="1"/>
    <row r="1804" ht="15" hidden="1" customHeight="1"/>
    <row r="1805" ht="15" hidden="1" customHeight="1"/>
    <row r="1806" ht="15" hidden="1" customHeight="1"/>
    <row r="1807" ht="15" hidden="1" customHeight="1"/>
    <row r="1808" ht="15" hidden="1" customHeight="1"/>
    <row r="1809" ht="15" hidden="1" customHeight="1"/>
    <row r="1810" ht="15" hidden="1" customHeight="1"/>
    <row r="1811" ht="15" hidden="1" customHeight="1"/>
    <row r="1812" ht="15" hidden="1" customHeight="1"/>
    <row r="1813" ht="15" hidden="1" customHeight="1"/>
    <row r="1814" ht="15" hidden="1" customHeight="1"/>
    <row r="1815" ht="15" hidden="1" customHeight="1"/>
    <row r="1816" ht="15" hidden="1" customHeight="1"/>
    <row r="1817" ht="15" hidden="1" customHeight="1"/>
    <row r="1818" ht="15" hidden="1" customHeight="1"/>
    <row r="1819" ht="15" hidden="1" customHeight="1"/>
    <row r="1820" ht="15" hidden="1" customHeight="1"/>
    <row r="1821" ht="15" hidden="1" customHeight="1"/>
    <row r="1822" ht="15" hidden="1" customHeight="1"/>
    <row r="1823" ht="15" hidden="1" customHeight="1"/>
    <row r="1824" ht="15" hidden="1" customHeight="1"/>
    <row r="1825" ht="15" hidden="1" customHeight="1"/>
    <row r="1826" ht="15" hidden="1" customHeight="1"/>
    <row r="1827" ht="15" hidden="1" customHeight="1"/>
    <row r="1828" ht="15" hidden="1" customHeight="1"/>
    <row r="1829" ht="15" hidden="1" customHeight="1"/>
    <row r="1830" ht="15" hidden="1" customHeight="1"/>
    <row r="1831" ht="15" hidden="1" customHeight="1"/>
    <row r="1832" ht="15" hidden="1" customHeight="1"/>
    <row r="1833" ht="15" hidden="1" customHeight="1"/>
    <row r="1834" ht="15" hidden="1" customHeight="1"/>
    <row r="1835" ht="15" hidden="1" customHeight="1"/>
    <row r="1836" ht="15" hidden="1" customHeight="1"/>
    <row r="1837" ht="15" hidden="1" customHeight="1"/>
    <row r="1838" ht="15" hidden="1" customHeight="1"/>
    <row r="1839" ht="15" hidden="1" customHeight="1"/>
    <row r="1840" ht="15" hidden="1" customHeight="1"/>
    <row r="1841" ht="15" hidden="1" customHeight="1"/>
    <row r="1842" ht="15" hidden="1" customHeight="1"/>
    <row r="1843" ht="15" hidden="1" customHeight="1"/>
    <row r="1844" ht="15" hidden="1" customHeight="1"/>
    <row r="1845" ht="15" hidden="1" customHeight="1"/>
    <row r="1846" ht="15" hidden="1" customHeight="1"/>
    <row r="1847" ht="15" hidden="1" customHeight="1"/>
    <row r="1848" ht="15" hidden="1" customHeight="1"/>
    <row r="1849" ht="15" hidden="1" customHeight="1"/>
    <row r="1850" ht="15" hidden="1" customHeight="1"/>
    <row r="1851" ht="15" hidden="1" customHeight="1"/>
  </sheetData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5"/>
  <sheetViews>
    <sheetView showGridLines="0" workbookViewId="0">
      <pane ySplit="1" topLeftCell="A2" activePane="bottomLeft" state="frozen"/>
      <selection pane="bottomLeft" activeCell="F3" sqref="F3"/>
    </sheetView>
  </sheetViews>
  <sheetFormatPr defaultColWidth="9.140625" defaultRowHeight="15"/>
  <cols>
    <col min="1" max="3" width="21.7109375" style="43" customWidth="1"/>
    <col min="4" max="5" width="21.7109375" style="83" customWidth="1"/>
    <col min="6" max="6" width="9.140625" style="43" customWidth="1"/>
    <col min="7" max="16384" width="9.140625" style="43"/>
  </cols>
  <sheetData>
    <row r="1" spans="1:8" ht="24.75" customHeight="1">
      <c r="A1" s="8" t="s">
        <v>108</v>
      </c>
      <c r="B1" s="8" t="s">
        <v>109</v>
      </c>
      <c r="C1" s="8" t="s">
        <v>110</v>
      </c>
      <c r="D1" s="162" t="s">
        <v>111</v>
      </c>
      <c r="E1" s="162" t="s">
        <v>112</v>
      </c>
    </row>
    <row r="2" spans="1:8" ht="15" customHeight="1">
      <c r="A2" s="34" t="s">
        <v>298</v>
      </c>
      <c r="B2" s="87"/>
      <c r="C2" s="87"/>
      <c r="D2" s="163">
        <f>SUM(D3:D5)</f>
        <v>1.53976952879</v>
      </c>
      <c r="E2" s="163">
        <f>SUM(E3:E5)</f>
        <v>214195907.05000001</v>
      </c>
      <c r="H2" s="88"/>
    </row>
    <row r="3" spans="1:8" ht="15" customHeight="1">
      <c r="A3" s="33" t="s">
        <v>123</v>
      </c>
      <c r="B3" s="22">
        <v>45236</v>
      </c>
      <c r="C3" s="22">
        <v>45258</v>
      </c>
      <c r="D3" s="185">
        <v>0.3</v>
      </c>
      <c r="E3" s="185">
        <v>32959428.280000001</v>
      </c>
      <c r="H3" s="88"/>
    </row>
    <row r="4" spans="1:8" ht="15" customHeight="1">
      <c r="A4" s="33" t="s">
        <v>205</v>
      </c>
      <c r="B4" s="22">
        <v>45236</v>
      </c>
      <c r="C4" s="22">
        <v>45258</v>
      </c>
      <c r="D4" s="164">
        <v>0.39</v>
      </c>
      <c r="E4" s="164">
        <v>87040571.719999999</v>
      </c>
      <c r="H4" s="88"/>
    </row>
    <row r="5" spans="1:8" ht="15" customHeight="1">
      <c r="A5" s="33" t="s">
        <v>205</v>
      </c>
      <c r="B5" s="184">
        <v>45103</v>
      </c>
      <c r="C5" s="184">
        <v>45170</v>
      </c>
      <c r="D5" s="185">
        <v>0.84976952879000001</v>
      </c>
      <c r="E5" s="185">
        <v>94195907.049999997</v>
      </c>
      <c r="H5" s="88"/>
    </row>
    <row r="6" spans="1:8" ht="15" customHeight="1">
      <c r="A6" s="34" t="s">
        <v>217</v>
      </c>
      <c r="B6" s="87"/>
      <c r="C6" s="87"/>
      <c r="D6" s="163">
        <f>SUM(D7:D9)</f>
        <v>1.8307345490500002</v>
      </c>
      <c r="E6" s="163">
        <f>SUM(E7:E9)</f>
        <v>201790525.54000002</v>
      </c>
      <c r="H6" s="88"/>
    </row>
    <row r="7" spans="1:8" ht="15" customHeight="1">
      <c r="A7" s="33" t="s">
        <v>205</v>
      </c>
      <c r="B7" s="184">
        <v>44907</v>
      </c>
      <c r="C7" s="184">
        <v>44956</v>
      </c>
      <c r="D7" s="185">
        <v>0.74517524313000005</v>
      </c>
      <c r="E7" s="185">
        <v>82107476.200000003</v>
      </c>
      <c r="H7" s="88"/>
    </row>
    <row r="8" spans="1:8" ht="15" customHeight="1">
      <c r="A8" s="33" t="s">
        <v>205</v>
      </c>
      <c r="B8" s="22">
        <v>44739</v>
      </c>
      <c r="C8" s="22">
        <v>44756</v>
      </c>
      <c r="D8" s="164">
        <v>0.63</v>
      </c>
      <c r="E8" s="164">
        <v>69683049.340000004</v>
      </c>
      <c r="H8" s="88"/>
    </row>
    <row r="9" spans="1:8" ht="15" customHeight="1">
      <c r="A9" s="33" t="s">
        <v>123</v>
      </c>
      <c r="B9" s="22">
        <v>44680</v>
      </c>
      <c r="C9" s="22">
        <v>44923</v>
      </c>
      <c r="D9" s="164">
        <v>0.45555930591999999</v>
      </c>
      <c r="E9" s="164">
        <v>50000000</v>
      </c>
      <c r="H9" s="88"/>
    </row>
    <row r="10" spans="1:8" ht="15" customHeight="1">
      <c r="A10" s="34" t="s">
        <v>208</v>
      </c>
      <c r="B10" s="87"/>
      <c r="C10" s="87"/>
      <c r="D10" s="163">
        <f>SUM(D11:D13)</f>
        <v>0.89865107726000004</v>
      </c>
      <c r="E10" s="163">
        <f>SUM(E11:E13)</f>
        <v>89589672.289999992</v>
      </c>
      <c r="H10" s="88"/>
    </row>
    <row r="11" spans="1:8" ht="15" customHeight="1">
      <c r="A11" s="33" t="s">
        <v>205</v>
      </c>
      <c r="B11" s="22">
        <v>44529</v>
      </c>
      <c r="C11" s="22">
        <v>44575</v>
      </c>
      <c r="D11" s="164">
        <v>0.34</v>
      </c>
      <c r="E11" s="164">
        <v>33784559.939999998</v>
      </c>
      <c r="H11" s="88"/>
    </row>
    <row r="12" spans="1:8" ht="15" customHeight="1">
      <c r="A12" s="33" t="s">
        <v>123</v>
      </c>
      <c r="B12" s="22">
        <v>44529</v>
      </c>
      <c r="C12" s="22">
        <v>44575</v>
      </c>
      <c r="D12" s="164">
        <v>0.26</v>
      </c>
      <c r="E12" s="164">
        <v>26215440.059999999</v>
      </c>
      <c r="H12" s="88"/>
    </row>
    <row r="13" spans="1:8" ht="15" customHeight="1">
      <c r="A13" s="33" t="s">
        <v>205</v>
      </c>
      <c r="B13" s="184">
        <v>44375</v>
      </c>
      <c r="C13" s="184">
        <v>44407</v>
      </c>
      <c r="D13" s="185">
        <v>0.29865107726000001</v>
      </c>
      <c r="E13" s="185">
        <v>29589672.289999999</v>
      </c>
      <c r="H13" s="88"/>
    </row>
    <row r="14" spans="1:8" ht="15" customHeight="1">
      <c r="A14" s="34" t="s">
        <v>182</v>
      </c>
      <c r="B14" s="87"/>
      <c r="C14" s="87"/>
      <c r="D14" s="163">
        <f>SUM(D15:D17)</f>
        <v>0.55664843376000006</v>
      </c>
      <c r="E14" s="163">
        <f>SUM(E15:E17)</f>
        <v>50852427.590000004</v>
      </c>
      <c r="H14" s="88"/>
    </row>
    <row r="15" spans="1:8" ht="15" customHeight="1">
      <c r="A15" s="33" t="s">
        <v>129</v>
      </c>
      <c r="B15" s="22">
        <v>44315</v>
      </c>
      <c r="C15" s="22">
        <v>44407</v>
      </c>
      <c r="D15" s="164">
        <v>2.5920769850000001E-2</v>
      </c>
      <c r="E15" s="164">
        <v>2582427.59</v>
      </c>
      <c r="H15" s="88"/>
    </row>
    <row r="16" spans="1:8" ht="15" customHeight="1">
      <c r="A16" s="33" t="s">
        <v>122</v>
      </c>
      <c r="B16" s="22">
        <v>44126</v>
      </c>
      <c r="C16" s="22">
        <v>44188</v>
      </c>
      <c r="D16" s="164">
        <v>0.29662797786</v>
      </c>
      <c r="E16" s="164">
        <v>26978492.859999999</v>
      </c>
      <c r="F16" s="103"/>
      <c r="H16" s="88"/>
    </row>
    <row r="17" spans="1:8" ht="15" customHeight="1">
      <c r="A17" s="33" t="s">
        <v>129</v>
      </c>
      <c r="B17" s="22">
        <v>44126</v>
      </c>
      <c r="C17" s="22">
        <v>44188</v>
      </c>
      <c r="D17" s="164">
        <v>0.23409968605000001</v>
      </c>
      <c r="E17" s="164">
        <v>21291507.140000001</v>
      </c>
      <c r="F17" s="103"/>
      <c r="H17" s="88"/>
    </row>
    <row r="18" spans="1:8" ht="15" customHeight="1">
      <c r="A18" s="166" t="s">
        <v>139</v>
      </c>
      <c r="B18" s="87"/>
      <c r="C18" s="87"/>
      <c r="D18" s="163">
        <f>SUM(D19:D23)</f>
        <v>1.4096720896299999</v>
      </c>
      <c r="E18" s="163">
        <f>SUM(E19:E23)</f>
        <v>127617165.91</v>
      </c>
      <c r="H18" s="88"/>
    </row>
    <row r="19" spans="1:8" ht="15" customHeight="1">
      <c r="A19" s="33" t="s">
        <v>122</v>
      </c>
      <c r="B19" s="22">
        <v>43796</v>
      </c>
      <c r="C19" s="22">
        <v>43838</v>
      </c>
      <c r="D19" s="164">
        <v>0.19528978123999999</v>
      </c>
      <c r="E19" s="164">
        <v>17761424.57</v>
      </c>
      <c r="H19" s="88"/>
    </row>
    <row r="20" spans="1:8" ht="15" customHeight="1">
      <c r="A20" s="33" t="s">
        <v>129</v>
      </c>
      <c r="B20" s="22">
        <v>43796</v>
      </c>
      <c r="C20" s="22">
        <v>43838</v>
      </c>
      <c r="D20" s="164">
        <v>7.9589326109999997E-2</v>
      </c>
      <c r="E20" s="164">
        <v>7238575.4299999997</v>
      </c>
      <c r="H20" s="88"/>
    </row>
    <row r="21" spans="1:8" ht="15" customHeight="1">
      <c r="A21" s="33" t="s">
        <v>129</v>
      </c>
      <c r="B21" s="22">
        <v>43738</v>
      </c>
      <c r="C21" s="22">
        <v>43753</v>
      </c>
      <c r="D21" s="164">
        <v>7.9974471869999994E-2</v>
      </c>
      <c r="E21" s="164">
        <v>7273604</v>
      </c>
      <c r="H21" s="88"/>
    </row>
    <row r="22" spans="1:8" ht="15" customHeight="1">
      <c r="A22" s="33" t="s">
        <v>122</v>
      </c>
      <c r="B22" s="22">
        <v>43640</v>
      </c>
      <c r="C22" s="22">
        <v>43671</v>
      </c>
      <c r="D22" s="164">
        <v>0.22379624076999999</v>
      </c>
      <c r="E22" s="164">
        <v>20343561.91</v>
      </c>
      <c r="H22" s="88"/>
    </row>
    <row r="23" spans="1:8" ht="15" customHeight="1">
      <c r="A23" s="33" t="s">
        <v>129</v>
      </c>
      <c r="B23" s="22">
        <v>43516</v>
      </c>
      <c r="C23" s="22">
        <v>43557</v>
      </c>
      <c r="D23" s="164">
        <v>0.83102226964000003</v>
      </c>
      <c r="E23" s="164">
        <v>75000000</v>
      </c>
      <c r="H23" s="88"/>
    </row>
    <row r="24" spans="1:8" ht="15" customHeight="1">
      <c r="A24" s="166" t="s">
        <v>130</v>
      </c>
      <c r="B24" s="87"/>
      <c r="C24" s="87"/>
      <c r="D24" s="163">
        <f>SUM(D25:D29)</f>
        <v>1.4462937997799998</v>
      </c>
      <c r="E24" s="163">
        <f>SUM(E25:E29)</f>
        <v>130574949.38000001</v>
      </c>
      <c r="H24" s="88"/>
    </row>
    <row r="25" spans="1:8" ht="15" customHeight="1">
      <c r="A25" s="33" t="s">
        <v>129</v>
      </c>
      <c r="B25" s="22">
        <v>43585</v>
      </c>
      <c r="C25" s="22">
        <v>43753</v>
      </c>
      <c r="D25" s="164">
        <v>0.19641373027</v>
      </c>
      <c r="E25" s="164">
        <v>17726395.920000002</v>
      </c>
      <c r="H25" s="88"/>
    </row>
    <row r="26" spans="1:8" ht="15" customHeight="1">
      <c r="A26" s="33" t="s">
        <v>122</v>
      </c>
      <c r="B26" s="22">
        <v>43451</v>
      </c>
      <c r="C26" s="22">
        <v>43480</v>
      </c>
      <c r="D26" s="164">
        <v>0.23</v>
      </c>
      <c r="E26" s="164">
        <v>20847214.199999999</v>
      </c>
      <c r="H26" s="88"/>
    </row>
    <row r="27" spans="1:8" ht="15" customHeight="1">
      <c r="A27" s="33" t="s">
        <v>129</v>
      </c>
      <c r="B27" s="22">
        <v>43375</v>
      </c>
      <c r="C27" s="22">
        <v>43395</v>
      </c>
      <c r="D27" s="164">
        <v>0.27700742320999999</v>
      </c>
      <c r="E27" s="164">
        <v>25000000</v>
      </c>
      <c r="H27" s="88"/>
    </row>
    <row r="28" spans="1:8" ht="15" customHeight="1">
      <c r="A28" s="33" t="s">
        <v>122</v>
      </c>
      <c r="B28" s="22">
        <v>43276</v>
      </c>
      <c r="C28" s="22">
        <v>43306</v>
      </c>
      <c r="D28" s="164">
        <v>0.23</v>
      </c>
      <c r="E28" s="164">
        <v>21001339.260000002</v>
      </c>
      <c r="H28" s="88"/>
    </row>
    <row r="29" spans="1:8" ht="15" customHeight="1">
      <c r="A29" s="33" t="s">
        <v>129</v>
      </c>
      <c r="B29" s="22">
        <v>43237</v>
      </c>
      <c r="C29" s="22">
        <v>43259</v>
      </c>
      <c r="D29" s="164">
        <v>0.51287264629999996</v>
      </c>
      <c r="E29" s="164">
        <v>46000000</v>
      </c>
      <c r="H29" s="88"/>
    </row>
    <row r="30" spans="1:8" ht="15" customHeight="1">
      <c r="A30" s="166" t="s">
        <v>121</v>
      </c>
      <c r="B30" s="87"/>
      <c r="C30" s="87"/>
      <c r="D30" s="163">
        <v>1.49368388389</v>
      </c>
      <c r="E30" s="163">
        <v>134089201.75</v>
      </c>
      <c r="H30" s="88"/>
    </row>
    <row r="31" spans="1:8" ht="15" customHeight="1">
      <c r="A31" s="33" t="s">
        <v>129</v>
      </c>
      <c r="B31" s="22">
        <v>43210</v>
      </c>
      <c r="C31" s="22">
        <v>43259</v>
      </c>
      <c r="D31" s="164">
        <v>3.1E-2</v>
      </c>
      <c r="E31" s="164">
        <v>2795920.81</v>
      </c>
      <c r="H31" s="88"/>
    </row>
    <row r="32" spans="1:8" ht="15" customHeight="1">
      <c r="A32" s="33" t="s">
        <v>122</v>
      </c>
      <c r="B32" s="22">
        <v>43087</v>
      </c>
      <c r="C32" s="22">
        <v>43105</v>
      </c>
      <c r="D32" s="164">
        <v>0.23311947346</v>
      </c>
      <c r="E32" s="164">
        <v>20920347.16</v>
      </c>
    </row>
    <row r="33" spans="1:6" ht="15" customHeight="1">
      <c r="A33" s="33" t="s">
        <v>123</v>
      </c>
      <c r="B33" s="22">
        <v>42975</v>
      </c>
      <c r="C33" s="22">
        <v>43005</v>
      </c>
      <c r="D33" s="164">
        <v>0.41032227196999999</v>
      </c>
      <c r="E33" s="164">
        <v>36832940.649999999</v>
      </c>
    </row>
    <row r="34" spans="1:6" ht="15" customHeight="1">
      <c r="A34" s="33" t="s">
        <v>123</v>
      </c>
      <c r="B34" s="22">
        <v>42975</v>
      </c>
      <c r="C34" s="22">
        <v>43005</v>
      </c>
      <c r="D34" s="164">
        <v>0.57928467745000001</v>
      </c>
      <c r="E34" s="164">
        <v>52000000</v>
      </c>
    </row>
    <row r="35" spans="1:6" ht="15" customHeight="1">
      <c r="A35" s="33" t="s">
        <v>122</v>
      </c>
      <c r="B35" s="22">
        <v>42912</v>
      </c>
      <c r="C35" s="22">
        <v>42944</v>
      </c>
      <c r="D35" s="164">
        <v>0.23995746101000001</v>
      </c>
      <c r="E35" s="164">
        <v>21539993.129999999</v>
      </c>
    </row>
    <row r="36" spans="1:6" ht="15" customHeight="1">
      <c r="A36" s="166" t="s">
        <v>113</v>
      </c>
      <c r="B36" s="87"/>
      <c r="C36" s="87"/>
      <c r="D36" s="163">
        <v>1.2200831060652089</v>
      </c>
      <c r="E36" s="163">
        <v>108374353.31</v>
      </c>
    </row>
    <row r="37" spans="1:6" s="44" customFormat="1" ht="15" customHeight="1">
      <c r="A37" s="33" t="s">
        <v>123</v>
      </c>
      <c r="B37" s="22">
        <v>42853</v>
      </c>
      <c r="C37" s="22">
        <v>42870</v>
      </c>
      <c r="D37" s="164">
        <v>0.59632810918000001</v>
      </c>
      <c r="E37" s="164">
        <v>52975551.200000003</v>
      </c>
    </row>
    <row r="38" spans="1:6" s="44" customFormat="1" ht="15" customHeight="1">
      <c r="A38" s="33" t="s">
        <v>122</v>
      </c>
      <c r="B38" s="22">
        <v>42716</v>
      </c>
      <c r="C38" s="22">
        <v>42733</v>
      </c>
      <c r="D38" s="164">
        <v>0.2504457671427745</v>
      </c>
      <c r="E38" s="164">
        <v>22248662.030000001</v>
      </c>
    </row>
    <row r="39" spans="1:6" ht="15" customHeight="1">
      <c r="A39" s="33" t="s">
        <v>123</v>
      </c>
      <c r="B39" s="22">
        <v>42639</v>
      </c>
      <c r="C39" s="22">
        <v>42669</v>
      </c>
      <c r="D39" s="164">
        <v>0.12671276973238188</v>
      </c>
      <c r="E39" s="164">
        <v>11256686.91</v>
      </c>
      <c r="F39" s="44"/>
    </row>
    <row r="40" spans="1:6" ht="15" customHeight="1">
      <c r="A40" s="33" t="s">
        <v>122</v>
      </c>
      <c r="B40" s="22">
        <v>42542</v>
      </c>
      <c r="C40" s="22">
        <v>42566</v>
      </c>
      <c r="D40" s="164">
        <v>0.24659646001005245</v>
      </c>
      <c r="E40" s="164">
        <v>21893453.170000002</v>
      </c>
    </row>
    <row r="41" spans="1:6" ht="15" customHeight="1">
      <c r="A41" s="166" t="s">
        <v>114</v>
      </c>
      <c r="B41" s="87"/>
      <c r="C41" s="87"/>
      <c r="D41" s="163">
        <f>SUM(D42:D47)</f>
        <v>0.69552867872179347</v>
      </c>
      <c r="E41" s="163">
        <v>61703937.380000003</v>
      </c>
    </row>
    <row r="42" spans="1:6" ht="15" customHeight="1">
      <c r="A42" s="33" t="s">
        <v>123</v>
      </c>
      <c r="B42" s="22">
        <v>42489</v>
      </c>
      <c r="C42" s="22">
        <v>42510</v>
      </c>
      <c r="D42" s="164">
        <v>0.21079510093572948</v>
      </c>
      <c r="E42" s="164">
        <v>18705003.620000001</v>
      </c>
    </row>
    <row r="43" spans="1:6" ht="15" customHeight="1">
      <c r="A43" s="33" t="s">
        <v>122</v>
      </c>
      <c r="B43" s="22">
        <v>42352</v>
      </c>
      <c r="C43" s="22">
        <v>42368</v>
      </c>
      <c r="D43" s="164">
        <v>0.10987796740956234</v>
      </c>
      <c r="E43" s="164">
        <v>9750073.7400000002</v>
      </c>
    </row>
    <row r="44" spans="1:6" ht="15" customHeight="1">
      <c r="A44" s="33" t="s">
        <v>122</v>
      </c>
      <c r="B44" s="22">
        <v>42352</v>
      </c>
      <c r="C44" s="22">
        <v>42368</v>
      </c>
      <c r="D44" s="164">
        <v>9.2557655557194987E-2</v>
      </c>
      <c r="E44" s="164">
        <v>8208266.04</v>
      </c>
    </row>
    <row r="45" spans="1:6" ht="15" customHeight="1">
      <c r="A45" s="33" t="s">
        <v>123</v>
      </c>
      <c r="B45" s="22">
        <v>42219</v>
      </c>
      <c r="C45" s="22">
        <v>42244</v>
      </c>
      <c r="D45" s="164">
        <v>0.10692367830426694</v>
      </c>
      <c r="E45" s="164">
        <v>9487923.4900000002</v>
      </c>
    </row>
    <row r="46" spans="1:6" ht="15" customHeight="1">
      <c r="A46" s="33" t="s">
        <v>122</v>
      </c>
      <c r="B46" s="22">
        <v>42170</v>
      </c>
      <c r="C46" s="22">
        <v>42185</v>
      </c>
      <c r="D46" s="164">
        <v>0.10994331354349864</v>
      </c>
      <c r="E46" s="164">
        <v>9750073.7400000002</v>
      </c>
    </row>
    <row r="47" spans="1:6" ht="15" customHeight="1">
      <c r="A47" s="33" t="s">
        <v>122</v>
      </c>
      <c r="B47" s="22">
        <v>42170</v>
      </c>
      <c r="C47" s="22">
        <v>42185</v>
      </c>
      <c r="D47" s="164">
        <v>6.543096297154119E-2</v>
      </c>
      <c r="E47" s="164">
        <v>5802596.75</v>
      </c>
    </row>
    <row r="48" spans="1:6" ht="15" customHeight="1">
      <c r="A48" s="166" t="s">
        <v>115</v>
      </c>
      <c r="B48" s="87"/>
      <c r="C48" s="87"/>
      <c r="D48" s="163">
        <f>SUM(D49:D54)</f>
        <v>0.79849011621932087</v>
      </c>
      <c r="E48" s="163">
        <v>70805978.895750001</v>
      </c>
    </row>
    <row r="49" spans="1:6" ht="15" customHeight="1">
      <c r="A49" s="33" t="s">
        <v>123</v>
      </c>
      <c r="B49" s="22">
        <v>42118</v>
      </c>
      <c r="C49" s="22">
        <v>42139</v>
      </c>
      <c r="D49" s="164">
        <v>0.39859239372522731</v>
      </c>
      <c r="E49" s="164">
        <v>35348263.625749998</v>
      </c>
      <c r="F49" s="89"/>
    </row>
    <row r="50" spans="1:6" ht="15" customHeight="1">
      <c r="A50" s="33" t="s">
        <v>122</v>
      </c>
      <c r="B50" s="22">
        <v>41989</v>
      </c>
      <c r="C50" s="22">
        <v>42002</v>
      </c>
      <c r="D50" s="164">
        <v>0.10994331354349864</v>
      </c>
      <c r="E50" s="164">
        <v>9750073.7400000002</v>
      </c>
      <c r="F50" s="89"/>
    </row>
    <row r="51" spans="1:6" ht="15" customHeight="1">
      <c r="A51" s="33" t="s">
        <v>122</v>
      </c>
      <c r="B51" s="22">
        <v>41989</v>
      </c>
      <c r="C51" s="22">
        <v>42002</v>
      </c>
      <c r="D51" s="164">
        <v>2.7077215762459285E-2</v>
      </c>
      <c r="E51" s="164">
        <v>2401281.5499999998</v>
      </c>
      <c r="F51" s="89"/>
    </row>
    <row r="52" spans="1:6" ht="15" customHeight="1">
      <c r="A52" s="33" t="s">
        <v>122</v>
      </c>
      <c r="B52" s="22">
        <v>41810</v>
      </c>
      <c r="C52" s="22">
        <v>41820</v>
      </c>
      <c r="D52" s="164">
        <v>0.11</v>
      </c>
      <c r="E52" s="164">
        <v>9750073.7400000002</v>
      </c>
      <c r="F52" s="89"/>
    </row>
    <row r="53" spans="1:6" ht="15" customHeight="1">
      <c r="A53" s="33" t="s">
        <v>122</v>
      </c>
      <c r="B53" s="22">
        <v>41810</v>
      </c>
      <c r="C53" s="22">
        <v>41820</v>
      </c>
      <c r="D53" s="164">
        <v>2.8038140242824458E-2</v>
      </c>
      <c r="E53" s="164">
        <v>2485217.59</v>
      </c>
    </row>
    <row r="54" spans="1:6" ht="15" customHeight="1">
      <c r="A54" s="33" t="s">
        <v>123</v>
      </c>
      <c r="B54" s="22">
        <v>41848</v>
      </c>
      <c r="C54" s="22">
        <v>41879</v>
      </c>
      <c r="D54" s="164">
        <v>0.12483905294531117</v>
      </c>
      <c r="E54" s="164">
        <v>11071068.65</v>
      </c>
    </row>
    <row r="55" spans="1:6" ht="15" customHeight="1">
      <c r="A55" s="166" t="s">
        <v>116</v>
      </c>
      <c r="B55" s="87"/>
      <c r="C55" s="87"/>
      <c r="D55" s="163">
        <v>0.6266326445524113</v>
      </c>
      <c r="E55" s="163">
        <v>55541724.997986272</v>
      </c>
    </row>
    <row r="56" spans="1:6" ht="15" customHeight="1">
      <c r="A56" s="33" t="s">
        <v>123</v>
      </c>
      <c r="B56" s="22">
        <v>41754</v>
      </c>
      <c r="C56" s="22">
        <v>41773</v>
      </c>
      <c r="D56" s="164">
        <v>0.23571636972855245</v>
      </c>
      <c r="E56" s="164">
        <v>20893199.877986275</v>
      </c>
    </row>
    <row r="57" spans="1:6" ht="15" customHeight="1">
      <c r="A57" s="33" t="s">
        <v>122</v>
      </c>
      <c r="B57" s="22">
        <v>41626</v>
      </c>
      <c r="C57" s="22">
        <v>41669</v>
      </c>
      <c r="D57" s="164">
        <v>9.9944080935740698E-2</v>
      </c>
      <c r="E57" s="164">
        <v>8858746.9000000004</v>
      </c>
      <c r="F57" s="89"/>
    </row>
    <row r="58" spans="1:6" ht="15" customHeight="1">
      <c r="A58" s="33" t="s">
        <v>122</v>
      </c>
      <c r="B58" s="22">
        <v>41485</v>
      </c>
      <c r="C58" s="22">
        <v>41635</v>
      </c>
      <c r="D58" s="164">
        <v>1.7805002026579544E-2</v>
      </c>
      <c r="E58" s="164">
        <v>1578182.57</v>
      </c>
      <c r="F58" s="89"/>
    </row>
    <row r="59" spans="1:6" ht="15" customHeight="1">
      <c r="A59" s="33" t="s">
        <v>123</v>
      </c>
      <c r="B59" s="22">
        <v>41484</v>
      </c>
      <c r="C59" s="22">
        <v>41516</v>
      </c>
      <c r="D59" s="164">
        <v>0.15034360490898196</v>
      </c>
      <c r="E59" s="164">
        <v>13326011.220000001</v>
      </c>
    </row>
    <row r="60" spans="1:6" ht="15" customHeight="1">
      <c r="A60" s="33" t="s">
        <v>122</v>
      </c>
      <c r="B60" s="22">
        <v>41453</v>
      </c>
      <c r="C60" s="22">
        <v>41485</v>
      </c>
      <c r="D60" s="164">
        <v>2.287950601681599E-2</v>
      </c>
      <c r="E60" s="164">
        <v>2026837.53</v>
      </c>
    </row>
    <row r="61" spans="1:6" ht="15" customHeight="1">
      <c r="A61" s="33" t="s">
        <v>122</v>
      </c>
      <c r="B61" s="22">
        <v>41453</v>
      </c>
      <c r="C61" s="22">
        <v>41485</v>
      </c>
      <c r="D61" s="164">
        <v>9.9944080935740698E-2</v>
      </c>
      <c r="E61" s="164">
        <v>8858746.9000000004</v>
      </c>
    </row>
    <row r="62" spans="1:6" ht="15" customHeight="1">
      <c r="A62" s="166" t="s">
        <v>117</v>
      </c>
      <c r="B62" s="87"/>
      <c r="C62" s="87"/>
      <c r="D62" s="163">
        <v>0.55457985781108865</v>
      </c>
      <c r="E62" s="163">
        <v>49119008.918286376</v>
      </c>
    </row>
    <row r="63" spans="1:6" ht="15" customHeight="1">
      <c r="A63" s="33" t="s">
        <v>123</v>
      </c>
      <c r="B63" s="22">
        <v>41337</v>
      </c>
      <c r="C63" s="22">
        <v>41408</v>
      </c>
      <c r="D63" s="164">
        <v>0.23007660722308251</v>
      </c>
      <c r="E63" s="164">
        <v>20381904.309999999</v>
      </c>
    </row>
    <row r="64" spans="1:6" ht="15" customHeight="1">
      <c r="A64" s="33" t="s">
        <v>122</v>
      </c>
      <c r="B64" s="22">
        <v>41260</v>
      </c>
      <c r="C64" s="22">
        <v>41304</v>
      </c>
      <c r="D64" s="164">
        <v>9.0000000000000011E-2</v>
      </c>
      <c r="E64" s="164">
        <v>7968816.9000000004</v>
      </c>
    </row>
    <row r="65" spans="1:5" ht="15" customHeight="1">
      <c r="A65" s="33" t="s">
        <v>122</v>
      </c>
      <c r="B65" s="22">
        <v>41260</v>
      </c>
      <c r="C65" s="22">
        <v>41304</v>
      </c>
      <c r="D65" s="164">
        <v>2.7773019999999999E-2</v>
      </c>
      <c r="E65" s="164">
        <v>2460341.5482863798</v>
      </c>
    </row>
    <row r="66" spans="1:5" ht="15" customHeight="1">
      <c r="A66" s="33" t="s">
        <v>122</v>
      </c>
      <c r="B66" s="22">
        <v>41089</v>
      </c>
      <c r="C66" s="22">
        <v>41121</v>
      </c>
      <c r="D66" s="164">
        <v>9.0000000000000011E-2</v>
      </c>
      <c r="E66" s="164">
        <v>7968816.9000000004</v>
      </c>
    </row>
    <row r="67" spans="1:5" ht="15" customHeight="1">
      <c r="A67" s="33" t="s">
        <v>122</v>
      </c>
      <c r="B67" s="22">
        <v>41089</v>
      </c>
      <c r="C67" s="22">
        <v>41121</v>
      </c>
      <c r="D67" s="164">
        <v>3.7870871032310953E-2</v>
      </c>
      <c r="E67" s="164">
        <v>3353178.19</v>
      </c>
    </row>
    <row r="68" spans="1:5" ht="15" customHeight="1">
      <c r="A68" s="33" t="s">
        <v>123</v>
      </c>
      <c r="B68" s="22">
        <v>41120</v>
      </c>
      <c r="C68" s="22">
        <v>41151</v>
      </c>
      <c r="D68" s="164">
        <v>7.8859359555695174E-2</v>
      </c>
      <c r="E68" s="164">
        <v>6985951.0700000003</v>
      </c>
    </row>
    <row r="69" spans="1:5" ht="15" customHeight="1">
      <c r="A69" s="166" t="s">
        <v>118</v>
      </c>
      <c r="B69" s="87"/>
      <c r="C69" s="87"/>
      <c r="D69" s="163">
        <v>0.27089595844522413</v>
      </c>
      <c r="E69" s="163">
        <v>23985781.020000003</v>
      </c>
    </row>
    <row r="70" spans="1:5" ht="15" customHeight="1">
      <c r="A70" s="33" t="s">
        <v>122</v>
      </c>
      <c r="B70" s="22">
        <v>40898</v>
      </c>
      <c r="C70" s="22">
        <v>40938</v>
      </c>
      <c r="D70" s="164">
        <v>1.6467511444515682E-2</v>
      </c>
      <c r="E70" s="164">
        <v>1458073.15</v>
      </c>
    </row>
    <row r="71" spans="1:5" ht="15" customHeight="1">
      <c r="A71" s="33" t="s">
        <v>122</v>
      </c>
      <c r="B71" s="22">
        <v>40898</v>
      </c>
      <c r="C71" s="22">
        <v>40938</v>
      </c>
      <c r="D71" s="164">
        <v>8.999999830589657E-2</v>
      </c>
      <c r="E71" s="164">
        <v>7968816.75</v>
      </c>
    </row>
    <row r="72" spans="1:5" ht="15" customHeight="1">
      <c r="A72" s="33" t="s">
        <v>122</v>
      </c>
      <c r="B72" s="22">
        <v>40724</v>
      </c>
      <c r="C72" s="22">
        <v>40752</v>
      </c>
      <c r="D72" s="164">
        <v>9.5339218347456317E-2</v>
      </c>
      <c r="E72" s="164">
        <v>8441564.1600000001</v>
      </c>
    </row>
    <row r="73" spans="1:5" ht="15" customHeight="1">
      <c r="A73" s="33" t="s">
        <v>123</v>
      </c>
      <c r="B73" s="22">
        <v>41023</v>
      </c>
      <c r="C73" s="22">
        <v>41059</v>
      </c>
      <c r="D73" s="164">
        <v>6.9089230347355576E-2</v>
      </c>
      <c r="E73" s="164">
        <v>6117326.96</v>
      </c>
    </row>
    <row r="74" spans="1:5" ht="15" customHeight="1">
      <c r="A74" s="166" t="s">
        <v>125</v>
      </c>
      <c r="B74" s="87"/>
      <c r="C74" s="87"/>
      <c r="D74" s="163">
        <f>D75</f>
        <v>0.35816756230282959</v>
      </c>
      <c r="E74" s="163">
        <v>28026000</v>
      </c>
    </row>
    <row r="75" spans="1:5" ht="15" customHeight="1">
      <c r="A75" s="21" t="s">
        <v>123</v>
      </c>
      <c r="B75" s="22">
        <v>40549</v>
      </c>
      <c r="C75" s="22">
        <v>40662</v>
      </c>
      <c r="D75" s="165">
        <v>0.35816756230282959</v>
      </c>
      <c r="E75" s="165">
        <v>28026000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D24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570E-5958-4EB8-A29D-ECF608B31391}">
  <dimension ref="A1:L35"/>
  <sheetViews>
    <sheetView showGridLines="0" workbookViewId="0">
      <pane ySplit="1" topLeftCell="A2" activePane="bottomLeft" state="frozen"/>
      <selection pane="bottomLeft" activeCell="O21" sqref="O21"/>
    </sheetView>
  </sheetViews>
  <sheetFormatPr defaultRowHeight="15"/>
  <cols>
    <col min="1" max="1" width="12.42578125" bestFit="1" customWidth="1"/>
  </cols>
  <sheetData>
    <row r="1" spans="1:12">
      <c r="B1" s="28" t="s">
        <v>187</v>
      </c>
      <c r="C1" s="28" t="s">
        <v>191</v>
      </c>
      <c r="D1" s="28" t="s">
        <v>197</v>
      </c>
      <c r="E1" s="28" t="s">
        <v>203</v>
      </c>
      <c r="F1" s="28" t="s">
        <v>209</v>
      </c>
      <c r="G1" s="28" t="s">
        <v>215</v>
      </c>
      <c r="H1" s="28" t="s">
        <v>218</v>
      </c>
      <c r="I1" s="28" t="s">
        <v>222</v>
      </c>
      <c r="J1" s="28" t="s">
        <v>226</v>
      </c>
      <c r="K1" s="28" t="s">
        <v>299</v>
      </c>
      <c r="L1" s="28" t="s">
        <v>304</v>
      </c>
    </row>
    <row r="2" spans="1:12">
      <c r="A2" s="186" t="s">
        <v>42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2">
      <c r="A3" s="14" t="s">
        <v>12</v>
      </c>
      <c r="B3" s="187">
        <v>0.54880905671043789</v>
      </c>
      <c r="C3" s="187">
        <v>0.47817458170679206</v>
      </c>
      <c r="D3" s="187">
        <v>0.51758582501326189</v>
      </c>
      <c r="E3" s="187">
        <v>0.55619218630667011</v>
      </c>
      <c r="F3" s="187">
        <v>0.54313920730866061</v>
      </c>
      <c r="G3" s="187">
        <v>0.51137533626242282</v>
      </c>
      <c r="H3" s="187">
        <v>0.5</v>
      </c>
      <c r="I3" s="187">
        <v>0.4940340346570809</v>
      </c>
      <c r="J3" s="187">
        <v>0.5320291016513089</v>
      </c>
      <c r="K3" s="187">
        <v>0.50089418223848559</v>
      </c>
      <c r="L3" s="187">
        <v>0.47658170427027785</v>
      </c>
    </row>
    <row r="4" spans="1:12">
      <c r="A4" s="14" t="s">
        <v>43</v>
      </c>
      <c r="B4" s="187">
        <v>0.13935593587639375</v>
      </c>
      <c r="C4" s="187">
        <v>0.14144318107519899</v>
      </c>
      <c r="D4" s="187">
        <v>0.15313057312126563</v>
      </c>
      <c r="E4" s="187">
        <v>0.14241158150457445</v>
      </c>
      <c r="F4" s="187">
        <v>0.13193729925435566</v>
      </c>
      <c r="G4" s="187">
        <v>0.12468645286765276</v>
      </c>
      <c r="H4" s="187">
        <v>0.15</v>
      </c>
      <c r="I4" s="187">
        <v>0.16170840412008616</v>
      </c>
      <c r="J4" s="187">
        <v>0.14308696079161584</v>
      </c>
      <c r="K4" s="187">
        <v>0.12852474835145913</v>
      </c>
      <c r="L4" s="187">
        <v>0.15705003097198295</v>
      </c>
    </row>
    <row r="5" spans="1:12">
      <c r="A5" s="14" t="s">
        <v>302</v>
      </c>
      <c r="B5" s="187">
        <v>0.04</v>
      </c>
      <c r="C5" s="187">
        <v>7.2718460894640263E-2</v>
      </c>
      <c r="D5" s="187">
        <v>7.0673317884233589E-2</v>
      </c>
      <c r="E5" s="187">
        <v>9.6241879495741048E-2</v>
      </c>
      <c r="F5" s="187">
        <v>8.1804543352556061E-2</v>
      </c>
      <c r="G5" s="187">
        <v>0.1147447292308497</v>
      </c>
      <c r="H5" s="187">
        <v>8.2245130044350662E-2</v>
      </c>
      <c r="I5" s="187">
        <v>0.11341572319149262</v>
      </c>
      <c r="J5" s="187">
        <v>0.10275823242930361</v>
      </c>
      <c r="K5" s="187">
        <v>0.14637233304611977</v>
      </c>
      <c r="L5" s="187">
        <v>0.11066936637874343</v>
      </c>
    </row>
    <row r="6" spans="1:12">
      <c r="A6" s="14" t="s">
        <v>45</v>
      </c>
      <c r="B6" s="187">
        <v>0.2560632176628217</v>
      </c>
      <c r="C6" s="187">
        <v>0.29211179330792714</v>
      </c>
      <c r="D6" s="187">
        <v>0.24147513929050823</v>
      </c>
      <c r="E6" s="187">
        <v>0.18700164739890338</v>
      </c>
      <c r="F6" s="187">
        <v>0.21861722256288693</v>
      </c>
      <c r="G6" s="187">
        <v>0.23204375784932976</v>
      </c>
      <c r="H6" s="187">
        <v>0.23</v>
      </c>
      <c r="I6" s="187">
        <v>0.22</v>
      </c>
      <c r="J6" s="187">
        <v>0.20910953946883673</v>
      </c>
      <c r="K6" s="187">
        <v>0.20914070651825431</v>
      </c>
      <c r="L6" s="187">
        <v>0.21497116492149559</v>
      </c>
    </row>
    <row r="7" spans="1:12">
      <c r="A7" s="14" t="s">
        <v>303</v>
      </c>
      <c r="B7" s="187">
        <v>7.122246019632344E-3</v>
      </c>
      <c r="C7" s="187">
        <v>1.4340653807961755E-2</v>
      </c>
      <c r="D7" s="187">
        <v>1.5431881713341868E-2</v>
      </c>
      <c r="E7" s="187">
        <v>1.5438636753984372E-2</v>
      </c>
      <c r="F7" s="187">
        <v>0.03</v>
      </c>
      <c r="G7" s="187">
        <v>0.03</v>
      </c>
      <c r="H7" s="187">
        <v>0.03</v>
      </c>
      <c r="I7" s="187">
        <v>1.5176285827689954E-2</v>
      </c>
      <c r="J7" s="187">
        <v>1.2047734630846513E-2</v>
      </c>
      <c r="K7" s="187">
        <v>1.4544484283096829E-2</v>
      </c>
      <c r="L7" s="187">
        <v>3.9638907892526283E-2</v>
      </c>
    </row>
    <row r="8" spans="1:12">
      <c r="A8" s="14"/>
    </row>
    <row r="9" spans="1:12">
      <c r="A9" s="186" t="s">
        <v>46</v>
      </c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</row>
    <row r="10" spans="1:12">
      <c r="A10" s="14" t="s">
        <v>12</v>
      </c>
      <c r="B10" s="187">
        <v>0.13</v>
      </c>
      <c r="C10" s="187">
        <v>0.09</v>
      </c>
      <c r="D10" s="187">
        <v>0.13</v>
      </c>
      <c r="E10" s="187">
        <v>0.12</v>
      </c>
      <c r="F10" s="187">
        <v>0.11</v>
      </c>
      <c r="G10" s="187">
        <v>0.12</v>
      </c>
      <c r="H10" s="187">
        <v>0.12</v>
      </c>
      <c r="I10" s="187">
        <v>0.1</v>
      </c>
      <c r="J10" s="187">
        <v>0.12</v>
      </c>
      <c r="K10" s="187">
        <v>0.12</v>
      </c>
      <c r="L10" s="187">
        <v>0.11922119020755972</v>
      </c>
    </row>
    <row r="11" spans="1:12">
      <c r="A11" s="14" t="s">
        <v>43</v>
      </c>
      <c r="B11" s="187">
        <v>0.27</v>
      </c>
      <c r="C11" s="187">
        <v>0.21</v>
      </c>
      <c r="D11" s="187">
        <v>0.25</v>
      </c>
      <c r="E11" s="187">
        <v>0.21</v>
      </c>
      <c r="F11" s="187">
        <v>0.24</v>
      </c>
      <c r="G11" s="187">
        <v>0.21</v>
      </c>
      <c r="H11" s="187">
        <v>0.28999999999999998</v>
      </c>
      <c r="I11" s="187">
        <v>0.24</v>
      </c>
      <c r="J11" s="187">
        <v>0.27</v>
      </c>
      <c r="K11" s="187">
        <v>0.3</v>
      </c>
      <c r="L11" s="187">
        <v>0.32202645700742472</v>
      </c>
    </row>
    <row r="12" spans="1:12">
      <c r="A12" s="14" t="s">
        <v>302</v>
      </c>
      <c r="B12" s="187">
        <v>0.08</v>
      </c>
      <c r="C12" s="187">
        <v>0.12</v>
      </c>
      <c r="D12" s="187">
        <v>0.1</v>
      </c>
      <c r="E12" s="187">
        <v>0.12</v>
      </c>
      <c r="F12" s="187">
        <v>0.1</v>
      </c>
      <c r="G12" s="187">
        <v>0.13</v>
      </c>
      <c r="H12" s="187">
        <v>0.09</v>
      </c>
      <c r="I12" s="187">
        <v>0.12</v>
      </c>
      <c r="J12" s="187">
        <v>0.11</v>
      </c>
      <c r="K12" s="187">
        <v>0.13</v>
      </c>
      <c r="L12" s="187">
        <v>9.9790737863916623E-2</v>
      </c>
    </row>
    <row r="13" spans="1:12">
      <c r="A13" s="14" t="s">
        <v>45</v>
      </c>
      <c r="B13" s="187">
        <v>0.25</v>
      </c>
      <c r="C13" s="187">
        <v>0.23</v>
      </c>
      <c r="D13" s="187">
        <v>0.21</v>
      </c>
      <c r="E13" s="187">
        <v>0.18</v>
      </c>
      <c r="F13" s="187">
        <v>0.22</v>
      </c>
      <c r="G13" s="187">
        <v>0.19</v>
      </c>
      <c r="H13" s="187">
        <v>0.19</v>
      </c>
      <c r="I13" s="187">
        <v>0.19</v>
      </c>
      <c r="J13" s="187">
        <v>0.2</v>
      </c>
      <c r="K13" s="187">
        <v>0.18</v>
      </c>
      <c r="L13" s="187">
        <v>0.17872355827175329</v>
      </c>
    </row>
    <row r="14" spans="1:12">
      <c r="A14" s="14" t="s">
        <v>303</v>
      </c>
      <c r="B14" s="187">
        <v>0.26</v>
      </c>
      <c r="C14" s="187">
        <v>0.34</v>
      </c>
      <c r="D14" s="187">
        <v>0.3</v>
      </c>
      <c r="E14" s="187">
        <v>0.36</v>
      </c>
      <c r="F14" s="187">
        <v>0.33</v>
      </c>
      <c r="G14" s="187">
        <v>0.34</v>
      </c>
      <c r="H14" s="187">
        <v>0.31</v>
      </c>
      <c r="I14" s="187">
        <v>0.35</v>
      </c>
      <c r="J14" s="187">
        <v>0.28999999999999998</v>
      </c>
      <c r="K14" s="187">
        <v>0.26</v>
      </c>
      <c r="L14" s="187">
        <v>0.27594478912526266</v>
      </c>
    </row>
    <row r="15" spans="1:12">
      <c r="A15" s="14"/>
    </row>
    <row r="16" spans="1:12">
      <c r="A16" s="186" t="s">
        <v>47</v>
      </c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</row>
    <row r="17" spans="1:12">
      <c r="A17" s="14" t="s">
        <v>12</v>
      </c>
      <c r="B17" s="187">
        <v>0.37772029704139459</v>
      </c>
      <c r="C17" s="187">
        <v>0.30825305732275443</v>
      </c>
      <c r="D17" s="187">
        <v>0.3854000837048393</v>
      </c>
      <c r="E17" s="187">
        <v>0.47040502877318491</v>
      </c>
      <c r="F17" s="187">
        <v>0.42887432956037497</v>
      </c>
      <c r="G17" s="187">
        <v>0.39</v>
      </c>
      <c r="H17" s="187">
        <v>0.41450961925941382</v>
      </c>
      <c r="I17" s="187">
        <v>0.48</v>
      </c>
      <c r="J17" s="187">
        <v>0.44</v>
      </c>
      <c r="K17" s="187">
        <v>0.43</v>
      </c>
      <c r="L17" s="187">
        <v>0.40851478698862526</v>
      </c>
    </row>
    <row r="18" spans="1:12">
      <c r="A18" s="14" t="s">
        <v>43</v>
      </c>
      <c r="B18" s="187">
        <v>0.38494983290289392</v>
      </c>
      <c r="C18" s="187">
        <v>0.43368319115750903</v>
      </c>
      <c r="D18" s="187">
        <v>0.40438150566130038</v>
      </c>
      <c r="E18" s="187">
        <v>0.3320016165548495</v>
      </c>
      <c r="F18" s="187">
        <v>0.36110946850855924</v>
      </c>
      <c r="G18" s="187">
        <v>0.39545736891962646</v>
      </c>
      <c r="H18" s="187">
        <v>0.39107431150121447</v>
      </c>
      <c r="I18" s="187">
        <v>0.34410129729100575</v>
      </c>
      <c r="J18" s="187">
        <v>0.35</v>
      </c>
      <c r="K18" s="187">
        <v>0.38</v>
      </c>
      <c r="L18" s="187">
        <v>0.37302472036568102</v>
      </c>
    </row>
    <row r="19" spans="1:12">
      <c r="A19" s="14" t="s">
        <v>302</v>
      </c>
      <c r="B19" s="187">
        <v>2.4850038482180745E-2</v>
      </c>
      <c r="C19" s="187">
        <v>3.3138585720091922E-2</v>
      </c>
      <c r="D19" s="187">
        <v>2.7267823797420963E-2</v>
      </c>
      <c r="E19" s="187">
        <v>2.8243204781934393E-2</v>
      </c>
      <c r="F19" s="187">
        <v>2.1479192877428277E-2</v>
      </c>
      <c r="G19" s="187">
        <v>2.5506994542755811E-2</v>
      </c>
      <c r="H19" s="187">
        <v>1.7942692454708059E-2</v>
      </c>
      <c r="I19" s="187">
        <v>2.5462009827479051E-2</v>
      </c>
      <c r="J19" s="187">
        <v>2.1999999999999999E-2</v>
      </c>
      <c r="K19" s="187">
        <v>0.02</v>
      </c>
      <c r="L19" s="187">
        <v>1.8407213789725589E-2</v>
      </c>
    </row>
    <row r="20" spans="1:12">
      <c r="A20" s="14" t="s">
        <v>45</v>
      </c>
      <c r="B20" s="187">
        <v>0.19850658064599974</v>
      </c>
      <c r="C20" s="187">
        <v>0.20620241331248895</v>
      </c>
      <c r="D20" s="187">
        <v>0.15604185290123873</v>
      </c>
      <c r="E20" s="187">
        <v>0.14610155011296172</v>
      </c>
      <c r="F20" s="187">
        <v>0.18</v>
      </c>
      <c r="G20" s="187">
        <v>0.1696143250299042</v>
      </c>
      <c r="H20" s="187">
        <v>0.16635937899842504</v>
      </c>
      <c r="I20" s="187">
        <v>0.14236798978695572</v>
      </c>
      <c r="J20" s="187">
        <v>0.17330755538530937</v>
      </c>
      <c r="K20" s="187">
        <v>0.16</v>
      </c>
      <c r="L20" s="187">
        <v>0.19138736372505344</v>
      </c>
    </row>
    <row r="21" spans="1:12">
      <c r="A21" s="14" t="s">
        <v>303</v>
      </c>
      <c r="B21" s="187">
        <v>8.7732116322538373E-3</v>
      </c>
      <c r="C21" s="187">
        <v>1.229338590716047E-2</v>
      </c>
      <c r="D21" s="187">
        <v>2.0398464000291248E-2</v>
      </c>
      <c r="E21" s="187">
        <v>1.6389019426477403E-2</v>
      </c>
      <c r="F21" s="187">
        <v>9.0353115020953226E-3</v>
      </c>
      <c r="G21" s="187">
        <v>0.01</v>
      </c>
      <c r="H21" s="187">
        <v>8.3999442194366229E-3</v>
      </c>
      <c r="I21" s="187">
        <v>1.372540985352236E-2</v>
      </c>
      <c r="J21" s="187">
        <v>7.5759276473880014E-3</v>
      </c>
      <c r="K21" s="187">
        <v>0.01</v>
      </c>
      <c r="L21" s="187">
        <v>8.6420213881336864E-3</v>
      </c>
    </row>
    <row r="22" spans="1:12">
      <c r="A22" s="172"/>
    </row>
    <row r="23" spans="1:12">
      <c r="A23" s="186" t="s">
        <v>189</v>
      </c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</row>
    <row r="24" spans="1:12">
      <c r="A24" s="14" t="s">
        <v>12</v>
      </c>
      <c r="B24" s="187">
        <v>7.2528793097969183E-2</v>
      </c>
      <c r="C24" s="187">
        <v>7.8740835243510984E-2</v>
      </c>
      <c r="D24" s="187">
        <v>7.0000000000000007E-2</v>
      </c>
      <c r="E24" s="187">
        <v>7.0000000000000007E-2</v>
      </c>
      <c r="F24" s="187">
        <v>0.08</v>
      </c>
      <c r="G24" s="187">
        <v>8.0761246932413405E-2</v>
      </c>
      <c r="H24" s="187">
        <v>9.9831093008495964E-2</v>
      </c>
      <c r="I24" s="187">
        <v>7.924437683991456E-2</v>
      </c>
      <c r="J24" s="187">
        <v>7.8993705797460109E-2</v>
      </c>
      <c r="K24" s="187">
        <v>0.09</v>
      </c>
      <c r="L24" s="187">
        <v>8.0145063918771908E-2</v>
      </c>
    </row>
    <row r="25" spans="1:12">
      <c r="A25" s="14" t="s">
        <v>43</v>
      </c>
      <c r="B25" s="187">
        <v>0.17</v>
      </c>
      <c r="C25" s="187">
        <v>0.26</v>
      </c>
      <c r="D25" s="187">
        <v>0.24</v>
      </c>
      <c r="E25" s="187">
        <v>0.17</v>
      </c>
      <c r="F25" s="187">
        <v>0.2</v>
      </c>
      <c r="G25" s="187">
        <v>0.24</v>
      </c>
      <c r="H25" s="187">
        <v>0.25040935245151935</v>
      </c>
      <c r="I25" s="187">
        <v>0.19028379622766223</v>
      </c>
      <c r="J25" s="187">
        <v>0.25516036562432132</v>
      </c>
      <c r="K25" s="187">
        <v>0.21</v>
      </c>
      <c r="L25" s="187">
        <v>0.20660094507149543</v>
      </c>
    </row>
    <row r="26" spans="1:12">
      <c r="A26" s="14" t="s">
        <v>302</v>
      </c>
      <c r="B26" s="187">
        <v>0.48</v>
      </c>
      <c r="C26" s="187">
        <v>0.41</v>
      </c>
      <c r="D26" s="187">
        <v>0.45</v>
      </c>
      <c r="E26" s="187">
        <v>0.49</v>
      </c>
      <c r="F26" s="187">
        <v>0.47</v>
      </c>
      <c r="G26" s="187">
        <v>0.48</v>
      </c>
      <c r="H26" s="187">
        <v>0.45886479620963289</v>
      </c>
      <c r="I26" s="187">
        <v>0.46670657995957798</v>
      </c>
      <c r="J26" s="187">
        <v>0.38</v>
      </c>
      <c r="K26" s="187">
        <v>0.41</v>
      </c>
      <c r="L26" s="187">
        <v>0.43689130593914577</v>
      </c>
    </row>
    <row r="27" spans="1:12">
      <c r="A27" s="14" t="s">
        <v>45</v>
      </c>
      <c r="B27" s="187">
        <v>0.27</v>
      </c>
      <c r="C27" s="187">
        <v>0.24</v>
      </c>
      <c r="D27" s="187">
        <v>0.24</v>
      </c>
      <c r="E27" s="187">
        <v>0.27</v>
      </c>
      <c r="F27" s="187">
        <v>0.25</v>
      </c>
      <c r="G27" s="187">
        <v>0.2</v>
      </c>
      <c r="H27" s="187">
        <v>0.18887735768318484</v>
      </c>
      <c r="I27" s="187">
        <v>0.26360910577922725</v>
      </c>
      <c r="J27" s="187">
        <v>0.2851122414800587</v>
      </c>
      <c r="K27" s="187">
        <v>0.28000000000000003</v>
      </c>
      <c r="L27" s="187">
        <v>0.27536820864495271</v>
      </c>
    </row>
    <row r="28" spans="1:12">
      <c r="A28" s="14" t="s">
        <v>303</v>
      </c>
      <c r="B28" s="188" t="s">
        <v>52</v>
      </c>
      <c r="C28" s="188" t="s">
        <v>52</v>
      </c>
      <c r="D28" s="188" t="s">
        <v>52</v>
      </c>
      <c r="E28" s="188" t="s">
        <v>52</v>
      </c>
      <c r="F28" s="188" t="s">
        <v>52</v>
      </c>
      <c r="G28" s="188" t="s">
        <v>52</v>
      </c>
      <c r="H28" s="188" t="s">
        <v>52</v>
      </c>
      <c r="I28" s="188" t="s">
        <v>52</v>
      </c>
      <c r="J28" s="188" t="s">
        <v>52</v>
      </c>
      <c r="K28" s="188" t="s">
        <v>52</v>
      </c>
      <c r="L28" s="188" t="s">
        <v>52</v>
      </c>
    </row>
    <row r="30" spans="1:12">
      <c r="A30" s="186" t="s">
        <v>170</v>
      </c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177"/>
    </row>
    <row r="31" spans="1:12">
      <c r="A31" s="14" t="s">
        <v>12</v>
      </c>
      <c r="B31" s="187">
        <v>5.0997434145375962E-2</v>
      </c>
      <c r="C31" s="187">
        <v>5.4626107829362974E-2</v>
      </c>
      <c r="D31" s="187">
        <v>6.4816600213753905E-2</v>
      </c>
      <c r="E31" s="187">
        <v>9.9306715140112467E-2</v>
      </c>
      <c r="F31" s="187">
        <v>4.7151262655670934E-2</v>
      </c>
      <c r="G31" s="187">
        <v>9.1561413969321256E-2</v>
      </c>
      <c r="H31" s="187">
        <v>6.2660310469205324E-2</v>
      </c>
      <c r="I31" s="187">
        <v>0.11963305725154781</v>
      </c>
      <c r="J31" s="187">
        <v>7.3173209729632385E-2</v>
      </c>
      <c r="K31" s="187">
        <v>7.0000000000000007E-2</v>
      </c>
      <c r="L31" s="187">
        <v>9.2357890200852125E-2</v>
      </c>
    </row>
    <row r="32" spans="1:12">
      <c r="A32" s="14" t="s">
        <v>43</v>
      </c>
      <c r="B32" s="187">
        <v>0.60450181825196903</v>
      </c>
      <c r="C32" s="187">
        <v>0.55489409798617118</v>
      </c>
      <c r="D32" s="187">
        <v>0.58967849137687922</v>
      </c>
      <c r="E32" s="187">
        <v>0.46033307894903164</v>
      </c>
      <c r="F32" s="187">
        <v>0.52873687933287972</v>
      </c>
      <c r="G32" s="187">
        <v>0.38698824598566028</v>
      </c>
      <c r="H32" s="187">
        <v>0.5059979297880387</v>
      </c>
      <c r="I32" s="187">
        <v>0.39445135313692437</v>
      </c>
      <c r="J32" s="187">
        <v>0.50923578396782643</v>
      </c>
      <c r="K32" s="187">
        <v>0.45</v>
      </c>
      <c r="L32" s="187">
        <v>0.46969882520964717</v>
      </c>
    </row>
    <row r="33" spans="1:12">
      <c r="A33" s="14" t="s">
        <v>302</v>
      </c>
      <c r="B33" s="187">
        <v>0.10025538519213642</v>
      </c>
      <c r="C33" s="187">
        <v>0.12067011893171418</v>
      </c>
      <c r="D33" s="187">
        <v>0.1468314941407943</v>
      </c>
      <c r="E33" s="187">
        <v>0.22170875673772</v>
      </c>
      <c r="F33" s="187">
        <v>0.19189027712989501</v>
      </c>
      <c r="G33" s="187">
        <v>0.24245246969681172</v>
      </c>
      <c r="H33" s="187">
        <v>0.20489030237896705</v>
      </c>
      <c r="I33" s="187">
        <v>0.25027943007182141</v>
      </c>
      <c r="J33" s="187">
        <v>0.19400000000000001</v>
      </c>
      <c r="K33" s="187">
        <v>0.24</v>
      </c>
      <c r="L33" s="187">
        <v>0.20007376432270574</v>
      </c>
    </row>
    <row r="34" spans="1:12">
      <c r="A34" s="14" t="s">
        <v>45</v>
      </c>
      <c r="B34" s="187">
        <v>0.24037576673338007</v>
      </c>
      <c r="C34" s="187">
        <v>0.26710667719774306</v>
      </c>
      <c r="D34" s="187">
        <v>0.19660369563327482</v>
      </c>
      <c r="E34" s="187">
        <v>0.21661990496747877</v>
      </c>
      <c r="F34" s="187">
        <v>0.22972852750167991</v>
      </c>
      <c r="G34" s="187">
        <v>0.27899162782535991</v>
      </c>
      <c r="H34" s="187">
        <v>0.22641128335770927</v>
      </c>
      <c r="I34" s="187">
        <v>0.23559767987270519</v>
      </c>
      <c r="J34" s="187">
        <v>0.22380393477700355</v>
      </c>
      <c r="K34" s="187">
        <v>0.24</v>
      </c>
      <c r="L34" s="187">
        <v>0.23781035340632301</v>
      </c>
    </row>
    <row r="35" spans="1:12">
      <c r="A35" s="14" t="s">
        <v>303</v>
      </c>
      <c r="B35" s="188" t="s">
        <v>52</v>
      </c>
      <c r="C35" s="188" t="s">
        <v>52</v>
      </c>
      <c r="D35" s="188" t="s">
        <v>52</v>
      </c>
      <c r="E35" s="188" t="s">
        <v>52</v>
      </c>
      <c r="F35" s="188" t="s">
        <v>52</v>
      </c>
      <c r="G35" s="188" t="s">
        <v>52</v>
      </c>
      <c r="H35" s="188" t="s">
        <v>52</v>
      </c>
      <c r="I35" s="188" t="s">
        <v>52</v>
      </c>
      <c r="J35" s="188" t="s">
        <v>52</v>
      </c>
      <c r="K35" s="188" t="s">
        <v>52</v>
      </c>
      <c r="L35" s="188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68"/>
  <sheetViews>
    <sheetView showGridLines="0" workbookViewId="0">
      <pane xSplit="1" ySplit="1" topLeftCell="BM2" activePane="bottomRight" state="frozen"/>
      <selection pane="topRight" activeCell="B1" sqref="B1"/>
      <selection pane="bottomLeft" activeCell="A2" sqref="A2"/>
      <selection pane="bottomRight" activeCell="BX3" sqref="BX3"/>
    </sheetView>
  </sheetViews>
  <sheetFormatPr defaultColWidth="9.140625" defaultRowHeight="15"/>
  <cols>
    <col min="1" max="1" width="43.42578125" style="43" bestFit="1" customWidth="1"/>
    <col min="2" max="59" width="9.140625" style="43" customWidth="1"/>
    <col min="60" max="66" width="9.140625" style="43"/>
    <col min="67" max="75" width="9.5703125" style="43" bestFit="1" customWidth="1"/>
    <col min="76" max="16384" width="9.140625" style="43"/>
  </cols>
  <sheetData>
    <row r="1" spans="1:75" ht="24.95" customHeight="1">
      <c r="A1" s="35" t="s">
        <v>99</v>
      </c>
      <c r="B1" s="28" t="s">
        <v>13</v>
      </c>
      <c r="C1" s="28" t="s">
        <v>14</v>
      </c>
      <c r="D1" s="28" t="s">
        <v>15</v>
      </c>
      <c r="E1" s="28" t="s">
        <v>16</v>
      </c>
      <c r="F1" s="28">
        <v>2010</v>
      </c>
      <c r="G1" s="28" t="s">
        <v>17</v>
      </c>
      <c r="H1" s="28" t="s">
        <v>18</v>
      </c>
      <c r="I1" s="28" t="s">
        <v>19</v>
      </c>
      <c r="J1" s="28" t="s">
        <v>20</v>
      </c>
      <c r="K1" s="28">
        <v>2011</v>
      </c>
      <c r="L1" s="28" t="s">
        <v>21</v>
      </c>
      <c r="M1" s="28" t="s">
        <v>22</v>
      </c>
      <c r="N1" s="28" t="s">
        <v>23</v>
      </c>
      <c r="O1" s="28" t="s">
        <v>24</v>
      </c>
      <c r="P1" s="28">
        <v>2012</v>
      </c>
      <c r="Q1" s="28" t="s">
        <v>25</v>
      </c>
      <c r="R1" s="28" t="s">
        <v>26</v>
      </c>
      <c r="S1" s="28" t="s">
        <v>27</v>
      </c>
      <c r="T1" s="28" t="s">
        <v>28</v>
      </c>
      <c r="U1" s="28">
        <v>2013</v>
      </c>
      <c r="V1" s="28" t="s">
        <v>29</v>
      </c>
      <c r="W1" s="28" t="s">
        <v>30</v>
      </c>
      <c r="X1" s="28" t="s">
        <v>31</v>
      </c>
      <c r="Y1" s="28" t="s">
        <v>32</v>
      </c>
      <c r="Z1" s="28">
        <v>2014</v>
      </c>
      <c r="AA1" s="28" t="s">
        <v>33</v>
      </c>
      <c r="AB1" s="28" t="s">
        <v>34</v>
      </c>
      <c r="AC1" s="28" t="s">
        <v>35</v>
      </c>
      <c r="AD1" s="28" t="s">
        <v>4</v>
      </c>
      <c r="AE1" s="28">
        <v>2015</v>
      </c>
      <c r="AF1" s="28" t="s">
        <v>36</v>
      </c>
      <c r="AG1" s="28" t="s">
        <v>37</v>
      </c>
      <c r="AH1" s="28" t="s">
        <v>38</v>
      </c>
      <c r="AI1" s="28" t="s">
        <v>5</v>
      </c>
      <c r="AJ1" s="28">
        <v>2016</v>
      </c>
      <c r="AK1" s="28" t="s">
        <v>104</v>
      </c>
      <c r="AL1" s="28" t="s">
        <v>119</v>
      </c>
      <c r="AM1" s="28" t="s">
        <v>124</v>
      </c>
      <c r="AN1" s="28" t="s">
        <v>126</v>
      </c>
      <c r="AO1" s="28">
        <v>2017</v>
      </c>
      <c r="AP1" s="28" t="s">
        <v>127</v>
      </c>
      <c r="AQ1" s="28" t="s">
        <v>131</v>
      </c>
      <c r="AR1" s="28" t="s">
        <v>137</v>
      </c>
      <c r="AS1" s="28" t="s">
        <v>138</v>
      </c>
      <c r="AT1" s="28">
        <v>2018</v>
      </c>
      <c r="AU1" s="28" t="s">
        <v>153</v>
      </c>
      <c r="AV1" s="152" t="s">
        <v>155</v>
      </c>
      <c r="AW1" s="28" t="s">
        <v>156</v>
      </c>
      <c r="AX1" s="152" t="s">
        <v>157</v>
      </c>
      <c r="AY1" s="28" t="s">
        <v>161</v>
      </c>
      <c r="AZ1" s="152" t="s">
        <v>162</v>
      </c>
      <c r="BA1" s="152" t="s">
        <v>164</v>
      </c>
      <c r="BB1" s="152" t="s">
        <v>165</v>
      </c>
      <c r="BC1" s="152">
        <v>2019</v>
      </c>
      <c r="BD1" s="152" t="s">
        <v>166</v>
      </c>
      <c r="BE1" s="152" t="s">
        <v>167</v>
      </c>
      <c r="BF1" s="152" t="s">
        <v>173</v>
      </c>
      <c r="BG1" s="152" t="s">
        <v>174</v>
      </c>
      <c r="BH1" s="152" t="s">
        <v>175</v>
      </c>
      <c r="BI1" s="152" t="s">
        <v>184</v>
      </c>
      <c r="BJ1" s="152" t="s">
        <v>185</v>
      </c>
      <c r="BK1" s="152" t="s">
        <v>188</v>
      </c>
      <c r="BL1" s="152" t="s">
        <v>192</v>
      </c>
      <c r="BM1" s="152" t="s">
        <v>198</v>
      </c>
      <c r="BN1" s="152" t="s">
        <v>204</v>
      </c>
      <c r="BO1" s="152" t="s">
        <v>206</v>
      </c>
      <c r="BP1" s="152" t="s">
        <v>210</v>
      </c>
      <c r="BQ1" s="152" t="s">
        <v>216</v>
      </c>
      <c r="BR1" s="152" t="s">
        <v>219</v>
      </c>
      <c r="BS1" s="152" t="s">
        <v>223</v>
      </c>
      <c r="BT1" s="152" t="s">
        <v>224</v>
      </c>
      <c r="BU1" s="152" t="s">
        <v>227</v>
      </c>
      <c r="BV1" s="152" t="s">
        <v>300</v>
      </c>
      <c r="BW1" s="152" t="s">
        <v>305</v>
      </c>
    </row>
    <row r="2" spans="1:75">
      <c r="A2" s="45" t="s">
        <v>0</v>
      </c>
      <c r="B2" s="46">
        <v>112610</v>
      </c>
      <c r="C2" s="46">
        <v>125302</v>
      </c>
      <c r="D2" s="46">
        <v>158829</v>
      </c>
      <c r="E2" s="46">
        <v>174784.98822211503</v>
      </c>
      <c r="F2" s="46">
        <v>571525.98822211497</v>
      </c>
      <c r="G2" s="46">
        <v>138594.999998824</v>
      </c>
      <c r="H2" s="46">
        <v>152240</v>
      </c>
      <c r="I2" s="46">
        <v>188901</v>
      </c>
      <c r="J2" s="46">
        <v>199171</v>
      </c>
      <c r="K2" s="46">
        <v>678906.99999882397</v>
      </c>
      <c r="L2" s="46">
        <v>161361</v>
      </c>
      <c r="M2" s="46">
        <v>199468</v>
      </c>
      <c r="N2" s="46">
        <v>246655</v>
      </c>
      <c r="O2" s="46">
        <v>252851</v>
      </c>
      <c r="P2" s="46">
        <v>860335</v>
      </c>
      <c r="Q2" s="46">
        <v>201039</v>
      </c>
      <c r="R2" s="46">
        <v>237639</v>
      </c>
      <c r="S2" s="46">
        <v>266671</v>
      </c>
      <c r="T2" s="46">
        <v>257601</v>
      </c>
      <c r="U2" s="46">
        <v>962950</v>
      </c>
      <c r="V2" s="46">
        <v>213425</v>
      </c>
      <c r="W2" s="46">
        <v>253748</v>
      </c>
      <c r="X2" s="46">
        <v>296099</v>
      </c>
      <c r="Y2" s="46">
        <v>289637</v>
      </c>
      <c r="Z2" s="46">
        <v>1052909</v>
      </c>
      <c r="AA2" s="46">
        <v>236242</v>
      </c>
      <c r="AB2" s="46">
        <v>285450</v>
      </c>
      <c r="AC2" s="46">
        <v>315068</v>
      </c>
      <c r="AD2" s="46">
        <v>283797</v>
      </c>
      <c r="AE2" s="46">
        <v>1120557</v>
      </c>
      <c r="AF2" s="46">
        <v>257547</v>
      </c>
      <c r="AG2" s="46">
        <v>295752</v>
      </c>
      <c r="AH2" s="46">
        <v>346941</v>
      </c>
      <c r="AI2" s="46">
        <v>338870</v>
      </c>
      <c r="AJ2" s="46">
        <v>1239110</v>
      </c>
      <c r="AK2" s="46">
        <v>297177</v>
      </c>
      <c r="AL2" s="46">
        <v>328903</v>
      </c>
      <c r="AM2" s="46">
        <v>370793</v>
      </c>
      <c r="AN2" s="46">
        <v>363601</v>
      </c>
      <c r="AO2" s="46">
        <v>1360474</v>
      </c>
      <c r="AP2" s="46">
        <v>330185</v>
      </c>
      <c r="AQ2" s="46">
        <v>373859</v>
      </c>
      <c r="AR2" s="46">
        <v>410404</v>
      </c>
      <c r="AS2" s="46">
        <v>412211</v>
      </c>
      <c r="AT2" s="46">
        <v>1526659</v>
      </c>
      <c r="AU2" s="46">
        <v>377163</v>
      </c>
      <c r="AV2" s="46">
        <v>377163</v>
      </c>
      <c r="AW2" s="46">
        <v>393546</v>
      </c>
      <c r="AX2" s="46">
        <v>393546</v>
      </c>
      <c r="AY2" s="46">
        <v>440874</v>
      </c>
      <c r="AZ2" s="46">
        <v>440874</v>
      </c>
      <c r="BA2" s="46">
        <v>467652</v>
      </c>
      <c r="BB2" s="46">
        <v>467652</v>
      </c>
      <c r="BC2" s="46">
        <v>1679235</v>
      </c>
      <c r="BD2" s="46">
        <v>1679235</v>
      </c>
      <c r="BE2" s="46">
        <v>375471</v>
      </c>
      <c r="BF2" s="46">
        <v>154443</v>
      </c>
      <c r="BG2" s="46">
        <v>175989.88730840932</v>
      </c>
      <c r="BH2" s="46">
        <v>416463</v>
      </c>
      <c r="BI2" s="46">
        <v>644615</v>
      </c>
      <c r="BJ2" s="46">
        <v>1612538.8873084099</v>
      </c>
      <c r="BK2" s="46">
        <v>499952</v>
      </c>
      <c r="BL2" s="46">
        <v>552976</v>
      </c>
      <c r="BM2" s="46">
        <v>777949</v>
      </c>
      <c r="BN2" s="46">
        <v>1092950</v>
      </c>
      <c r="BO2" s="46">
        <v>2923827</v>
      </c>
      <c r="BP2" s="46">
        <v>839576</v>
      </c>
      <c r="BQ2" s="46">
        <v>944752</v>
      </c>
      <c r="BR2" s="46">
        <v>1137985</v>
      </c>
      <c r="BS2" s="46">
        <v>1311413</v>
      </c>
      <c r="BT2" s="46">
        <v>4233726</v>
      </c>
      <c r="BU2" s="46">
        <v>1025291</v>
      </c>
      <c r="BV2" s="46">
        <v>1131023</v>
      </c>
      <c r="BW2" s="46">
        <v>1265823</v>
      </c>
    </row>
    <row r="3" spans="1:75">
      <c r="A3" s="47" t="s">
        <v>53</v>
      </c>
      <c r="B3" s="46">
        <v>-65857</v>
      </c>
      <c r="C3" s="46">
        <v>-71705</v>
      </c>
      <c r="D3" s="46">
        <v>-95715</v>
      </c>
      <c r="E3" s="46">
        <v>-106607</v>
      </c>
      <c r="F3" s="46">
        <v>-339884</v>
      </c>
      <c r="G3" s="46">
        <v>-82150</v>
      </c>
      <c r="H3" s="46">
        <v>-86532</v>
      </c>
      <c r="I3" s="46">
        <v>-109976</v>
      </c>
      <c r="J3" s="46">
        <v>-118825</v>
      </c>
      <c r="K3" s="46">
        <v>-397483</v>
      </c>
      <c r="L3" s="46">
        <v>-94188</v>
      </c>
      <c r="M3" s="46">
        <v>-109533</v>
      </c>
      <c r="N3" s="46">
        <v>-139606</v>
      </c>
      <c r="O3" s="46">
        <v>-141203</v>
      </c>
      <c r="P3" s="46">
        <v>-484530</v>
      </c>
      <c r="Q3" s="46">
        <v>-111606</v>
      </c>
      <c r="R3" s="46">
        <v>-131581</v>
      </c>
      <c r="S3" s="46">
        <v>-150592</v>
      </c>
      <c r="T3" s="46">
        <v>-143442</v>
      </c>
      <c r="U3" s="46">
        <v>-537221</v>
      </c>
      <c r="V3" s="46">
        <v>-121364</v>
      </c>
      <c r="W3" s="46">
        <v>-140840</v>
      </c>
      <c r="X3" s="46">
        <v>-171199</v>
      </c>
      <c r="Y3" s="46">
        <v>-170207</v>
      </c>
      <c r="Z3" s="46">
        <v>-603610</v>
      </c>
      <c r="AA3" s="46">
        <v>-140342</v>
      </c>
      <c r="AB3" s="46">
        <v>-164895</v>
      </c>
      <c r="AC3" s="46">
        <v>-182053</v>
      </c>
      <c r="AD3" s="46">
        <v>-157368</v>
      </c>
      <c r="AE3" s="46">
        <v>-644658</v>
      </c>
      <c r="AF3" s="46">
        <v>-145828</v>
      </c>
      <c r="AG3" s="46">
        <v>-163611</v>
      </c>
      <c r="AH3" s="46">
        <v>-194741</v>
      </c>
      <c r="AI3" s="46">
        <v>-185639</v>
      </c>
      <c r="AJ3" s="46">
        <v>-689819</v>
      </c>
      <c r="AK3" s="46">
        <v>-167113</v>
      </c>
      <c r="AL3" s="46">
        <v>-174572</v>
      </c>
      <c r="AM3" s="46">
        <v>-200974</v>
      </c>
      <c r="AN3" s="46">
        <v>-194047</v>
      </c>
      <c r="AO3" s="46">
        <v>-736706</v>
      </c>
      <c r="AP3" s="46">
        <v>-183625</v>
      </c>
      <c r="AQ3" s="46">
        <v>-195108</v>
      </c>
      <c r="AR3" s="46">
        <v>-219767</v>
      </c>
      <c r="AS3" s="46">
        <v>-217487</v>
      </c>
      <c r="AT3" s="46">
        <v>-815987</v>
      </c>
      <c r="AU3" s="46">
        <v>-204687</v>
      </c>
      <c r="AV3" s="46">
        <v>-204699</v>
      </c>
      <c r="AW3" s="46">
        <v>-209215</v>
      </c>
      <c r="AX3" s="46">
        <v>-209234</v>
      </c>
      <c r="AY3" s="46">
        <v>-240204</v>
      </c>
      <c r="AZ3" s="46">
        <v>-240222</v>
      </c>
      <c r="BA3" s="46">
        <v>-249435</v>
      </c>
      <c r="BB3" s="46">
        <v>-249428</v>
      </c>
      <c r="BC3" s="46">
        <v>-903541</v>
      </c>
      <c r="BD3" s="46">
        <v>-903583</v>
      </c>
      <c r="BE3" s="46">
        <v>-203099</v>
      </c>
      <c r="BF3" s="46">
        <v>-74283</v>
      </c>
      <c r="BG3" s="46">
        <v>-84679.302351169899</v>
      </c>
      <c r="BH3" s="46">
        <v>-229976</v>
      </c>
      <c r="BI3" s="46">
        <v>-328421</v>
      </c>
      <c r="BJ3" s="46">
        <v>-846175.30235116987</v>
      </c>
      <c r="BK3" s="46">
        <v>-250027</v>
      </c>
      <c r="BL3" s="46">
        <v>-255170.81713000001</v>
      </c>
      <c r="BM3" s="46">
        <v>-372066.06887000002</v>
      </c>
      <c r="BN3" s="46">
        <v>-502252</v>
      </c>
      <c r="BO3" s="46">
        <v>-1379515.8859999999</v>
      </c>
      <c r="BP3" s="46">
        <v>-390836</v>
      </c>
      <c r="BQ3" s="46">
        <v>-416145</v>
      </c>
      <c r="BR3" s="46">
        <v>-536683</v>
      </c>
      <c r="BS3" s="46">
        <v>-606428</v>
      </c>
      <c r="BT3" s="46">
        <v>-1950092</v>
      </c>
      <c r="BU3" s="46">
        <v>-488467</v>
      </c>
      <c r="BV3" s="46">
        <v>-509825.41465757124</v>
      </c>
      <c r="BW3" s="46">
        <v>-585097</v>
      </c>
    </row>
    <row r="4" spans="1:75">
      <c r="A4" s="48" t="s">
        <v>128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>
        <v>-324</v>
      </c>
      <c r="AQ4" s="49">
        <v>-329</v>
      </c>
      <c r="AR4" s="49">
        <v>-394</v>
      </c>
      <c r="AS4" s="49">
        <v>-412</v>
      </c>
      <c r="AT4" s="49">
        <v>-1459</v>
      </c>
      <c r="AU4" s="49">
        <v>-613</v>
      </c>
      <c r="AV4" s="49">
        <v>-432</v>
      </c>
      <c r="AW4" s="49">
        <v>-743</v>
      </c>
      <c r="AX4" s="49">
        <v>-469</v>
      </c>
      <c r="AY4" s="49">
        <v>-748</v>
      </c>
      <c r="AZ4" s="49">
        <v>-497</v>
      </c>
      <c r="BA4" s="49">
        <v>-664</v>
      </c>
      <c r="BB4" s="49">
        <v>-469</v>
      </c>
      <c r="BC4" s="49">
        <v>-2768</v>
      </c>
      <c r="BD4" s="49">
        <v>-1867</v>
      </c>
      <c r="BE4" s="49">
        <v>-806</v>
      </c>
      <c r="BF4" s="49">
        <v>-817</v>
      </c>
      <c r="BG4" s="49">
        <v>-817</v>
      </c>
      <c r="BH4" s="49">
        <v>-805</v>
      </c>
      <c r="BI4" s="49">
        <v>-821</v>
      </c>
      <c r="BJ4" s="49">
        <v>-3249</v>
      </c>
      <c r="BK4" s="49">
        <v>-746</v>
      </c>
      <c r="BL4" s="49">
        <v>-746</v>
      </c>
      <c r="BM4" s="49">
        <v>-770</v>
      </c>
      <c r="BN4" s="49">
        <v>-876</v>
      </c>
      <c r="BO4" s="49">
        <v>-3138</v>
      </c>
      <c r="BP4" s="49">
        <v>-978</v>
      </c>
      <c r="BQ4" s="49">
        <v>-1022</v>
      </c>
      <c r="BR4" s="49">
        <v>-1163</v>
      </c>
      <c r="BS4" s="49">
        <v>-1225</v>
      </c>
      <c r="BT4" s="49">
        <v>-4388</v>
      </c>
      <c r="BU4" s="49">
        <v>-1346</v>
      </c>
      <c r="BV4" s="49">
        <v>-1510</v>
      </c>
      <c r="BW4" s="49">
        <v>-1358</v>
      </c>
    </row>
    <row r="5" spans="1:75">
      <c r="A5" s="48" t="s">
        <v>54</v>
      </c>
      <c r="B5" s="50">
        <f t="shared" ref="B5:AU5" si="0">B2+B3</f>
        <v>46753</v>
      </c>
      <c r="C5" s="50">
        <f t="shared" si="0"/>
        <v>53597</v>
      </c>
      <c r="D5" s="50">
        <f t="shared" si="0"/>
        <v>63114</v>
      </c>
      <c r="E5" s="50">
        <f t="shared" si="0"/>
        <v>68177.988222115033</v>
      </c>
      <c r="F5" s="50">
        <f t="shared" si="0"/>
        <v>231641.98822211497</v>
      </c>
      <c r="G5" s="50">
        <f t="shared" si="0"/>
        <v>56444.999998824002</v>
      </c>
      <c r="H5" s="50">
        <f t="shared" si="0"/>
        <v>65708</v>
      </c>
      <c r="I5" s="50">
        <f t="shared" si="0"/>
        <v>78925</v>
      </c>
      <c r="J5" s="50">
        <f t="shared" si="0"/>
        <v>80346</v>
      </c>
      <c r="K5" s="50">
        <f t="shared" si="0"/>
        <v>281423.99999882397</v>
      </c>
      <c r="L5" s="50">
        <f t="shared" si="0"/>
        <v>67173</v>
      </c>
      <c r="M5" s="50">
        <f t="shared" si="0"/>
        <v>89935</v>
      </c>
      <c r="N5" s="50">
        <f t="shared" si="0"/>
        <v>107049</v>
      </c>
      <c r="O5" s="50">
        <f t="shared" si="0"/>
        <v>111648</v>
      </c>
      <c r="P5" s="50">
        <f t="shared" si="0"/>
        <v>375805</v>
      </c>
      <c r="Q5" s="50">
        <f t="shared" si="0"/>
        <v>89433</v>
      </c>
      <c r="R5" s="50">
        <f t="shared" si="0"/>
        <v>106058</v>
      </c>
      <c r="S5" s="50">
        <f t="shared" si="0"/>
        <v>116079</v>
      </c>
      <c r="T5" s="50">
        <f t="shared" si="0"/>
        <v>114159</v>
      </c>
      <c r="U5" s="50">
        <f t="shared" si="0"/>
        <v>425729</v>
      </c>
      <c r="V5" s="50">
        <f t="shared" si="0"/>
        <v>92061</v>
      </c>
      <c r="W5" s="50">
        <f t="shared" si="0"/>
        <v>112908</v>
      </c>
      <c r="X5" s="50">
        <f t="shared" si="0"/>
        <v>124900</v>
      </c>
      <c r="Y5" s="50">
        <f t="shared" si="0"/>
        <v>119430</v>
      </c>
      <c r="Z5" s="50">
        <f t="shared" si="0"/>
        <v>449299</v>
      </c>
      <c r="AA5" s="50">
        <f t="shared" si="0"/>
        <v>95900</v>
      </c>
      <c r="AB5" s="50">
        <f t="shared" si="0"/>
        <v>120555</v>
      </c>
      <c r="AC5" s="50">
        <f t="shared" si="0"/>
        <v>133015</v>
      </c>
      <c r="AD5" s="50">
        <f t="shared" si="0"/>
        <v>126429</v>
      </c>
      <c r="AE5" s="50">
        <f t="shared" si="0"/>
        <v>475899</v>
      </c>
      <c r="AF5" s="50">
        <f t="shared" si="0"/>
        <v>111719</v>
      </c>
      <c r="AG5" s="50">
        <f t="shared" si="0"/>
        <v>132141</v>
      </c>
      <c r="AH5" s="50">
        <f t="shared" si="0"/>
        <v>152200</v>
      </c>
      <c r="AI5" s="50">
        <f t="shared" si="0"/>
        <v>153231</v>
      </c>
      <c r="AJ5" s="50">
        <f t="shared" si="0"/>
        <v>549291</v>
      </c>
      <c r="AK5" s="50">
        <f t="shared" si="0"/>
        <v>130064</v>
      </c>
      <c r="AL5" s="50">
        <f t="shared" si="0"/>
        <v>154331</v>
      </c>
      <c r="AM5" s="50">
        <f t="shared" si="0"/>
        <v>169819</v>
      </c>
      <c r="AN5" s="50">
        <f t="shared" si="0"/>
        <v>169554</v>
      </c>
      <c r="AO5" s="50">
        <f t="shared" si="0"/>
        <v>623768</v>
      </c>
      <c r="AP5" s="50">
        <f t="shared" si="0"/>
        <v>146560</v>
      </c>
      <c r="AQ5" s="50">
        <f t="shared" si="0"/>
        <v>178751</v>
      </c>
      <c r="AR5" s="50">
        <f t="shared" si="0"/>
        <v>190637</v>
      </c>
      <c r="AS5" s="50">
        <f t="shared" si="0"/>
        <v>194724</v>
      </c>
      <c r="AT5" s="50">
        <f t="shared" si="0"/>
        <v>710672</v>
      </c>
      <c r="AU5" s="50">
        <f t="shared" si="0"/>
        <v>172476</v>
      </c>
      <c r="AV5" s="50">
        <f>AV2+AV3</f>
        <v>172464</v>
      </c>
      <c r="AW5" s="50">
        <f t="shared" ref="AW5:AZ5" si="1">AW2+AW3</f>
        <v>184331</v>
      </c>
      <c r="AX5" s="50">
        <f t="shared" si="1"/>
        <v>184312</v>
      </c>
      <c r="AY5" s="50">
        <f t="shared" si="1"/>
        <v>200670</v>
      </c>
      <c r="AZ5" s="50">
        <f t="shared" si="1"/>
        <v>200652</v>
      </c>
      <c r="BA5" s="50">
        <f t="shared" ref="BA5:BI5" si="2">BA2+BA3</f>
        <v>218217</v>
      </c>
      <c r="BB5" s="50">
        <f t="shared" si="2"/>
        <v>218224</v>
      </c>
      <c r="BC5" s="50">
        <f t="shared" si="2"/>
        <v>775694</v>
      </c>
      <c r="BD5" s="50">
        <f t="shared" si="2"/>
        <v>775652</v>
      </c>
      <c r="BE5" s="50">
        <f t="shared" si="2"/>
        <v>172372</v>
      </c>
      <c r="BF5" s="50">
        <f t="shared" si="2"/>
        <v>80160</v>
      </c>
      <c r="BG5" s="50">
        <f t="shared" si="2"/>
        <v>91310.584957239422</v>
      </c>
      <c r="BH5" s="50">
        <f t="shared" si="2"/>
        <v>186487</v>
      </c>
      <c r="BI5" s="50">
        <f t="shared" si="2"/>
        <v>316194</v>
      </c>
      <c r="BJ5" s="50">
        <v>766363.58495723957</v>
      </c>
      <c r="BK5" s="50">
        <v>249925</v>
      </c>
      <c r="BL5" s="50">
        <v>297805.18287000002</v>
      </c>
      <c r="BM5" s="50">
        <v>405882.93112999998</v>
      </c>
      <c r="BN5" s="50">
        <v>590698</v>
      </c>
      <c r="BO5" s="50">
        <v>1544311.1140000001</v>
      </c>
      <c r="BP5" s="50">
        <v>448740</v>
      </c>
      <c r="BQ5" s="50">
        <v>528607</v>
      </c>
      <c r="BR5" s="50">
        <v>601302</v>
      </c>
      <c r="BS5" s="50">
        <v>704985</v>
      </c>
      <c r="BT5" s="50">
        <v>2283634</v>
      </c>
      <c r="BU5" s="50">
        <v>536824</v>
      </c>
      <c r="BV5" s="50">
        <v>621197.58534242876</v>
      </c>
      <c r="BW5" s="50">
        <v>680726</v>
      </c>
    </row>
    <row r="6" spans="1:75">
      <c r="A6" s="51" t="s">
        <v>1</v>
      </c>
      <c r="B6" s="52">
        <f t="shared" ref="B6:AU6" si="3">B5/B2</f>
        <v>0.41517627208951247</v>
      </c>
      <c r="C6" s="52">
        <f t="shared" si="3"/>
        <v>0.42774257394135767</v>
      </c>
      <c r="D6" s="52">
        <f t="shared" si="3"/>
        <v>0.39737075722947318</v>
      </c>
      <c r="E6" s="52">
        <f t="shared" si="3"/>
        <v>0.39006775647960751</v>
      </c>
      <c r="F6" s="52">
        <f t="shared" si="3"/>
        <v>0.40530438334519059</v>
      </c>
      <c r="G6" s="52">
        <f t="shared" si="3"/>
        <v>0.40726577437355566</v>
      </c>
      <c r="H6" s="52">
        <f t="shared" si="3"/>
        <v>0.43160798738833422</v>
      </c>
      <c r="I6" s="52">
        <f t="shared" si="3"/>
        <v>0.41781144620727262</v>
      </c>
      <c r="J6" s="52">
        <f t="shared" si="3"/>
        <v>0.40340210171159457</v>
      </c>
      <c r="K6" s="52">
        <f t="shared" si="3"/>
        <v>0.41452511168585898</v>
      </c>
      <c r="L6" s="52">
        <f t="shared" si="3"/>
        <v>0.41629018164240428</v>
      </c>
      <c r="M6" s="52">
        <f t="shared" si="3"/>
        <v>0.45087432570637898</v>
      </c>
      <c r="N6" s="52">
        <f t="shared" si="3"/>
        <v>0.43400295959944052</v>
      </c>
      <c r="O6" s="52">
        <f t="shared" si="3"/>
        <v>0.44155648979042994</v>
      </c>
      <c r="P6" s="52">
        <f t="shared" si="3"/>
        <v>0.43681240447035169</v>
      </c>
      <c r="Q6" s="52">
        <f t="shared" si="3"/>
        <v>0.44485398355542954</v>
      </c>
      <c r="R6" s="52">
        <f t="shared" si="3"/>
        <v>0.44629879775626052</v>
      </c>
      <c r="S6" s="52">
        <f t="shared" si="3"/>
        <v>0.43528917655088106</v>
      </c>
      <c r="T6" s="52">
        <f t="shared" si="3"/>
        <v>0.44316209952601116</v>
      </c>
      <c r="U6" s="52">
        <f t="shared" si="3"/>
        <v>0.44210914377693544</v>
      </c>
      <c r="V6" s="52">
        <f t="shared" si="3"/>
        <v>0.4313505915426965</v>
      </c>
      <c r="W6" s="52">
        <f t="shared" si="3"/>
        <v>0.44496114255087726</v>
      </c>
      <c r="X6" s="52">
        <f t="shared" si="3"/>
        <v>0.42181837831265895</v>
      </c>
      <c r="Y6" s="52">
        <f t="shared" si="3"/>
        <v>0.41234372680286013</v>
      </c>
      <c r="Z6" s="52">
        <f t="shared" si="3"/>
        <v>0.42672158752560763</v>
      </c>
      <c r="AA6" s="52">
        <f t="shared" si="3"/>
        <v>0.40593967203122222</v>
      </c>
      <c r="AB6" s="52">
        <f t="shared" si="3"/>
        <v>0.42233315817130845</v>
      </c>
      <c r="AC6" s="52">
        <f t="shared" si="3"/>
        <v>0.42217870427971105</v>
      </c>
      <c r="AD6" s="52">
        <f t="shared" si="3"/>
        <v>0.44549096713495917</v>
      </c>
      <c r="AE6" s="52">
        <f t="shared" si="3"/>
        <v>0.42469860970927853</v>
      </c>
      <c r="AF6" s="52">
        <f t="shared" si="3"/>
        <v>0.43378101861019541</v>
      </c>
      <c r="AG6" s="52">
        <f t="shared" si="3"/>
        <v>0.44679664042846712</v>
      </c>
      <c r="AH6" s="52">
        <f t="shared" si="3"/>
        <v>0.43869130486163355</v>
      </c>
      <c r="AI6" s="52">
        <f t="shared" si="3"/>
        <v>0.45218225278130258</v>
      </c>
      <c r="AJ6" s="52">
        <f t="shared" si="3"/>
        <v>0.44329478415959844</v>
      </c>
      <c r="AK6" s="52">
        <f t="shared" si="3"/>
        <v>0.43766509521261737</v>
      </c>
      <c r="AL6" s="52">
        <f t="shared" si="3"/>
        <v>0.46922952967896309</v>
      </c>
      <c r="AM6" s="52">
        <f t="shared" si="3"/>
        <v>0.45798868910686014</v>
      </c>
      <c r="AN6" s="52">
        <f t="shared" si="3"/>
        <v>0.46631884950811464</v>
      </c>
      <c r="AO6" s="52">
        <f t="shared" si="3"/>
        <v>0.45849314283110149</v>
      </c>
      <c r="AP6" s="52">
        <f t="shared" si="3"/>
        <v>0.44387237457788814</v>
      </c>
      <c r="AQ6" s="52">
        <f t="shared" si="3"/>
        <v>0.4781241056120088</v>
      </c>
      <c r="AR6" s="52">
        <f t="shared" si="3"/>
        <v>0.46451057981891014</v>
      </c>
      <c r="AS6" s="52">
        <f t="shared" si="3"/>
        <v>0.47238914051298969</v>
      </c>
      <c r="AT6" s="52">
        <f t="shared" si="3"/>
        <v>0.46550801455989843</v>
      </c>
      <c r="AU6" s="52">
        <f t="shared" si="3"/>
        <v>0.45729830338606914</v>
      </c>
      <c r="AV6" s="52">
        <f>AV5/AV2</f>
        <v>0.45726648690354038</v>
      </c>
      <c r="AW6" s="52">
        <f t="shared" ref="AW6:AZ6" si="4">AW5/AW2</f>
        <v>0.46838489020343238</v>
      </c>
      <c r="AX6" s="52">
        <f t="shared" si="4"/>
        <v>0.46833661122206804</v>
      </c>
      <c r="AY6" s="52">
        <f t="shared" si="4"/>
        <v>0.45516406047986502</v>
      </c>
      <c r="AZ6" s="52">
        <f t="shared" si="4"/>
        <v>0.45512323248819392</v>
      </c>
      <c r="BA6" s="52">
        <f t="shared" ref="BA6:BD6" si="5">BA5/BA2</f>
        <v>0.46662261681763362</v>
      </c>
      <c r="BB6" s="52">
        <f t="shared" si="5"/>
        <v>0.46663758521293613</v>
      </c>
      <c r="BC6" s="52">
        <f t="shared" si="5"/>
        <v>0.46193296352208002</v>
      </c>
      <c r="BD6" s="52">
        <f t="shared" si="5"/>
        <v>0.46190795213296532</v>
      </c>
      <c r="BE6" s="52">
        <v>0.4590820595998093</v>
      </c>
      <c r="BF6" s="52">
        <v>0.5190264369378994</v>
      </c>
      <c r="BG6" s="52">
        <v>0.51883995355496959</v>
      </c>
      <c r="BH6" s="52">
        <v>0.44778767861730812</v>
      </c>
      <c r="BI6" s="52">
        <v>0.49051604446064706</v>
      </c>
      <c r="BJ6" s="52">
        <v>0.47525277746102945</v>
      </c>
      <c r="BK6" s="52">
        <v>0.49989799020705988</v>
      </c>
      <c r="BL6" s="52">
        <v>0.53854992417392444</v>
      </c>
      <c r="BM6" s="52">
        <v>0.52173462673002979</v>
      </c>
      <c r="BN6" s="52">
        <v>0.54046205224392696</v>
      </c>
      <c r="BO6" s="52">
        <v>0.52818142591883854</v>
      </c>
      <c r="BP6" s="52">
        <v>0.53448407291299416</v>
      </c>
      <c r="BQ6" s="52">
        <v>0.55951932358968282</v>
      </c>
      <c r="BR6" s="52">
        <v>0.52839185050769566</v>
      </c>
      <c r="BS6" s="52">
        <v>0.53757664442856679</v>
      </c>
      <c r="BT6" s="52">
        <v>0.53939107065502112</v>
      </c>
      <c r="BU6" s="52">
        <v>0.52358208547622087</v>
      </c>
      <c r="BV6" s="52">
        <v>0.54923514848277066</v>
      </c>
      <c r="BW6" s="52">
        <v>0.53777344857851372</v>
      </c>
    </row>
    <row r="7" spans="1:75">
      <c r="A7" s="53" t="s">
        <v>55</v>
      </c>
      <c r="B7" s="54">
        <v>-29985</v>
      </c>
      <c r="C7" s="54">
        <v>-31137</v>
      </c>
      <c r="D7" s="54">
        <v>-39701</v>
      </c>
      <c r="E7" s="54">
        <v>-37998</v>
      </c>
      <c r="F7" s="54">
        <v>-138821</v>
      </c>
      <c r="G7" s="54">
        <f t="shared" ref="G7:BI7" si="6">G9+G12+G13+G14</f>
        <v>-36589.860069874994</v>
      </c>
      <c r="H7" s="54">
        <f t="shared" si="6"/>
        <v>-38380.038323050998</v>
      </c>
      <c r="I7" s="54">
        <f t="shared" si="6"/>
        <v>-44439.616615043997</v>
      </c>
      <c r="J7" s="54">
        <f t="shared" si="6"/>
        <v>-48343.805103696992</v>
      </c>
      <c r="K7" s="54">
        <f t="shared" si="6"/>
        <v>-167753.32011166698</v>
      </c>
      <c r="L7" s="54">
        <f t="shared" si="6"/>
        <v>-53922</v>
      </c>
      <c r="M7" s="54">
        <f t="shared" si="6"/>
        <v>-57050</v>
      </c>
      <c r="N7" s="54">
        <f t="shared" si="6"/>
        <v>-66436</v>
      </c>
      <c r="O7" s="54">
        <f t="shared" si="6"/>
        <v>-70192</v>
      </c>
      <c r="P7" s="54">
        <f t="shared" si="6"/>
        <v>-247600</v>
      </c>
      <c r="Q7" s="54">
        <f t="shared" si="6"/>
        <v>-63382</v>
      </c>
      <c r="R7" s="54">
        <f t="shared" si="6"/>
        <v>-67965</v>
      </c>
      <c r="S7" s="54">
        <f t="shared" si="6"/>
        <v>-72129.517226622003</v>
      </c>
      <c r="T7" s="54">
        <f t="shared" si="6"/>
        <v>-73762.326579157991</v>
      </c>
      <c r="U7" s="54">
        <f t="shared" si="6"/>
        <v>-277238.84380577999</v>
      </c>
      <c r="V7" s="54">
        <f t="shared" si="6"/>
        <v>-67981.407153087988</v>
      </c>
      <c r="W7" s="54">
        <f t="shared" si="6"/>
        <v>-73724.212345291002</v>
      </c>
      <c r="X7" s="54">
        <f t="shared" si="6"/>
        <v>-76765.785976165003</v>
      </c>
      <c r="Y7" s="54">
        <f t="shared" si="6"/>
        <v>-82757.63207130399</v>
      </c>
      <c r="Z7" s="54">
        <f t="shared" si="6"/>
        <v>-301229.03754584794</v>
      </c>
      <c r="AA7" s="54">
        <f t="shared" si="6"/>
        <v>-73573.198530811947</v>
      </c>
      <c r="AB7" s="54">
        <f t="shared" si="6"/>
        <v>-83697.155965290003</v>
      </c>
      <c r="AC7" s="54">
        <f t="shared" si="6"/>
        <v>-89437.181254504976</v>
      </c>
      <c r="AD7" s="54">
        <f t="shared" si="6"/>
        <v>-87902.705301733848</v>
      </c>
      <c r="AE7" s="54">
        <f t="shared" si="6"/>
        <v>-334610.24105234077</v>
      </c>
      <c r="AF7" s="54">
        <f t="shared" si="6"/>
        <v>-91647.471890318964</v>
      </c>
      <c r="AG7" s="54">
        <f t="shared" si="6"/>
        <v>-97664</v>
      </c>
      <c r="AH7" s="54">
        <f t="shared" si="6"/>
        <v>-102804</v>
      </c>
      <c r="AI7" s="54">
        <f t="shared" si="6"/>
        <v>-105849</v>
      </c>
      <c r="AJ7" s="54">
        <f t="shared" si="6"/>
        <v>-397964.47189031891</v>
      </c>
      <c r="AK7" s="54">
        <f t="shared" si="6"/>
        <v>-100706</v>
      </c>
      <c r="AL7" s="54">
        <f t="shared" ref="AL7" si="7">AL9+AL12+AL13+AL14</f>
        <v>-110753</v>
      </c>
      <c r="AM7" s="54">
        <f t="shared" si="6"/>
        <v>-113602</v>
      </c>
      <c r="AN7" s="54">
        <f t="shared" si="6"/>
        <v>-125074</v>
      </c>
      <c r="AO7" s="54">
        <f t="shared" si="6"/>
        <v>-450135</v>
      </c>
      <c r="AP7" s="54">
        <f t="shared" si="6"/>
        <v>-114224</v>
      </c>
      <c r="AQ7" s="54">
        <f t="shared" si="6"/>
        <v>-130987</v>
      </c>
      <c r="AR7" s="54">
        <f t="shared" si="6"/>
        <v>-130574</v>
      </c>
      <c r="AS7" s="54">
        <f t="shared" si="6"/>
        <v>-143607</v>
      </c>
      <c r="AT7" s="54">
        <f t="shared" si="6"/>
        <v>-519392</v>
      </c>
      <c r="AU7" s="54">
        <f t="shared" si="6"/>
        <v>-135789</v>
      </c>
      <c r="AV7" s="54">
        <f t="shared" si="6"/>
        <v>-136327</v>
      </c>
      <c r="AW7" s="54">
        <f t="shared" si="6"/>
        <v>-135210</v>
      </c>
      <c r="AX7" s="54">
        <f t="shared" si="6"/>
        <v>-134894</v>
      </c>
      <c r="AY7" s="54">
        <f t="shared" si="6"/>
        <v>-139413</v>
      </c>
      <c r="AZ7" s="54">
        <f t="shared" si="6"/>
        <v>-139491</v>
      </c>
      <c r="BA7" s="54">
        <f t="shared" si="6"/>
        <v>-142180</v>
      </c>
      <c r="BB7" s="54">
        <f t="shared" si="6"/>
        <v>-142588</v>
      </c>
      <c r="BC7" s="54">
        <f t="shared" si="6"/>
        <v>-552592</v>
      </c>
      <c r="BD7" s="54">
        <f t="shared" si="6"/>
        <v>-553300</v>
      </c>
      <c r="BE7" s="54">
        <f t="shared" si="6"/>
        <v>-128354</v>
      </c>
      <c r="BF7" s="54">
        <f t="shared" si="6"/>
        <v>-171328</v>
      </c>
      <c r="BG7" s="54">
        <f t="shared" si="6"/>
        <v>-104825.61660325179</v>
      </c>
      <c r="BH7" s="54">
        <f t="shared" si="6"/>
        <v>-142031</v>
      </c>
      <c r="BI7" s="54">
        <f t="shared" si="6"/>
        <v>-212057.08800000002</v>
      </c>
      <c r="BJ7" s="54">
        <v>-615567.71360325185</v>
      </c>
      <c r="BK7" s="54">
        <v>-209079</v>
      </c>
      <c r="BL7" s="54">
        <v>-237790.13215000002</v>
      </c>
      <c r="BM7" s="54">
        <v>-306050.53262999997</v>
      </c>
      <c r="BN7" s="54">
        <v>-435639.55419999996</v>
      </c>
      <c r="BO7" s="54">
        <v>-1188559.2189799999</v>
      </c>
      <c r="BP7" s="54">
        <v>-347795.99643</v>
      </c>
      <c r="BQ7" s="54">
        <v>-400312.76378000004</v>
      </c>
      <c r="BR7" s="54">
        <v>-468099.12768999999</v>
      </c>
      <c r="BS7" s="54">
        <v>-571986.25386000006</v>
      </c>
      <c r="BT7" s="54">
        <v>-1788195.1453300002</v>
      </c>
      <c r="BU7" s="54">
        <v>-419913.94521999999</v>
      </c>
      <c r="BV7" s="54">
        <v>-475382.80338970094</v>
      </c>
      <c r="BW7" s="54">
        <v>-516673.41492000001</v>
      </c>
    </row>
    <row r="8" spans="1:75">
      <c r="A8" s="55" t="s">
        <v>56</v>
      </c>
      <c r="B8" s="56">
        <f t="shared" ref="B8:AU8" si="8">B7/B2</f>
        <v>-0.26627297753307877</v>
      </c>
      <c r="C8" s="56">
        <f t="shared" si="8"/>
        <v>-0.2484956345469346</v>
      </c>
      <c r="D8" s="56">
        <f t="shared" si="8"/>
        <v>-0.24996064950355415</v>
      </c>
      <c r="E8" s="56">
        <f t="shared" si="8"/>
        <v>-0.21739853282887497</v>
      </c>
      <c r="F8" s="56">
        <f t="shared" si="8"/>
        <v>-0.24289534135068816</v>
      </c>
      <c r="G8" s="56">
        <f t="shared" si="8"/>
        <v>-0.26400562841506159</v>
      </c>
      <c r="H8" s="56">
        <f t="shared" si="8"/>
        <v>-0.25210219602634654</v>
      </c>
      <c r="I8" s="56">
        <f t="shared" si="8"/>
        <v>-0.2352534746509759</v>
      </c>
      <c r="J8" s="56">
        <f t="shared" si="8"/>
        <v>-0.2427251211456336</v>
      </c>
      <c r="K8" s="56">
        <f t="shared" si="8"/>
        <v>-0.24709322501013772</v>
      </c>
      <c r="L8" s="56">
        <f t="shared" si="8"/>
        <v>-0.33416996672058302</v>
      </c>
      <c r="M8" s="56">
        <f t="shared" si="8"/>
        <v>-0.2860107886979365</v>
      </c>
      <c r="N8" s="56">
        <f t="shared" si="8"/>
        <v>-0.26934787456163467</v>
      </c>
      <c r="O8" s="56">
        <f t="shared" si="8"/>
        <v>-0.27760222423482606</v>
      </c>
      <c r="P8" s="56">
        <f t="shared" si="8"/>
        <v>-0.28779487060273035</v>
      </c>
      <c r="Q8" s="56">
        <f t="shared" si="8"/>
        <v>-0.31527216112296619</v>
      </c>
      <c r="R8" s="56">
        <f t="shared" si="8"/>
        <v>-0.28600103518361886</v>
      </c>
      <c r="S8" s="56">
        <f t="shared" si="8"/>
        <v>-0.27048129427880047</v>
      </c>
      <c r="T8" s="56">
        <f t="shared" si="8"/>
        <v>-0.2863433238968715</v>
      </c>
      <c r="U8" s="56">
        <f t="shared" si="8"/>
        <v>-0.28790575191420115</v>
      </c>
      <c r="V8" s="56">
        <f t="shared" si="8"/>
        <v>-0.31852597939832722</v>
      </c>
      <c r="W8" s="56">
        <f t="shared" si="8"/>
        <v>-0.2905410578419968</v>
      </c>
      <c r="X8" s="56">
        <f t="shared" si="8"/>
        <v>-0.25925716053132569</v>
      </c>
      <c r="Y8" s="56">
        <f t="shared" si="8"/>
        <v>-0.28572879870770651</v>
      </c>
      <c r="Z8" s="56">
        <f t="shared" si="8"/>
        <v>-0.28609218607291603</v>
      </c>
      <c r="AA8" s="56">
        <f t="shared" si="8"/>
        <v>-0.31143149199046716</v>
      </c>
      <c r="AB8" s="56">
        <f t="shared" si="8"/>
        <v>-0.29321126629984234</v>
      </c>
      <c r="AC8" s="56">
        <f t="shared" si="8"/>
        <v>-0.28386628046804174</v>
      </c>
      <c r="AD8" s="56">
        <f t="shared" si="8"/>
        <v>-0.30973796517135083</v>
      </c>
      <c r="AE8" s="56">
        <f t="shared" si="8"/>
        <v>-0.29861063832749318</v>
      </c>
      <c r="AF8" s="56">
        <f t="shared" si="8"/>
        <v>-0.35584756137838519</v>
      </c>
      <c r="AG8" s="56">
        <f t="shared" si="8"/>
        <v>-0.33022261895101301</v>
      </c>
      <c r="AH8" s="56">
        <f t="shared" si="8"/>
        <v>-0.29631551185936511</v>
      </c>
      <c r="AI8" s="56">
        <f t="shared" si="8"/>
        <v>-0.31235872163366485</v>
      </c>
      <c r="AJ8" s="56">
        <f t="shared" si="8"/>
        <v>-0.32116960712956794</v>
      </c>
      <c r="AK8" s="56">
        <f t="shared" si="8"/>
        <v>-0.3388754849803316</v>
      </c>
      <c r="AL8" s="56">
        <f t="shared" si="8"/>
        <v>-0.3367345387545872</v>
      </c>
      <c r="AM8" s="56">
        <f t="shared" si="8"/>
        <v>-0.30637579458080383</v>
      </c>
      <c r="AN8" s="56">
        <f t="shared" si="8"/>
        <v>-0.3439869527311531</v>
      </c>
      <c r="AO8" s="56">
        <f t="shared" si="8"/>
        <v>-0.33086630100979514</v>
      </c>
      <c r="AP8" s="56">
        <f t="shared" si="8"/>
        <v>-0.34593939761043052</v>
      </c>
      <c r="AQ8" s="56">
        <f t="shared" si="8"/>
        <v>-0.35036470969001682</v>
      </c>
      <c r="AR8" s="56">
        <f t="shared" si="8"/>
        <v>-0.31815966705977522</v>
      </c>
      <c r="AS8" s="56">
        <f t="shared" si="8"/>
        <v>-0.34838226054132471</v>
      </c>
      <c r="AT8" s="56">
        <f t="shared" si="8"/>
        <v>-0.34021480893899686</v>
      </c>
      <c r="AU8" s="56">
        <f t="shared" si="8"/>
        <v>-0.36002736217497472</v>
      </c>
      <c r="AV8" s="56">
        <f>AV7/AV2</f>
        <v>-0.36145380114168146</v>
      </c>
      <c r="AW8" s="56">
        <f t="shared" ref="AW8:BG8" si="9">AW7/AW2</f>
        <v>-0.34356847738256774</v>
      </c>
      <c r="AX8" s="56">
        <f t="shared" si="9"/>
        <v>-0.34276552169250862</v>
      </c>
      <c r="AY8" s="56">
        <f t="shared" si="9"/>
        <v>-0.31621960015786821</v>
      </c>
      <c r="AZ8" s="56">
        <f t="shared" si="9"/>
        <v>-0.3163965214551096</v>
      </c>
      <c r="BA8" s="56">
        <f t="shared" si="9"/>
        <v>-0.30402949201543028</v>
      </c>
      <c r="BB8" s="56">
        <f t="shared" si="9"/>
        <v>-0.30490193562734685</v>
      </c>
      <c r="BC8" s="56">
        <f t="shared" si="9"/>
        <v>-0.32907365556339641</v>
      </c>
      <c r="BD8" s="56">
        <f t="shared" si="9"/>
        <v>-0.32949527612275831</v>
      </c>
      <c r="BE8" s="56">
        <f t="shared" si="9"/>
        <v>-0.34184797228014946</v>
      </c>
      <c r="BF8" s="56">
        <f t="shared" si="9"/>
        <v>-1.1093283606249555</v>
      </c>
      <c r="BG8" s="56">
        <f t="shared" si="9"/>
        <v>-0.59563431857622939</v>
      </c>
      <c r="BH8" s="56">
        <v>-0.34104110089011508</v>
      </c>
      <c r="BI8" s="56">
        <v>-0.32896703924047688</v>
      </c>
      <c r="BJ8" s="56">
        <v>-0.3817382132289131</v>
      </c>
      <c r="BK8" s="56">
        <v>-0.41819814702211411</v>
      </c>
      <c r="BL8" s="56">
        <v>-0.43001890163406736</v>
      </c>
      <c r="BM8" s="56">
        <v>-0.39340693622589651</v>
      </c>
      <c r="BN8" s="56">
        <v>-0.39859056150784572</v>
      </c>
      <c r="BO8" s="56">
        <v>-0.40650805228216302</v>
      </c>
      <c r="BP8" s="56">
        <v>-0.4142519514969461</v>
      </c>
      <c r="BQ8" s="56">
        <v>-0.42372258939912277</v>
      </c>
      <c r="BR8" s="56">
        <v>-0.41134033198152875</v>
      </c>
      <c r="BS8" s="56">
        <v>-0.43616027434530547</v>
      </c>
      <c r="BT8" s="56">
        <v>-0.42236912481582423</v>
      </c>
      <c r="BU8" s="56">
        <v>-0.40955586776827263</v>
      </c>
      <c r="BV8" s="56">
        <v>-0.42031223360594872</v>
      </c>
      <c r="BW8" s="56">
        <v>-0.40817192839757216</v>
      </c>
    </row>
    <row r="9" spans="1:75" s="44" customFormat="1">
      <c r="A9" s="57" t="s">
        <v>168</v>
      </c>
      <c r="B9" s="58"/>
      <c r="C9" s="58"/>
      <c r="D9" s="58"/>
      <c r="E9" s="58"/>
      <c r="F9" s="58"/>
      <c r="G9" s="59">
        <f t="shared" ref="G9" si="10">G10+G11</f>
        <v>-25163.932017235995</v>
      </c>
      <c r="H9" s="59">
        <f t="shared" ref="H9" si="11">H10+H11</f>
        <v>-26086.030394500995</v>
      </c>
      <c r="I9" s="59">
        <f t="shared" ref="I9" si="12">I10+I11</f>
        <v>-31756.088878058996</v>
      </c>
      <c r="J9" s="59">
        <f t="shared" ref="J9" si="13">J10+J11</f>
        <v>-36462.590486527988</v>
      </c>
      <c r="K9" s="59">
        <f t="shared" ref="K9" si="14">K10+K11</f>
        <v>-119468.64177632397</v>
      </c>
      <c r="L9" s="59">
        <f t="shared" ref="L9" si="15">L10+L11</f>
        <v>-34257</v>
      </c>
      <c r="M9" s="59">
        <f t="shared" ref="M9" si="16">M10+M11</f>
        <v>-40895</v>
      </c>
      <c r="N9" s="59">
        <f t="shared" ref="N9" si="17">N10+N11</f>
        <v>-48631</v>
      </c>
      <c r="O9" s="59">
        <f t="shared" ref="O9" si="18">O10+O11</f>
        <v>-50670</v>
      </c>
      <c r="P9" s="59">
        <f t="shared" ref="P9" si="19">P10+P11</f>
        <v>-174453</v>
      </c>
      <c r="Q9" s="59">
        <f t="shared" ref="Q9" si="20">Q10+Q11</f>
        <v>-43863</v>
      </c>
      <c r="R9" s="59">
        <f t="shared" ref="R9" si="21">R10+R11</f>
        <v>-48582</v>
      </c>
      <c r="S9" s="59">
        <f t="shared" ref="S9" si="22">S10+S11</f>
        <v>-51705.517226622003</v>
      </c>
      <c r="T9" s="59">
        <f t="shared" ref="T9" si="23">T10+T11</f>
        <v>-54405.326579157998</v>
      </c>
      <c r="U9" s="59">
        <f t="shared" ref="U9" si="24">U10+U11</f>
        <v>-198555.84380577999</v>
      </c>
      <c r="V9" s="59">
        <f t="shared" ref="V9" si="25">V10+V11</f>
        <v>-45922.002310047996</v>
      </c>
      <c r="W9" s="59">
        <f t="shared" ref="W9" si="26">W10+W11</f>
        <v>-51902.869088331005</v>
      </c>
      <c r="X9" s="59">
        <f t="shared" ref="X9" si="27">X10+X11</f>
        <v>-55418.115786164999</v>
      </c>
      <c r="Y9" s="59">
        <f t="shared" ref="Y9" si="28">Y10+Y11</f>
        <v>-61039.495311303996</v>
      </c>
      <c r="Z9" s="59">
        <f t="shared" ref="Z9" si="29">Z10+Z11</f>
        <v>-214282.48249584797</v>
      </c>
      <c r="AA9" s="59">
        <f t="shared" ref="AA9" si="30">AA10+AA11</f>
        <v>-51063.77898999997</v>
      </c>
      <c r="AB9" s="59">
        <f t="shared" ref="AB9" si="31">AB10+AB11</f>
        <v>-55710.241365586</v>
      </c>
      <c r="AC9" s="59">
        <f t="shared" ref="AC9" si="32">AC10+AC11</f>
        <v>-63817.281119249965</v>
      </c>
      <c r="AD9" s="59">
        <f t="shared" ref="AD9" si="33">AD10+AD11</f>
        <v>-61990.235179284886</v>
      </c>
      <c r="AE9" s="59">
        <f t="shared" ref="AE9" si="34">AE10+AE11</f>
        <v>-232581.53665412084</v>
      </c>
      <c r="AF9" s="59">
        <f t="shared" ref="AF9" si="35">AF10+AF11</f>
        <v>-65218.072277312996</v>
      </c>
      <c r="AG9" s="59">
        <f t="shared" ref="AG9" si="36">AG10+AG11</f>
        <v>-69102</v>
      </c>
      <c r="AH9" s="59">
        <f t="shared" ref="AH9" si="37">AH10+AH11</f>
        <v>-75208</v>
      </c>
      <c r="AI9" s="59">
        <f t="shared" ref="AI9" si="38">AI10+AI11</f>
        <v>-74764</v>
      </c>
      <c r="AJ9" s="59">
        <f t="shared" ref="AJ9" si="39">AJ10+AJ11</f>
        <v>-284292.07227731298</v>
      </c>
      <c r="AK9" s="59">
        <f t="shared" ref="AK9" si="40">AK10+AK11</f>
        <v>-70244</v>
      </c>
      <c r="AL9" s="59">
        <f t="shared" ref="AL9:AP9" si="41">AL10+AL11</f>
        <v>-76661</v>
      </c>
      <c r="AM9" s="59">
        <f t="shared" si="41"/>
        <v>-79149</v>
      </c>
      <c r="AN9" s="59">
        <f t="shared" si="41"/>
        <v>-83722</v>
      </c>
      <c r="AO9" s="59">
        <f t="shared" si="41"/>
        <v>-309776</v>
      </c>
      <c r="AP9" s="59">
        <f t="shared" si="41"/>
        <v>-74731</v>
      </c>
      <c r="AQ9" s="59">
        <f>AQ10+AQ11</f>
        <v>-88314</v>
      </c>
      <c r="AR9" s="59">
        <v>-89084</v>
      </c>
      <c r="AS9" s="59">
        <v>-97168</v>
      </c>
      <c r="AT9" s="59">
        <v>-349297</v>
      </c>
      <c r="AU9" s="59">
        <v>-83372</v>
      </c>
      <c r="AV9" s="59">
        <v>-91230</v>
      </c>
      <c r="AW9" s="59">
        <v>-84011</v>
      </c>
      <c r="AX9" s="59">
        <v>-91976</v>
      </c>
      <c r="AY9" s="59">
        <v>-92058</v>
      </c>
      <c r="AZ9" s="59">
        <v>-101590</v>
      </c>
      <c r="BA9" s="59">
        <v>-108582</v>
      </c>
      <c r="BB9" s="59">
        <v>-115512</v>
      </c>
      <c r="BC9" s="59">
        <v>-368023</v>
      </c>
      <c r="BD9" s="59">
        <v>-400308</v>
      </c>
      <c r="BE9" s="59">
        <v>-102152</v>
      </c>
      <c r="BF9" s="59">
        <v>-118765</v>
      </c>
      <c r="BG9" s="59">
        <v>-61968.178904939843</v>
      </c>
      <c r="BH9" s="59">
        <v>-95150</v>
      </c>
      <c r="BI9" s="59">
        <v>-145598.25400000002</v>
      </c>
      <c r="BJ9" s="59">
        <v>-404531.87690493983</v>
      </c>
      <c r="BK9" s="59">
        <v>-133516</v>
      </c>
      <c r="BL9" s="59">
        <v>-155744.23018000001</v>
      </c>
      <c r="BM9" s="59">
        <v>-204624.44568999999</v>
      </c>
      <c r="BN9" s="59">
        <v>-302929.67903999996</v>
      </c>
      <c r="BO9" s="59">
        <v>-796814.35490999999</v>
      </c>
      <c r="BP9" s="59">
        <v>-249091.07806</v>
      </c>
      <c r="BQ9" s="59">
        <v>-304267.43761000002</v>
      </c>
      <c r="BR9" s="59">
        <v>-355629.46726</v>
      </c>
      <c r="BS9" s="59">
        <v>-423503.84630999999</v>
      </c>
      <c r="BT9" s="59">
        <v>-1332492.7511800001</v>
      </c>
      <c r="BU9" s="59">
        <v>-304484.38377999997</v>
      </c>
      <c r="BV9" s="59">
        <v>-351659.43692000001</v>
      </c>
      <c r="BW9" s="59">
        <v>-374085.62555</v>
      </c>
    </row>
    <row r="10" spans="1:75">
      <c r="A10" s="60" t="s">
        <v>57</v>
      </c>
      <c r="B10" s="61"/>
      <c r="C10" s="61"/>
      <c r="D10" s="61"/>
      <c r="E10" s="61"/>
      <c r="F10" s="61"/>
      <c r="G10" s="61">
        <v>-9483.1858400000001</v>
      </c>
      <c r="H10" s="61">
        <v>-10164.499589999999</v>
      </c>
      <c r="I10" s="61">
        <v>-10898.256330000002</v>
      </c>
      <c r="J10" s="61">
        <v>-16027.188209999995</v>
      </c>
      <c r="K10" s="61">
        <v>-46573.129969999995</v>
      </c>
      <c r="L10" s="61">
        <v>-15499</v>
      </c>
      <c r="M10" s="61">
        <v>-18543</v>
      </c>
      <c r="N10" s="61">
        <v>-20092</v>
      </c>
      <c r="O10" s="61">
        <v>-25845</v>
      </c>
      <c r="P10" s="61">
        <v>-79979</v>
      </c>
      <c r="Q10" s="61">
        <v>-22337</v>
      </c>
      <c r="R10" s="61">
        <v>-22020</v>
      </c>
      <c r="S10" s="61">
        <v>-21001</v>
      </c>
      <c r="T10" s="61">
        <v>-25493</v>
      </c>
      <c r="U10" s="61">
        <v>-90851</v>
      </c>
      <c r="V10" s="61">
        <v>-22571.187539999999</v>
      </c>
      <c r="W10" s="61">
        <v>-22290.822499999998</v>
      </c>
      <c r="X10" s="61">
        <v>-22073.72192</v>
      </c>
      <c r="Y10" s="61">
        <v>-28298.249639999998</v>
      </c>
      <c r="Z10" s="61">
        <v>-95233.981599999985</v>
      </c>
      <c r="AA10" s="61">
        <v>-22957.860369999977</v>
      </c>
      <c r="AB10" s="61">
        <v>-25108.10469</v>
      </c>
      <c r="AC10" s="61">
        <v>-27154.647690000002</v>
      </c>
      <c r="AD10" s="61">
        <v>-31373.896029999898</v>
      </c>
      <c r="AE10" s="61">
        <v>-106594.50877999987</v>
      </c>
      <c r="AF10" s="61">
        <v>-28861.430069999999</v>
      </c>
      <c r="AG10" s="61">
        <v>-29951</v>
      </c>
      <c r="AH10" s="61">
        <v>-30625</v>
      </c>
      <c r="AI10" s="61">
        <v>-32970</v>
      </c>
      <c r="AJ10" s="61">
        <v>-122407.43007</v>
      </c>
      <c r="AK10" s="61">
        <v>-29681</v>
      </c>
      <c r="AL10" s="61">
        <v>-30575</v>
      </c>
      <c r="AM10" s="61">
        <v>-30876</v>
      </c>
      <c r="AN10" s="61">
        <v>-35865</v>
      </c>
      <c r="AO10" s="61">
        <v>-126997</v>
      </c>
      <c r="AP10" s="61">
        <v>-31464</v>
      </c>
      <c r="AQ10" s="62">
        <v>-31059</v>
      </c>
      <c r="AR10" s="62">
        <v>-32102</v>
      </c>
      <c r="AS10" s="62">
        <v>-36261</v>
      </c>
      <c r="AT10" s="62">
        <v>-130886</v>
      </c>
      <c r="AU10" s="62">
        <v>-29038</v>
      </c>
      <c r="AV10" s="62">
        <v>-32592</v>
      </c>
      <c r="AW10" s="62">
        <v>-29009</v>
      </c>
      <c r="AX10" s="62">
        <v>-32546</v>
      </c>
      <c r="AY10" s="62">
        <v>-28019</v>
      </c>
      <c r="AZ10" s="62">
        <v>-31612</v>
      </c>
      <c r="BA10" s="62">
        <v>-33064</v>
      </c>
      <c r="BB10" s="62">
        <v>-35167</v>
      </c>
      <c r="BC10" s="62">
        <v>-119130</v>
      </c>
      <c r="BD10" s="62">
        <v>-131917</v>
      </c>
      <c r="BE10" s="62">
        <v>-28839</v>
      </c>
      <c r="BF10" s="62">
        <v>-31401</v>
      </c>
      <c r="BG10" s="62">
        <v>-26521.674599150283</v>
      </c>
      <c r="BH10" s="62">
        <v>-37153</v>
      </c>
      <c r="BI10" s="62">
        <v>-61317</v>
      </c>
      <c r="BJ10" s="62">
        <v>-153494.11859915027</v>
      </c>
      <c r="BK10" s="62">
        <v>-47811</v>
      </c>
      <c r="BL10" s="62">
        <v>-52088.781580000003</v>
      </c>
      <c r="BM10" s="62">
        <v>-98072.843439999997</v>
      </c>
      <c r="BN10" s="62">
        <v>-160500.90508</v>
      </c>
      <c r="BO10" s="62">
        <v>-358473.53009999997</v>
      </c>
      <c r="BP10" s="62">
        <v>-73967.540500000003</v>
      </c>
      <c r="BQ10" s="62">
        <v>-77837</v>
      </c>
      <c r="BR10" s="62">
        <v>-143201.33957000001</v>
      </c>
      <c r="BS10" s="62">
        <v>-183695.97605999999</v>
      </c>
      <c r="BT10" s="62">
        <v>-478702.31563000003</v>
      </c>
      <c r="BU10" s="62">
        <v>-140391.97068999999</v>
      </c>
      <c r="BV10" s="62">
        <v>-161394.68520000001</v>
      </c>
      <c r="BW10" s="62">
        <v>-180855.94630000001</v>
      </c>
    </row>
    <row r="11" spans="1:75">
      <c r="A11" s="60" t="s">
        <v>58</v>
      </c>
      <c r="B11" s="61"/>
      <c r="C11" s="61"/>
      <c r="D11" s="61"/>
      <c r="E11" s="61"/>
      <c r="F11" s="61"/>
      <c r="G11" s="61">
        <v>-15680.746177235997</v>
      </c>
      <c r="H11" s="61">
        <v>-15921.530804500995</v>
      </c>
      <c r="I11" s="61">
        <v>-20857.832548058992</v>
      </c>
      <c r="J11" s="61">
        <v>-20435.402276527995</v>
      </c>
      <c r="K11" s="61">
        <v>-72895.511806323979</v>
      </c>
      <c r="L11" s="61">
        <v>-18758</v>
      </c>
      <c r="M11" s="61">
        <v>-22352</v>
      </c>
      <c r="N11" s="61">
        <v>-28539</v>
      </c>
      <c r="O11" s="61">
        <v>-24825</v>
      </c>
      <c r="P11" s="61">
        <v>-94474</v>
      </c>
      <c r="Q11" s="61">
        <v>-21526</v>
      </c>
      <c r="R11" s="61">
        <v>-26562</v>
      </c>
      <c r="S11" s="61">
        <v>-30704.517226622</v>
      </c>
      <c r="T11" s="61">
        <v>-28912.326579157998</v>
      </c>
      <c r="U11" s="61">
        <v>-107704.84380577999</v>
      </c>
      <c r="V11" s="61">
        <v>-23350.814770047997</v>
      </c>
      <c r="W11" s="61">
        <v>-29612.046588331003</v>
      </c>
      <c r="X11" s="61">
        <v>-33344.393866164995</v>
      </c>
      <c r="Y11" s="61">
        <v>-32741.245671303994</v>
      </c>
      <c r="Z11" s="61">
        <v>-119048.500895848</v>
      </c>
      <c r="AA11" s="61">
        <v>-28105.918619999993</v>
      </c>
      <c r="AB11" s="61">
        <v>-30602.136675586</v>
      </c>
      <c r="AC11" s="61">
        <v>-36662.63342924996</v>
      </c>
      <c r="AD11" s="61">
        <v>-30616.339149284988</v>
      </c>
      <c r="AE11" s="61">
        <v>-125987.02787412095</v>
      </c>
      <c r="AF11" s="61">
        <v>-36356.642207312994</v>
      </c>
      <c r="AG11" s="61">
        <v>-39151</v>
      </c>
      <c r="AH11" s="61">
        <v>-44583</v>
      </c>
      <c r="AI11" s="61">
        <v>-41794</v>
      </c>
      <c r="AJ11" s="61">
        <v>-161884.64220731298</v>
      </c>
      <c r="AK11" s="61">
        <v>-40563</v>
      </c>
      <c r="AL11" s="61">
        <v>-46086</v>
      </c>
      <c r="AM11" s="61">
        <v>-48273</v>
      </c>
      <c r="AN11" s="61">
        <v>-47857</v>
      </c>
      <c r="AO11" s="61">
        <v>-182779</v>
      </c>
      <c r="AP11" s="61">
        <v>-43267</v>
      </c>
      <c r="AQ11" s="62">
        <v>-57255</v>
      </c>
      <c r="AR11" s="62">
        <v>-56982</v>
      </c>
      <c r="AS11" s="62">
        <v>-60907</v>
      </c>
      <c r="AT11" s="62">
        <v>-218411</v>
      </c>
      <c r="AU11" s="62">
        <v>-54334</v>
      </c>
      <c r="AV11" s="62">
        <v>-58638</v>
      </c>
      <c r="AW11" s="62">
        <v>-55002</v>
      </c>
      <c r="AX11" s="62">
        <v>-59430</v>
      </c>
      <c r="AY11" s="62">
        <v>-64039</v>
      </c>
      <c r="AZ11" s="62">
        <v>-69978</v>
      </c>
      <c r="BA11" s="62">
        <v>-75518</v>
      </c>
      <c r="BB11" s="62">
        <v>-80345</v>
      </c>
      <c r="BC11" s="62">
        <v>-248893</v>
      </c>
      <c r="BD11" s="62">
        <v>-268391</v>
      </c>
      <c r="BE11" s="62">
        <v>-73313</v>
      </c>
      <c r="BF11" s="62">
        <v>-87364</v>
      </c>
      <c r="BG11" s="62">
        <v>-35446.50430578956</v>
      </c>
      <c r="BH11" s="62">
        <v>-57997</v>
      </c>
      <c r="BI11" s="62">
        <v>-84281.254000000001</v>
      </c>
      <c r="BJ11" s="62">
        <v>-251037.75830578955</v>
      </c>
      <c r="BK11" s="62">
        <v>-85705</v>
      </c>
      <c r="BL11" s="62">
        <v>-103655.4486</v>
      </c>
      <c r="BM11" s="62">
        <v>-106551.60225</v>
      </c>
      <c r="BN11" s="62">
        <v>-142428.77395999999</v>
      </c>
      <c r="BO11" s="62">
        <v>-438340.82481000002</v>
      </c>
      <c r="BP11" s="62">
        <v>-175123.53756</v>
      </c>
      <c r="BQ11" s="62">
        <v>-226430.43760999999</v>
      </c>
      <c r="BR11" s="62">
        <v>-212428.12768999999</v>
      </c>
      <c r="BS11" s="62">
        <v>-239807.87025000001</v>
      </c>
      <c r="BT11" s="62">
        <v>-853790.43555000005</v>
      </c>
      <c r="BU11" s="62">
        <v>-164092.41308999999</v>
      </c>
      <c r="BV11" s="62">
        <v>-190264.75172</v>
      </c>
      <c r="BW11" s="62">
        <v>-193229.67924999999</v>
      </c>
    </row>
    <row r="12" spans="1:75" s="44" customFormat="1">
      <c r="A12" s="57" t="s">
        <v>59</v>
      </c>
      <c r="B12" s="58"/>
      <c r="C12" s="58"/>
      <c r="D12" s="58"/>
      <c r="E12" s="58"/>
      <c r="F12" s="58"/>
      <c r="G12" s="58">
        <v>-10904.462402638999</v>
      </c>
      <c r="H12" s="58">
        <v>-11396.322788550004</v>
      </c>
      <c r="I12" s="58">
        <v>-11870.742686985001</v>
      </c>
      <c r="J12" s="58">
        <v>-11723.144897169002</v>
      </c>
      <c r="K12" s="58">
        <v>-45894.67277534301</v>
      </c>
      <c r="L12" s="58">
        <v>-11599</v>
      </c>
      <c r="M12" s="58">
        <v>-14209</v>
      </c>
      <c r="N12" s="58">
        <v>-15303</v>
      </c>
      <c r="O12" s="58">
        <v>-19730</v>
      </c>
      <c r="P12" s="58">
        <v>-60841</v>
      </c>
      <c r="Q12" s="58">
        <v>-17329</v>
      </c>
      <c r="R12" s="58">
        <v>-17891</v>
      </c>
      <c r="S12" s="58">
        <v>-16980</v>
      </c>
      <c r="T12" s="58">
        <v>-16524</v>
      </c>
      <c r="U12" s="58">
        <v>-68724</v>
      </c>
      <c r="V12" s="58">
        <v>-17914.40484304</v>
      </c>
      <c r="W12" s="58">
        <v>-17065.343256960001</v>
      </c>
      <c r="X12" s="58">
        <v>-18032.670190000001</v>
      </c>
      <c r="Y12" s="58">
        <v>-16996.136760000001</v>
      </c>
      <c r="Z12" s="58">
        <v>-70008.555049999995</v>
      </c>
      <c r="AA12" s="58">
        <v>-15912.124009044972</v>
      </c>
      <c r="AB12" s="58">
        <v>-20645.970985070999</v>
      </c>
      <c r="AC12" s="58">
        <v>-20807.722117091005</v>
      </c>
      <c r="AD12" s="58">
        <v>-17979.555817597986</v>
      </c>
      <c r="AE12" s="58">
        <v>-75345.372928804965</v>
      </c>
      <c r="AF12" s="58">
        <v>-19835.578518718972</v>
      </c>
      <c r="AG12" s="58">
        <v>-22070</v>
      </c>
      <c r="AH12" s="58">
        <v>-19570</v>
      </c>
      <c r="AI12" s="58">
        <v>-23971</v>
      </c>
      <c r="AJ12" s="58">
        <v>-85446.578518718976</v>
      </c>
      <c r="AK12" s="58">
        <v>-23717</v>
      </c>
      <c r="AL12" s="58">
        <v>-26890</v>
      </c>
      <c r="AM12" s="58">
        <v>-24953</v>
      </c>
      <c r="AN12" s="58">
        <v>-30063</v>
      </c>
      <c r="AO12" s="58">
        <v>-105623</v>
      </c>
      <c r="AP12" s="58">
        <v>-29544</v>
      </c>
      <c r="AQ12" s="59">
        <v>-32126</v>
      </c>
      <c r="AR12" s="59">
        <v>-31360</v>
      </c>
      <c r="AS12" s="59">
        <v>-38038</v>
      </c>
      <c r="AT12" s="59">
        <v>-131068</v>
      </c>
      <c r="AU12" s="59">
        <v>-36562</v>
      </c>
      <c r="AV12" s="59">
        <v>-38228</v>
      </c>
      <c r="AW12" s="59">
        <v>-43488</v>
      </c>
      <c r="AX12" s="59">
        <v>-45384</v>
      </c>
      <c r="AY12" s="59">
        <v>-34553</v>
      </c>
      <c r="AZ12" s="59">
        <v>-35205</v>
      </c>
      <c r="BA12" s="59">
        <v>-50678</v>
      </c>
      <c r="BB12" s="59">
        <v>-52243</v>
      </c>
      <c r="BC12" s="59">
        <v>-165281</v>
      </c>
      <c r="BD12" s="59">
        <v>-171060</v>
      </c>
      <c r="BE12" s="59">
        <v>-34856</v>
      </c>
      <c r="BF12" s="59">
        <v>-33793</v>
      </c>
      <c r="BG12" s="59">
        <v>-24781.681447141964</v>
      </c>
      <c r="BH12" s="59">
        <v>-27713</v>
      </c>
      <c r="BI12" s="59">
        <v>-49037.22</v>
      </c>
      <c r="BJ12" s="59">
        <v>-134879.36644714198</v>
      </c>
      <c r="BK12" s="59">
        <v>-52396</v>
      </c>
      <c r="BL12" s="59">
        <v>-57373.556349999999</v>
      </c>
      <c r="BM12" s="59">
        <v>-74364.476509999993</v>
      </c>
      <c r="BN12" s="59">
        <v>-100240.87516</v>
      </c>
      <c r="BO12" s="59">
        <v>-284374.90801999997</v>
      </c>
      <c r="BP12" s="59">
        <v>-66546.261169999998</v>
      </c>
      <c r="BQ12" s="59">
        <v>-67357.079740000001</v>
      </c>
      <c r="BR12" s="59">
        <v>-75647.660430000004</v>
      </c>
      <c r="BS12" s="59">
        <v>-93243.803409999993</v>
      </c>
      <c r="BT12" s="59">
        <v>-302794.54358</v>
      </c>
      <c r="BU12" s="59">
        <v>-70539.016839999997</v>
      </c>
      <c r="BV12" s="59">
        <v>-73154.344029700995</v>
      </c>
      <c r="BW12" s="59">
        <v>-91208.669139999998</v>
      </c>
    </row>
    <row r="13" spans="1:75" s="44" customFormat="1">
      <c r="A13" s="57" t="s">
        <v>60</v>
      </c>
      <c r="B13" s="58"/>
      <c r="C13" s="58"/>
      <c r="D13" s="58"/>
      <c r="E13" s="58"/>
      <c r="F13" s="58"/>
      <c r="G13" s="58">
        <v>357.53435000000002</v>
      </c>
      <c r="H13" s="58">
        <v>63.314860000000003</v>
      </c>
      <c r="I13" s="58">
        <v>237.21494999999993</v>
      </c>
      <c r="J13" s="58">
        <v>1009.93028</v>
      </c>
      <c r="K13" s="58">
        <v>1667.9944399999999</v>
      </c>
      <c r="L13" s="58">
        <v>-6649</v>
      </c>
      <c r="M13" s="58">
        <v>-197</v>
      </c>
      <c r="N13" s="58">
        <v>-459</v>
      </c>
      <c r="O13" s="58">
        <v>2557</v>
      </c>
      <c r="P13" s="58">
        <v>-4748</v>
      </c>
      <c r="Q13" s="58">
        <v>395</v>
      </c>
      <c r="R13" s="58">
        <v>893</v>
      </c>
      <c r="S13" s="58">
        <v>-637</v>
      </c>
      <c r="T13" s="58">
        <v>360</v>
      </c>
      <c r="U13" s="58">
        <v>1011</v>
      </c>
      <c r="V13" s="58">
        <v>-936</v>
      </c>
      <c r="W13" s="58">
        <v>-1659</v>
      </c>
      <c r="X13" s="58">
        <v>-22</v>
      </c>
      <c r="Y13" s="58">
        <v>-1091</v>
      </c>
      <c r="Z13" s="58">
        <v>-3708</v>
      </c>
      <c r="AA13" s="58">
        <v>-813.24243804999992</v>
      </c>
      <c r="AB13" s="58">
        <v>-1219.9098999999999</v>
      </c>
      <c r="AC13" s="58">
        <v>1308.87075999999</v>
      </c>
      <c r="AD13" s="58">
        <v>-1751.3280599999903</v>
      </c>
      <c r="AE13" s="58">
        <v>-2475.6096380500003</v>
      </c>
      <c r="AF13" s="58">
        <v>-322.31557999999978</v>
      </c>
      <c r="AG13" s="58">
        <v>18</v>
      </c>
      <c r="AH13" s="58">
        <v>-1526</v>
      </c>
      <c r="AI13" s="58">
        <v>-581</v>
      </c>
      <c r="AJ13" s="58">
        <v>-2411.3155799999995</v>
      </c>
      <c r="AK13" s="58">
        <v>-70</v>
      </c>
      <c r="AL13" s="58">
        <v>-465</v>
      </c>
      <c r="AM13" s="58">
        <v>-282</v>
      </c>
      <c r="AN13" s="58">
        <v>-1287</v>
      </c>
      <c r="AO13" s="58">
        <v>-2104</v>
      </c>
      <c r="AP13" s="58">
        <v>-1848</v>
      </c>
      <c r="AQ13" s="59">
        <v>-2088</v>
      </c>
      <c r="AR13" s="59">
        <v>142</v>
      </c>
      <c r="AS13" s="59">
        <v>4187</v>
      </c>
      <c r="AT13" s="59">
        <v>393</v>
      </c>
      <c r="AU13" s="59">
        <v>1427</v>
      </c>
      <c r="AV13" s="59">
        <v>1427</v>
      </c>
      <c r="AW13" s="59">
        <v>11414</v>
      </c>
      <c r="AX13" s="59">
        <v>11398</v>
      </c>
      <c r="AY13" s="59">
        <v>8738</v>
      </c>
      <c r="AZ13" s="59">
        <v>8738</v>
      </c>
      <c r="BA13" s="59">
        <v>34208</v>
      </c>
      <c r="BB13" s="59">
        <v>34208</v>
      </c>
      <c r="BC13" s="59">
        <v>55787</v>
      </c>
      <c r="BD13" s="59">
        <v>55771</v>
      </c>
      <c r="BE13" s="59">
        <v>28127</v>
      </c>
      <c r="BF13" s="59">
        <v>-514</v>
      </c>
      <c r="BG13" s="59">
        <v>180.243748830002</v>
      </c>
      <c r="BH13" s="59">
        <v>-1306</v>
      </c>
      <c r="BI13" s="59">
        <v>-130.61400000000003</v>
      </c>
      <c r="BJ13" s="59">
        <v>-3274.4702511699979</v>
      </c>
      <c r="BK13" s="59">
        <v>-15</v>
      </c>
      <c r="BL13" s="59">
        <v>-1272.3456200000073</v>
      </c>
      <c r="BM13" s="59">
        <v>-2611.6104299999997</v>
      </c>
      <c r="BN13" s="59">
        <v>-3128</v>
      </c>
      <c r="BO13" s="59">
        <v>-7026.956050000008</v>
      </c>
      <c r="BP13" s="59">
        <v>-298.65720000000147</v>
      </c>
      <c r="BQ13" s="59">
        <v>4366.7535699999999</v>
      </c>
      <c r="BR13" s="59">
        <v>-1100</v>
      </c>
      <c r="BS13" s="59">
        <v>1414.3958600000005</v>
      </c>
      <c r="BT13" s="59">
        <v>4382.1494300000049</v>
      </c>
      <c r="BU13" s="59">
        <v>1141.4554000000003</v>
      </c>
      <c r="BV13" s="59">
        <v>334.97755999999998</v>
      </c>
      <c r="BW13" s="59">
        <v>739.87976999999955</v>
      </c>
    </row>
    <row r="14" spans="1:75" s="44" customFormat="1">
      <c r="A14" s="57" t="s">
        <v>169</v>
      </c>
      <c r="B14" s="58">
        <v>-607.62619453400839</v>
      </c>
      <c r="C14" s="58">
        <v>-559.13868146002642</v>
      </c>
      <c r="D14" s="58">
        <v>-679.74690189099056</v>
      </c>
      <c r="E14" s="58">
        <v>-680</v>
      </c>
      <c r="F14" s="58">
        <v>-2526.5117778850836</v>
      </c>
      <c r="G14" s="58">
        <v>-879</v>
      </c>
      <c r="H14" s="58">
        <v>-961</v>
      </c>
      <c r="I14" s="58">
        <v>-1050</v>
      </c>
      <c r="J14" s="58">
        <v>-1168</v>
      </c>
      <c r="K14" s="58">
        <v>-4058</v>
      </c>
      <c r="L14" s="58">
        <v>-1417</v>
      </c>
      <c r="M14" s="58">
        <v>-1749</v>
      </c>
      <c r="N14" s="58">
        <v>-2043</v>
      </c>
      <c r="O14" s="58">
        <v>-2349</v>
      </c>
      <c r="P14" s="58">
        <v>-7558</v>
      </c>
      <c r="Q14" s="58">
        <v>-2585</v>
      </c>
      <c r="R14" s="58">
        <v>-2385</v>
      </c>
      <c r="S14" s="58">
        <v>-2807</v>
      </c>
      <c r="T14" s="58">
        <v>-3193</v>
      </c>
      <c r="U14" s="58">
        <v>-10970</v>
      </c>
      <c r="V14" s="58">
        <v>-3209</v>
      </c>
      <c r="W14" s="58">
        <v>-3097</v>
      </c>
      <c r="X14" s="58">
        <v>-3293</v>
      </c>
      <c r="Y14" s="58">
        <v>-3631</v>
      </c>
      <c r="Z14" s="58">
        <v>-13230</v>
      </c>
      <c r="AA14" s="58">
        <v>-5784.0530937169997</v>
      </c>
      <c r="AB14" s="58">
        <v>-6121.0337146330003</v>
      </c>
      <c r="AC14" s="58">
        <v>-6121.0487781639904</v>
      </c>
      <c r="AD14" s="58">
        <v>-6181.5862448509906</v>
      </c>
      <c r="AE14" s="58">
        <v>-24207.721831364979</v>
      </c>
      <c r="AF14" s="58">
        <v>-6271.5055142870006</v>
      </c>
      <c r="AG14" s="58">
        <v>-6510</v>
      </c>
      <c r="AH14" s="58">
        <v>-6500</v>
      </c>
      <c r="AI14" s="58">
        <v>-6533</v>
      </c>
      <c r="AJ14" s="58">
        <v>-25814.505514287001</v>
      </c>
      <c r="AK14" s="58">
        <v>-6675</v>
      </c>
      <c r="AL14" s="58">
        <v>-6737</v>
      </c>
      <c r="AM14" s="58">
        <v>-9218</v>
      </c>
      <c r="AN14" s="58">
        <v>-10002</v>
      </c>
      <c r="AO14" s="58">
        <v>-32632</v>
      </c>
      <c r="AP14" s="58">
        <v>-8101</v>
      </c>
      <c r="AQ14" s="58">
        <v>-8459</v>
      </c>
      <c r="AR14" s="58">
        <v>-10272</v>
      </c>
      <c r="AS14" s="58">
        <v>-12588</v>
      </c>
      <c r="AT14" s="58">
        <v>-39420</v>
      </c>
      <c r="AU14" s="58">
        <v>-17282</v>
      </c>
      <c r="AV14" s="58">
        <v>-8296</v>
      </c>
      <c r="AW14" s="58">
        <v>-19125</v>
      </c>
      <c r="AX14" s="58">
        <v>-8932</v>
      </c>
      <c r="AY14" s="58">
        <v>-21540</v>
      </c>
      <c r="AZ14" s="58">
        <v>-11434</v>
      </c>
      <c r="BA14" s="58">
        <v>-17128</v>
      </c>
      <c r="BB14" s="58">
        <v>-9041</v>
      </c>
      <c r="BC14" s="58">
        <v>-75075</v>
      </c>
      <c r="BD14" s="58">
        <v>-37703</v>
      </c>
      <c r="BE14" s="58">
        <v>-19473</v>
      </c>
      <c r="BF14" s="58">
        <v>-18256</v>
      </c>
      <c r="BG14" s="58">
        <v>-18256</v>
      </c>
      <c r="BH14" s="58">
        <v>-17862</v>
      </c>
      <c r="BI14" s="58">
        <v>-17291</v>
      </c>
      <c r="BJ14" s="58">
        <v>-72882</v>
      </c>
      <c r="BK14" s="58">
        <v>-23152</v>
      </c>
      <c r="BL14" s="58">
        <v>-23400</v>
      </c>
      <c r="BM14" s="58">
        <v>-24450</v>
      </c>
      <c r="BN14" s="58">
        <v>-29341</v>
      </c>
      <c r="BO14" s="58">
        <v>-100343</v>
      </c>
      <c r="BP14" s="58">
        <v>-31860</v>
      </c>
      <c r="BQ14" s="58">
        <v>-33055</v>
      </c>
      <c r="BR14" s="58">
        <v>-35722</v>
      </c>
      <c r="BS14" s="58">
        <v>-56653</v>
      </c>
      <c r="BT14" s="58">
        <v>-157290</v>
      </c>
      <c r="BU14" s="58">
        <v>-46032</v>
      </c>
      <c r="BV14" s="58">
        <v>-50904</v>
      </c>
      <c r="BW14" s="58">
        <v>-52119</v>
      </c>
    </row>
    <row r="15" spans="1:75">
      <c r="A15" s="48" t="s">
        <v>61</v>
      </c>
      <c r="B15" s="63">
        <f t="shared" ref="B15:AU15" si="42">B$5-B$4+B$7-B$14</f>
        <v>17375.626194534008</v>
      </c>
      <c r="C15" s="63">
        <f t="shared" si="42"/>
        <v>23019.138681460026</v>
      </c>
      <c r="D15" s="63">
        <f t="shared" si="42"/>
        <v>24092.746901890991</v>
      </c>
      <c r="E15" s="63">
        <f t="shared" si="42"/>
        <v>30859.988222115033</v>
      </c>
      <c r="F15" s="63">
        <f t="shared" si="42"/>
        <v>95347.500000000058</v>
      </c>
      <c r="G15" s="63">
        <f t="shared" si="42"/>
        <v>20734.139928949007</v>
      </c>
      <c r="H15" s="63">
        <f t="shared" si="42"/>
        <v>28288.961676949002</v>
      </c>
      <c r="I15" s="63">
        <f t="shared" si="42"/>
        <v>35535.383384956003</v>
      </c>
      <c r="J15" s="63">
        <f t="shared" si="42"/>
        <v>33170.194896303008</v>
      </c>
      <c r="K15" s="63">
        <f t="shared" si="42"/>
        <v>117728.67988715699</v>
      </c>
      <c r="L15" s="63">
        <f t="shared" si="42"/>
        <v>14668</v>
      </c>
      <c r="M15" s="63">
        <f t="shared" si="42"/>
        <v>34634</v>
      </c>
      <c r="N15" s="63">
        <f t="shared" si="42"/>
        <v>42656</v>
      </c>
      <c r="O15" s="63">
        <f t="shared" si="42"/>
        <v>43805</v>
      </c>
      <c r="P15" s="63">
        <f t="shared" si="42"/>
        <v>135763</v>
      </c>
      <c r="Q15" s="63">
        <f t="shared" si="42"/>
        <v>28636</v>
      </c>
      <c r="R15" s="63">
        <f t="shared" si="42"/>
        <v>40478</v>
      </c>
      <c r="S15" s="63">
        <f t="shared" si="42"/>
        <v>46756.482773377997</v>
      </c>
      <c r="T15" s="63">
        <f t="shared" si="42"/>
        <v>43589.673420842009</v>
      </c>
      <c r="U15" s="63">
        <f t="shared" si="42"/>
        <v>159460.15619422001</v>
      </c>
      <c r="V15" s="63">
        <f t="shared" si="42"/>
        <v>27288.592846912012</v>
      </c>
      <c r="W15" s="63">
        <f t="shared" si="42"/>
        <v>42280.787654708998</v>
      </c>
      <c r="X15" s="63">
        <f t="shared" si="42"/>
        <v>51427.214023834997</v>
      </c>
      <c r="Y15" s="63">
        <f t="shared" si="42"/>
        <v>40303.36792869601</v>
      </c>
      <c r="Z15" s="63">
        <f t="shared" si="42"/>
        <v>161299.96245415206</v>
      </c>
      <c r="AA15" s="63">
        <f t="shared" si="42"/>
        <v>28110.854562905053</v>
      </c>
      <c r="AB15" s="63">
        <f t="shared" si="42"/>
        <v>42978.877749342995</v>
      </c>
      <c r="AC15" s="63">
        <f t="shared" si="42"/>
        <v>49698.867523659013</v>
      </c>
      <c r="AD15" s="63">
        <f t="shared" si="42"/>
        <v>44707.880943117139</v>
      </c>
      <c r="AE15" s="63">
        <f t="shared" si="42"/>
        <v>165496.48077902419</v>
      </c>
      <c r="AF15" s="63">
        <f t="shared" si="42"/>
        <v>26343.033623968036</v>
      </c>
      <c r="AG15" s="63">
        <f t="shared" si="42"/>
        <v>40987</v>
      </c>
      <c r="AH15" s="63">
        <f t="shared" si="42"/>
        <v>55896</v>
      </c>
      <c r="AI15" s="63">
        <f t="shared" si="42"/>
        <v>53915</v>
      </c>
      <c r="AJ15" s="63">
        <f t="shared" si="42"/>
        <v>177141.03362396811</v>
      </c>
      <c r="AK15" s="63">
        <f t="shared" si="42"/>
        <v>36033</v>
      </c>
      <c r="AL15" s="63">
        <f t="shared" si="42"/>
        <v>50315</v>
      </c>
      <c r="AM15" s="63">
        <f t="shared" si="42"/>
        <v>65435</v>
      </c>
      <c r="AN15" s="63">
        <f t="shared" si="42"/>
        <v>54482</v>
      </c>
      <c r="AO15" s="63">
        <f t="shared" si="42"/>
        <v>206265</v>
      </c>
      <c r="AP15" s="63">
        <f t="shared" si="42"/>
        <v>40761</v>
      </c>
      <c r="AQ15" s="63">
        <f t="shared" si="42"/>
        <v>56552</v>
      </c>
      <c r="AR15" s="63">
        <f>AR$5-AR$4+AR$7-AR$14+1</f>
        <v>70730</v>
      </c>
      <c r="AS15" s="63">
        <f>AS$5-AS$4+AS$7-AS$14+1</f>
        <v>64118</v>
      </c>
      <c r="AT15" s="63">
        <f>AT$5-AT$4+AT$7-AT$14+2</f>
        <v>232161</v>
      </c>
      <c r="AU15" s="63">
        <f t="shared" si="42"/>
        <v>54582</v>
      </c>
      <c r="AV15" s="63">
        <f>AV$5-AV$4+AV$7-AV$14-1</f>
        <v>44864</v>
      </c>
      <c r="AW15" s="63">
        <f>AW$5-AW$4+AW$7-AW$14</f>
        <v>68989</v>
      </c>
      <c r="AX15" s="63">
        <f>AX$5-AX$4+AX$7-AX$14-1</f>
        <v>58818</v>
      </c>
      <c r="AY15" s="63">
        <f t="shared" ref="AY15:BD15" si="43">AY$5-AY$4+AY$7-AY$14-1</f>
        <v>83544</v>
      </c>
      <c r="AZ15" s="63">
        <f t="shared" si="43"/>
        <v>73091</v>
      </c>
      <c r="BA15" s="63">
        <v>93829</v>
      </c>
      <c r="BB15" s="63">
        <f t="shared" si="43"/>
        <v>85145</v>
      </c>
      <c r="BC15" s="63">
        <v>300945</v>
      </c>
      <c r="BD15" s="63">
        <f t="shared" si="43"/>
        <v>261921</v>
      </c>
      <c r="BE15" s="63">
        <f>BE$5-BE$4+BE$7-BE$14</f>
        <v>64297</v>
      </c>
      <c r="BF15" s="63">
        <f>BF$5-BF$4+BF$7-BF$14</f>
        <v>-72095</v>
      </c>
      <c r="BG15" s="63">
        <f>BG$5-BG$4+BG$7-BG$14</f>
        <v>5557.9683539876278</v>
      </c>
      <c r="BH15" s="63">
        <f>BH$5-BH$4+BH$7-BH$14</f>
        <v>63123</v>
      </c>
      <c r="BI15" s="63">
        <f>BI$5-BI$4+BI$7-BI$14</f>
        <v>122248.91199999998</v>
      </c>
      <c r="BJ15" s="63">
        <v>226926.87135398772</v>
      </c>
      <c r="BK15" s="63">
        <v>64744</v>
      </c>
      <c r="BL15" s="63">
        <v>84161.050719999999</v>
      </c>
      <c r="BM15" s="63">
        <v>125052.39850000001</v>
      </c>
      <c r="BN15" s="63">
        <v>185275.44580000004</v>
      </c>
      <c r="BO15" s="63">
        <v>459232.89502000017</v>
      </c>
      <c r="BP15" s="63">
        <v>133782.00357</v>
      </c>
      <c r="BQ15" s="63">
        <v>162371.23621999996</v>
      </c>
      <c r="BR15" s="63">
        <v>170087.87231000001</v>
      </c>
      <c r="BS15" s="63">
        <v>190876.74613999994</v>
      </c>
      <c r="BT15" s="63">
        <v>657116.8546699998</v>
      </c>
      <c r="BU15" s="63">
        <v>164288.05478000001</v>
      </c>
      <c r="BV15" s="63">
        <v>198229.78195272782</v>
      </c>
      <c r="BW15" s="63">
        <v>217530.58507999999</v>
      </c>
    </row>
    <row r="16" spans="1:75">
      <c r="A16" s="51" t="s">
        <v>62</v>
      </c>
      <c r="B16" s="64">
        <f t="shared" ref="B16:BD16" si="44">B15/B2</f>
        <v>0.15429914034751804</v>
      </c>
      <c r="C16" s="64">
        <f t="shared" si="44"/>
        <v>0.18370926786052919</v>
      </c>
      <c r="D16" s="64">
        <f t="shared" si="44"/>
        <v>0.15168984821343073</v>
      </c>
      <c r="E16" s="64">
        <f t="shared" si="44"/>
        <v>0.17655971794842282</v>
      </c>
      <c r="F16" s="64">
        <f t="shared" si="44"/>
        <v>0.1668296839774584</v>
      </c>
      <c r="G16" s="64">
        <f t="shared" si="44"/>
        <v>0.14960236609635946</v>
      </c>
      <c r="H16" s="64">
        <f t="shared" si="44"/>
        <v>0.18581819283334866</v>
      </c>
      <c r="I16" s="64">
        <f t="shared" si="44"/>
        <v>0.1881164386898746</v>
      </c>
      <c r="J16" s="64">
        <f t="shared" si="44"/>
        <v>0.16654128812077565</v>
      </c>
      <c r="K16" s="64">
        <f t="shared" si="44"/>
        <v>0.17340914129234333</v>
      </c>
      <c r="L16" s="64">
        <f t="shared" si="44"/>
        <v>9.0901766845768187E-2</v>
      </c>
      <c r="M16" s="64">
        <f t="shared" si="44"/>
        <v>0.17363186074959391</v>
      </c>
      <c r="N16" s="64">
        <f t="shared" si="44"/>
        <v>0.17293790922543634</v>
      </c>
      <c r="O16" s="64">
        <f t="shared" si="44"/>
        <v>0.1732443217547093</v>
      </c>
      <c r="P16" s="64">
        <f t="shared" si="44"/>
        <v>0.15780248391614896</v>
      </c>
      <c r="Q16" s="64">
        <f t="shared" si="44"/>
        <v>0.14244002407493073</v>
      </c>
      <c r="R16" s="64">
        <f t="shared" si="44"/>
        <v>0.17033399399930146</v>
      </c>
      <c r="S16" s="64">
        <f t="shared" si="44"/>
        <v>0.17533396122329761</v>
      </c>
      <c r="T16" s="64">
        <f t="shared" si="44"/>
        <v>0.16921391384677081</v>
      </c>
      <c r="U16" s="64">
        <f t="shared" si="44"/>
        <v>0.16559546829453242</v>
      </c>
      <c r="V16" s="64">
        <f t="shared" si="44"/>
        <v>0.12786033898049437</v>
      </c>
      <c r="W16" s="64">
        <f t="shared" si="44"/>
        <v>0.16662510701447497</v>
      </c>
      <c r="X16" s="64">
        <f t="shared" si="44"/>
        <v>0.17368249816390802</v>
      </c>
      <c r="Y16" s="64">
        <f t="shared" si="44"/>
        <v>0.13915130984196084</v>
      </c>
      <c r="Z16" s="64">
        <f t="shared" si="44"/>
        <v>0.15319458989727702</v>
      </c>
      <c r="AA16" s="64">
        <f t="shared" si="44"/>
        <v>0.11899177353267011</v>
      </c>
      <c r="AB16" s="64">
        <f t="shared" si="44"/>
        <v>0.15056534506688735</v>
      </c>
      <c r="AC16" s="64">
        <f t="shared" si="44"/>
        <v>0.15774013077703547</v>
      </c>
      <c r="AD16" s="64">
        <f t="shared" si="44"/>
        <v>0.15753472003973665</v>
      </c>
      <c r="AE16" s="64">
        <f t="shared" si="44"/>
        <v>0.14769126495039894</v>
      </c>
      <c r="AF16" s="64">
        <f t="shared" si="44"/>
        <v>0.10228437381902347</v>
      </c>
      <c r="AG16" s="64">
        <f t="shared" si="44"/>
        <v>0.13858570694365549</v>
      </c>
      <c r="AH16" s="64">
        <f t="shared" si="44"/>
        <v>0.16111096699438809</v>
      </c>
      <c r="AI16" s="64">
        <f t="shared" si="44"/>
        <v>0.15910231062059196</v>
      </c>
      <c r="AJ16" s="64">
        <f t="shared" si="44"/>
        <v>0.14295827942956485</v>
      </c>
      <c r="AK16" s="64">
        <f t="shared" si="44"/>
        <v>0.12125097164316216</v>
      </c>
      <c r="AL16" s="64">
        <f t="shared" si="44"/>
        <v>0.15297823370416203</v>
      </c>
      <c r="AM16" s="64">
        <f t="shared" si="44"/>
        <v>0.17647312651533334</v>
      </c>
      <c r="AN16" s="64">
        <f t="shared" si="44"/>
        <v>0.14984007194699683</v>
      </c>
      <c r="AO16" s="64">
        <f t="shared" si="44"/>
        <v>0.15161259972627186</v>
      </c>
      <c r="AP16" s="64">
        <f t="shared" si="44"/>
        <v>0.12344897557429926</v>
      </c>
      <c r="AQ16" s="64">
        <f t="shared" si="44"/>
        <v>0.15126558408383908</v>
      </c>
      <c r="AR16" s="64">
        <f t="shared" si="44"/>
        <v>0.17234237483065468</v>
      </c>
      <c r="AS16" s="64">
        <f t="shared" si="44"/>
        <v>0.15554655261504424</v>
      </c>
      <c r="AT16" s="64">
        <f t="shared" si="44"/>
        <v>0.15207128769423953</v>
      </c>
      <c r="AU16" s="64">
        <f t="shared" si="44"/>
        <v>0.14471727078212868</v>
      </c>
      <c r="AV16" s="64">
        <f t="shared" si="44"/>
        <v>0.11895122268090985</v>
      </c>
      <c r="AW16" s="64">
        <f t="shared" si="44"/>
        <v>0.17530098133382122</v>
      </c>
      <c r="AX16" s="64">
        <f t="shared" si="44"/>
        <v>0.14945648030979861</v>
      </c>
      <c r="AY16" s="64">
        <f t="shared" si="44"/>
        <v>0.18949631867608432</v>
      </c>
      <c r="AZ16" s="64">
        <f t="shared" si="44"/>
        <v>0.16578659662397874</v>
      </c>
      <c r="BA16" s="64">
        <f t="shared" si="44"/>
        <v>0.2006385089767605</v>
      </c>
      <c r="BB16" s="64">
        <f t="shared" si="44"/>
        <v>0.18206914543292876</v>
      </c>
      <c r="BC16" s="64">
        <f t="shared" si="44"/>
        <v>0.17921553564569581</v>
      </c>
      <c r="BD16" s="64">
        <f t="shared" si="44"/>
        <v>0.15597638210256456</v>
      </c>
      <c r="BE16" s="64">
        <v>0.171243584724253</v>
      </c>
      <c r="BF16" s="64">
        <v>-0.46680652408979367</v>
      </c>
      <c r="BG16" s="64">
        <v>3.1581180254111406E-2</v>
      </c>
      <c r="BH16" s="64">
        <v>0.1515692870675186</v>
      </c>
      <c r="BI16" s="64">
        <v>0.18964639668639419</v>
      </c>
      <c r="BJ16" s="64">
        <v>0.14072644891855335</v>
      </c>
      <c r="BK16" s="64">
        <v>0.12950043204147599</v>
      </c>
      <c r="BL16" s="64">
        <v>0.15219657041173576</v>
      </c>
      <c r="BM16" s="64">
        <v>0.1607462680715574</v>
      </c>
      <c r="BN16" s="64">
        <v>0.16951868411180754</v>
      </c>
      <c r="BO16" s="64">
        <v>0.15706568651975653</v>
      </c>
      <c r="BP16" s="64">
        <v>0.15934472110922657</v>
      </c>
      <c r="BQ16" s="64">
        <v>0.17186651758345042</v>
      </c>
      <c r="BR16" s="64">
        <v>0.14946407229445027</v>
      </c>
      <c r="BS16" s="64">
        <v>0.14555044531356631</v>
      </c>
      <c r="BT16" s="64">
        <v>0.15521005720965406</v>
      </c>
      <c r="BU16" s="64">
        <v>0.16023553779366054</v>
      </c>
      <c r="BV16" s="64">
        <v>0.17526591585911852</v>
      </c>
      <c r="BW16" s="64">
        <v>0.17184913299884738</v>
      </c>
    </row>
    <row r="17" spans="1:75" s="44" customFormat="1">
      <c r="A17" s="48" t="s">
        <v>2</v>
      </c>
      <c r="B17" s="63">
        <v>10370</v>
      </c>
      <c r="C17" s="63">
        <v>16772</v>
      </c>
      <c r="D17" s="63">
        <v>15890</v>
      </c>
      <c r="E17" s="63">
        <v>21502</v>
      </c>
      <c r="F17" s="63">
        <v>64534</v>
      </c>
      <c r="G17" s="63">
        <v>14727.999998824002</v>
      </c>
      <c r="H17" s="63">
        <v>24039</v>
      </c>
      <c r="I17" s="63">
        <v>25945</v>
      </c>
      <c r="J17" s="63">
        <v>26901</v>
      </c>
      <c r="K17" s="63">
        <v>91612.999998824002</v>
      </c>
      <c r="L17" s="63">
        <v>10852</v>
      </c>
      <c r="M17" s="63">
        <v>25763</v>
      </c>
      <c r="N17" s="63">
        <v>28586</v>
      </c>
      <c r="O17" s="63">
        <v>31673</v>
      </c>
      <c r="P17" s="63">
        <v>96874</v>
      </c>
      <c r="Q17" s="63">
        <v>19366</v>
      </c>
      <c r="R17" s="63">
        <v>29057</v>
      </c>
      <c r="S17" s="63">
        <v>29387</v>
      </c>
      <c r="T17" s="63">
        <v>32745</v>
      </c>
      <c r="U17" s="63">
        <v>110555</v>
      </c>
      <c r="V17" s="63">
        <v>17433</v>
      </c>
      <c r="W17" s="63">
        <v>31633</v>
      </c>
      <c r="X17" s="63">
        <v>33601</v>
      </c>
      <c r="Y17" s="63">
        <v>30085</v>
      </c>
      <c r="Z17" s="63">
        <v>112752</v>
      </c>
      <c r="AA17" s="63">
        <v>18143</v>
      </c>
      <c r="AB17" s="63">
        <v>31938</v>
      </c>
      <c r="AC17" s="63">
        <v>36082</v>
      </c>
      <c r="AD17" s="63">
        <v>33500</v>
      </c>
      <c r="AE17" s="63">
        <v>119663</v>
      </c>
      <c r="AF17" s="63">
        <v>14679</v>
      </c>
      <c r="AG17" s="63">
        <v>30213</v>
      </c>
      <c r="AH17" s="63">
        <v>35440</v>
      </c>
      <c r="AI17" s="63">
        <v>35817</v>
      </c>
      <c r="AJ17" s="63">
        <v>116149</v>
      </c>
      <c r="AK17" s="63">
        <v>22175</v>
      </c>
      <c r="AL17" s="63">
        <v>39270</v>
      </c>
      <c r="AM17" s="63">
        <v>37681</v>
      </c>
      <c r="AN17" s="63">
        <v>55344</v>
      </c>
      <c r="AO17" s="63">
        <v>154470</v>
      </c>
      <c r="AP17" s="63">
        <v>27114</v>
      </c>
      <c r="AQ17" s="65">
        <v>33123</v>
      </c>
      <c r="AR17" s="65">
        <v>40164</v>
      </c>
      <c r="AS17" s="65">
        <v>42243</v>
      </c>
      <c r="AT17" s="65">
        <v>142644</v>
      </c>
      <c r="AU17" s="65">
        <v>23141</v>
      </c>
      <c r="AV17" s="65">
        <v>23874</v>
      </c>
      <c r="AW17" s="65">
        <v>40568</v>
      </c>
      <c r="AX17" s="65">
        <v>42356</v>
      </c>
      <c r="AY17" s="65">
        <v>39775</v>
      </c>
      <c r="AZ17" s="65">
        <v>41090</v>
      </c>
      <c r="BA17" s="65">
        <v>58655</v>
      </c>
      <c r="BB17" s="65">
        <v>59388</v>
      </c>
      <c r="BC17" s="65">
        <v>162139</v>
      </c>
      <c r="BD17" s="65">
        <v>166708</v>
      </c>
      <c r="BE17" s="65">
        <v>25888</v>
      </c>
      <c r="BF17" s="65">
        <v>-82299</v>
      </c>
      <c r="BG17" s="65">
        <v>-31048.040886368159</v>
      </c>
      <c r="BH17" s="65">
        <v>27947</v>
      </c>
      <c r="BI17" s="65">
        <v>83208.38192</v>
      </c>
      <c r="BJ17" s="65">
        <v>87317.335093631831</v>
      </c>
      <c r="BK17" s="65">
        <v>29608.36</v>
      </c>
      <c r="BL17" s="65">
        <v>47384.413475199995</v>
      </c>
      <c r="BM17" s="65">
        <v>81774.723010000002</v>
      </c>
      <c r="BN17" s="65">
        <v>110522.91422799999</v>
      </c>
      <c r="BO17" s="65">
        <v>269290.41071319999</v>
      </c>
      <c r="BP17" s="65">
        <v>57547.7223562</v>
      </c>
      <c r="BQ17" s="65">
        <v>123366.67590520001</v>
      </c>
      <c r="BR17" s="65">
        <v>102828.05572460001</v>
      </c>
      <c r="BS17" s="65">
        <v>102702.0324524</v>
      </c>
      <c r="BT17" s="65">
        <v>386443.82408220001</v>
      </c>
      <c r="BU17" s="65">
        <v>73087.674948137661</v>
      </c>
      <c r="BV17" s="65">
        <v>113890.51379102637</v>
      </c>
      <c r="BW17" s="65">
        <v>107176.42003375408</v>
      </c>
    </row>
    <row r="18" spans="1:75">
      <c r="A18" s="51" t="s">
        <v>3</v>
      </c>
      <c r="B18" s="66">
        <f t="shared" ref="B18:AU18" si="45">B17/B2</f>
        <v>9.2087736435485304E-2</v>
      </c>
      <c r="C18" s="66">
        <f t="shared" si="45"/>
        <v>0.13385261208919252</v>
      </c>
      <c r="D18" s="66">
        <f t="shared" si="45"/>
        <v>0.1000447021639625</v>
      </c>
      <c r="E18" s="66">
        <f t="shared" si="45"/>
        <v>0.12301971821902388</v>
      </c>
      <c r="F18" s="66">
        <f t="shared" si="45"/>
        <v>0.11291525027715771</v>
      </c>
      <c r="G18" s="66">
        <f t="shared" si="45"/>
        <v>0.10626645982141471</v>
      </c>
      <c r="H18" s="66">
        <f t="shared" si="45"/>
        <v>0.15790199684708356</v>
      </c>
      <c r="I18" s="66">
        <f t="shared" si="45"/>
        <v>0.13734707598159882</v>
      </c>
      <c r="J18" s="66">
        <f t="shared" si="45"/>
        <v>0.13506484377745756</v>
      </c>
      <c r="K18" s="66">
        <f t="shared" si="45"/>
        <v>0.13494189925716291</v>
      </c>
      <c r="L18" s="66">
        <f t="shared" si="45"/>
        <v>6.7252929766176459E-2</v>
      </c>
      <c r="M18" s="66">
        <f t="shared" si="45"/>
        <v>0.1291585617743197</v>
      </c>
      <c r="N18" s="66">
        <f t="shared" si="45"/>
        <v>0.11589467069388416</v>
      </c>
      <c r="O18" s="66">
        <f t="shared" si="45"/>
        <v>0.12526349510185841</v>
      </c>
      <c r="P18" s="66">
        <f t="shared" si="45"/>
        <v>0.11260032429228149</v>
      </c>
      <c r="Q18" s="66">
        <f t="shared" si="45"/>
        <v>9.6329567894786583E-2</v>
      </c>
      <c r="R18" s="66">
        <f t="shared" si="45"/>
        <v>0.12227370086559866</v>
      </c>
      <c r="S18" s="66">
        <f t="shared" si="45"/>
        <v>0.11019945925878705</v>
      </c>
      <c r="T18" s="66">
        <f t="shared" si="45"/>
        <v>0.12711518977022604</v>
      </c>
      <c r="U18" s="66">
        <f t="shared" si="45"/>
        <v>0.11480866088581962</v>
      </c>
      <c r="V18" s="66">
        <f t="shared" si="45"/>
        <v>8.1682089727070403E-2</v>
      </c>
      <c r="W18" s="66">
        <f t="shared" si="45"/>
        <v>0.12466305153144064</v>
      </c>
      <c r="X18" s="66">
        <f t="shared" si="45"/>
        <v>0.11347893778769938</v>
      </c>
      <c r="Y18" s="66">
        <f t="shared" si="45"/>
        <v>0.10387139764601898</v>
      </c>
      <c r="Z18" s="66">
        <f t="shared" si="45"/>
        <v>0.10708617743793623</v>
      </c>
      <c r="AA18" s="66">
        <f t="shared" si="45"/>
        <v>7.6798367775416737E-2</v>
      </c>
      <c r="AB18" s="66">
        <f t="shared" si="45"/>
        <v>0.11188649500788229</v>
      </c>
      <c r="AC18" s="66">
        <f t="shared" si="45"/>
        <v>0.11452130968552821</v>
      </c>
      <c r="AD18" s="66">
        <f t="shared" si="45"/>
        <v>0.11804212165738186</v>
      </c>
      <c r="AE18" s="66">
        <f t="shared" si="45"/>
        <v>0.10678885589934292</v>
      </c>
      <c r="AF18" s="66">
        <f t="shared" si="45"/>
        <v>5.6995422194783867E-2</v>
      </c>
      <c r="AG18" s="66">
        <f t="shared" si="45"/>
        <v>0.10215653655765641</v>
      </c>
      <c r="AH18" s="66">
        <f t="shared" si="45"/>
        <v>0.10214993327395724</v>
      </c>
      <c r="AI18" s="66">
        <f t="shared" si="45"/>
        <v>0.10569539941570513</v>
      </c>
      <c r="AJ18" s="66">
        <f t="shared" si="45"/>
        <v>9.373582652064788E-2</v>
      </c>
      <c r="AK18" s="66">
        <f t="shared" si="45"/>
        <v>7.4618829855607943E-2</v>
      </c>
      <c r="AL18" s="66">
        <f t="shared" si="45"/>
        <v>0.11939690425444584</v>
      </c>
      <c r="AM18" s="66">
        <f t="shared" si="45"/>
        <v>0.10162273829333347</v>
      </c>
      <c r="AN18" s="66">
        <f t="shared" si="45"/>
        <v>0.15221080250054317</v>
      </c>
      <c r="AO18" s="66">
        <f t="shared" si="45"/>
        <v>0.11354130986700224</v>
      </c>
      <c r="AP18" s="66">
        <f t="shared" si="45"/>
        <v>8.2117600738979668E-2</v>
      </c>
      <c r="AQ18" s="66">
        <f t="shared" si="45"/>
        <v>8.8597572881754891E-2</v>
      </c>
      <c r="AR18" s="66">
        <f t="shared" si="45"/>
        <v>9.7864543230572795E-2</v>
      </c>
      <c r="AS18" s="66">
        <f t="shared" si="45"/>
        <v>0.10247907018492956</v>
      </c>
      <c r="AT18" s="66">
        <f t="shared" si="45"/>
        <v>9.3435403714909479E-2</v>
      </c>
      <c r="AU18" s="66">
        <f t="shared" si="45"/>
        <v>6.1355435183196652E-2</v>
      </c>
      <c r="AV18" s="66">
        <f t="shared" ref="AV18:BI18" si="46">AV17/AV2</f>
        <v>6.3298891990995934E-2</v>
      </c>
      <c r="AW18" s="66">
        <f t="shared" si="46"/>
        <v>0.1030832482098662</v>
      </c>
      <c r="AX18" s="66">
        <f t="shared" si="46"/>
        <v>0.10762655445614998</v>
      </c>
      <c r="AY18" s="66">
        <f t="shared" si="46"/>
        <v>9.0218520484310713E-2</v>
      </c>
      <c r="AZ18" s="66">
        <f t="shared" si="46"/>
        <v>9.3201232098059764E-2</v>
      </c>
      <c r="BA18" s="66">
        <f t="shared" si="46"/>
        <v>0.12542446092393489</v>
      </c>
      <c r="BB18" s="66">
        <f t="shared" si="46"/>
        <v>0.12699186574632418</v>
      </c>
      <c r="BC18" s="66">
        <f t="shared" si="46"/>
        <v>9.6555276658716618E-2</v>
      </c>
      <c r="BD18" s="66">
        <f t="shared" si="46"/>
        <v>9.9276158488835684E-2</v>
      </c>
      <c r="BE18" s="66">
        <f t="shared" si="46"/>
        <v>6.894806789339257E-2</v>
      </c>
      <c r="BF18" s="66">
        <f t="shared" si="46"/>
        <v>-0.53287620675589054</v>
      </c>
      <c r="BG18" s="66">
        <f t="shared" si="46"/>
        <v>-0.17641946001112413</v>
      </c>
      <c r="BH18" s="66">
        <f t="shared" si="46"/>
        <v>6.7105601217875302E-2</v>
      </c>
      <c r="BI18" s="66">
        <f t="shared" si="46"/>
        <v>0.12908229240709571</v>
      </c>
      <c r="BJ18" s="66">
        <v>5.4148979463917744E-2</v>
      </c>
      <c r="BK18" s="66">
        <v>5.9222405350913686E-2</v>
      </c>
      <c r="BL18" s="66">
        <v>8.5689819223980779E-2</v>
      </c>
      <c r="BM18" s="66">
        <v>0.10511578909414371</v>
      </c>
      <c r="BN18" s="66">
        <v>0.10112348618692529</v>
      </c>
      <c r="BO18" s="66">
        <v>9.2102032956532645E-2</v>
      </c>
      <c r="BP18" s="66">
        <v>6.8543791575985974E-2</v>
      </c>
      <c r="BQ18" s="66">
        <v>0.13058101586998494</v>
      </c>
      <c r="BR18" s="66">
        <v>9.035976372676266E-2</v>
      </c>
      <c r="BS18" s="66">
        <v>7.8314026513691723E-2</v>
      </c>
      <c r="BT18" s="66">
        <v>9.1277476171627542E-2</v>
      </c>
      <c r="BU18" s="66">
        <v>7.1284810798239395E-2</v>
      </c>
      <c r="BV18" s="66">
        <v>0.1006969034148964</v>
      </c>
      <c r="BW18" s="66">
        <v>8.4669357432874959E-2</v>
      </c>
    </row>
    <row r="19" spans="1:75" s="44" customFormat="1">
      <c r="A19" s="47" t="s">
        <v>63</v>
      </c>
      <c r="B19" s="67">
        <v>0.61956786138380537</v>
      </c>
      <c r="C19" s="67">
        <v>0.42535192056037752</v>
      </c>
      <c r="D19" s="67">
        <v>0.33518038232879349</v>
      </c>
      <c r="E19" s="67">
        <v>0.28976578539951198</v>
      </c>
      <c r="F19" s="67">
        <v>0.28976578539951198</v>
      </c>
      <c r="G19" s="67">
        <v>0.33475330855696089</v>
      </c>
      <c r="H19" s="67">
        <v>0.23100174397059745</v>
      </c>
      <c r="I19" s="67">
        <v>0.24961002464423859</v>
      </c>
      <c r="J19" s="67">
        <v>0.28239292497599455</v>
      </c>
      <c r="K19" s="67">
        <v>0.28199999999999997</v>
      </c>
      <c r="L19" s="67">
        <v>0.25173692018931898</v>
      </c>
      <c r="M19" s="67">
        <v>0.21812495910674443</v>
      </c>
      <c r="N19" s="67">
        <v>0.24336302384538619</v>
      </c>
      <c r="O19" s="67">
        <v>0.27405371163558384</v>
      </c>
      <c r="P19" s="67">
        <v>0.27405371163558384</v>
      </c>
      <c r="Q19" s="67">
        <v>0.24562867425248303</v>
      </c>
      <c r="R19" s="67">
        <v>0.26079106017582904</v>
      </c>
      <c r="S19" s="67">
        <v>0.27344604466708411</v>
      </c>
      <c r="T19" s="67">
        <v>0.30217041383249388</v>
      </c>
      <c r="U19" s="67">
        <v>0.30217041383249388</v>
      </c>
      <c r="V19" s="67">
        <v>0.27961440980339081</v>
      </c>
      <c r="W19" s="67">
        <v>0.30249383475634051</v>
      </c>
      <c r="X19" s="67">
        <v>0.29679205934528585</v>
      </c>
      <c r="Y19" s="67">
        <v>0.28924247014699278</v>
      </c>
      <c r="Z19" s="67">
        <v>0.28924247014699278</v>
      </c>
      <c r="AA19" s="67">
        <v>0.28113943513496931</v>
      </c>
      <c r="AB19" s="67">
        <v>0.2901109598095768</v>
      </c>
      <c r="AC19" s="67">
        <v>0.30348003412651137</v>
      </c>
      <c r="AD19" s="67">
        <v>0.29182361986048011</v>
      </c>
      <c r="AE19" s="67">
        <v>0.29182361986048011</v>
      </c>
      <c r="AF19" s="67">
        <v>0.27042059373199212</v>
      </c>
      <c r="AG19" s="67">
        <v>0.28418957717824894</v>
      </c>
      <c r="AH19" s="67">
        <v>0.29132788924670427</v>
      </c>
      <c r="AI19" s="67">
        <v>0.27481660223870358</v>
      </c>
      <c r="AJ19" s="67">
        <v>0.27481660223870358</v>
      </c>
      <c r="AK19" s="67">
        <v>0.24073462940081644</v>
      </c>
      <c r="AL19" s="67">
        <v>0.2340872831660557</v>
      </c>
      <c r="AM19" s="67">
        <v>0.23537012733736953</v>
      </c>
      <c r="AN19" s="67">
        <v>0.25159098961097381</v>
      </c>
      <c r="AO19" s="67">
        <v>0.252</v>
      </c>
      <c r="AP19" s="67">
        <v>0.24782953780529637</v>
      </c>
      <c r="AQ19" s="67">
        <v>0.26326334537880675</v>
      </c>
      <c r="AR19" s="67">
        <v>0.26700000000000002</v>
      </c>
      <c r="AS19" s="67">
        <v>0.27017231745923614</v>
      </c>
      <c r="AT19" s="67">
        <v>0.27017231745923614</v>
      </c>
      <c r="AU19" s="67">
        <v>0.23792653578938472</v>
      </c>
      <c r="AV19" s="67">
        <v>0.23958130115140913</v>
      </c>
      <c r="AW19" s="67">
        <v>0.24412423336371009</v>
      </c>
      <c r="AX19" s="67">
        <v>0.25232972075987053</v>
      </c>
      <c r="AY19" s="67">
        <v>0.24606507968375299</v>
      </c>
      <c r="AZ19" s="67">
        <v>0.25650451966197685</v>
      </c>
      <c r="BA19" s="67">
        <v>0.24964939392044591</v>
      </c>
      <c r="BB19" s="67">
        <v>0.25958338171846107</v>
      </c>
      <c r="BC19" s="67">
        <v>0.24964939392044591</v>
      </c>
      <c r="BD19" s="67">
        <v>0.25958338171846107</v>
      </c>
      <c r="BE19" s="67">
        <v>0.28411313450683529</v>
      </c>
      <c r="BF19" s="67">
        <v>0.29669572592530796</v>
      </c>
      <c r="BG19" s="67" t="s">
        <v>52</v>
      </c>
      <c r="BH19" s="67">
        <v>0.28288245856343824</v>
      </c>
      <c r="BI19" s="67">
        <v>0.23601250037712321</v>
      </c>
      <c r="BJ19" s="67">
        <v>0.23601250037712321</v>
      </c>
      <c r="BK19" s="67">
        <v>0.2369</v>
      </c>
      <c r="BL19" s="67">
        <v>0.18019579887663517</v>
      </c>
      <c r="BM19" s="67">
        <v>0.16092881738256476</v>
      </c>
      <c r="BN19" s="67">
        <v>0.128</v>
      </c>
      <c r="BO19" s="67">
        <v>0.128</v>
      </c>
      <c r="BP19" s="67">
        <v>0.11600000000000001</v>
      </c>
      <c r="BQ19" s="67">
        <v>0.1162</v>
      </c>
      <c r="BR19" s="67">
        <v>0.13700000000000001</v>
      </c>
      <c r="BS19" s="67">
        <v>0.13639999999999999</v>
      </c>
      <c r="BT19" s="67">
        <v>0.13639999999999999</v>
      </c>
      <c r="BU19" s="67">
        <v>0.16165958545435949</v>
      </c>
      <c r="BV19" s="67">
        <v>0.17552823537381407</v>
      </c>
      <c r="BW19" s="67">
        <v>0.18019330101086922</v>
      </c>
    </row>
    <row r="20" spans="1:75" s="44" customFormat="1">
      <c r="A20" s="47" t="s">
        <v>181</v>
      </c>
      <c r="B20" s="159">
        <v>0.71758804996975867</v>
      </c>
      <c r="C20" s="159">
        <v>0.52072881525694403</v>
      </c>
      <c r="D20" s="159">
        <v>0.42176039203698334</v>
      </c>
      <c r="E20" s="159">
        <v>0.31728628119948998</v>
      </c>
      <c r="F20" s="159">
        <v>0.31728628119949015</v>
      </c>
      <c r="G20" s="159">
        <v>0.36984368492459235</v>
      </c>
      <c r="H20" s="159">
        <v>0.27000647855085541</v>
      </c>
      <c r="I20" s="159">
        <v>0.27935467813948794</v>
      </c>
      <c r="J20" s="159">
        <v>0.32862240533214077</v>
      </c>
      <c r="K20" s="159">
        <v>0.32900000000000001</v>
      </c>
      <c r="L20" s="159">
        <v>0.32898871696645016</v>
      </c>
      <c r="M20" s="159">
        <v>0.29415169695326887</v>
      </c>
      <c r="N20" s="159">
        <v>0.32787932883326826</v>
      </c>
      <c r="O20" s="159">
        <v>0.35596604966256307</v>
      </c>
      <c r="P20" s="159">
        <v>0.35596604966256307</v>
      </c>
      <c r="Q20" s="159">
        <v>0.33700624324315315</v>
      </c>
      <c r="R20" s="159">
        <v>0.338542865791785</v>
      </c>
      <c r="S20" s="159">
        <v>0.36857649759966604</v>
      </c>
      <c r="T20" s="159">
        <v>0.40956280180694737</v>
      </c>
      <c r="U20" s="159">
        <v>0.40956280180694737</v>
      </c>
      <c r="V20" s="159">
        <v>0.39303429792399747</v>
      </c>
      <c r="W20" s="159">
        <v>0.41889111347578534</v>
      </c>
      <c r="X20" s="159">
        <v>0.42449501554062063</v>
      </c>
      <c r="Y20" s="159">
        <v>0.43427874583653481</v>
      </c>
      <c r="Z20" s="159">
        <v>0.43427874583653481</v>
      </c>
      <c r="AA20" s="159">
        <v>0.42000844081113592</v>
      </c>
      <c r="AB20" s="159">
        <v>0.43057923404501242</v>
      </c>
      <c r="AC20" s="159">
        <v>0.44421371860898068</v>
      </c>
      <c r="AD20" s="159">
        <v>0.44386095486441118</v>
      </c>
      <c r="AE20" s="159">
        <v>0.44386095486441118</v>
      </c>
      <c r="AF20" s="159">
        <v>0.43100873835892606</v>
      </c>
      <c r="AG20" s="159">
        <v>0.44292132022871744</v>
      </c>
      <c r="AH20" s="159">
        <v>0.45282537623401969</v>
      </c>
      <c r="AI20" s="159">
        <v>0.42349226460927603</v>
      </c>
      <c r="AJ20" s="159">
        <v>0.42349226460927603</v>
      </c>
      <c r="AK20" s="159">
        <v>0.38925270187841154</v>
      </c>
      <c r="AL20" s="159">
        <v>0.38714077617728909</v>
      </c>
      <c r="AM20" s="159">
        <v>0.38814128166870421</v>
      </c>
      <c r="AN20" s="159">
        <v>0.3890019213891629</v>
      </c>
      <c r="AO20" s="159">
        <v>0.38900000000000001</v>
      </c>
      <c r="AP20" s="159">
        <v>0.36645539734277155</v>
      </c>
      <c r="AQ20" s="159">
        <v>0.36867317187115467</v>
      </c>
      <c r="AR20" s="159">
        <v>0.36699999999999999</v>
      </c>
      <c r="AS20" s="159">
        <v>0.36793186952685569</v>
      </c>
      <c r="AT20" s="159">
        <v>0.36793186952685569</v>
      </c>
      <c r="AU20" s="159">
        <v>0.40864284456961802</v>
      </c>
      <c r="AV20" s="159">
        <v>0.35896842791571371</v>
      </c>
      <c r="AW20" s="159">
        <v>0.42746610231189641</v>
      </c>
      <c r="AX20" s="159">
        <v>0.37446934835601547</v>
      </c>
      <c r="AY20" s="159">
        <v>0.43284616152048844</v>
      </c>
      <c r="AZ20" s="159">
        <v>0.37823763359145313</v>
      </c>
      <c r="BA20" s="159">
        <v>0.42701676656334581</v>
      </c>
      <c r="BB20" s="159">
        <v>0.37808228151509465</v>
      </c>
      <c r="BC20" s="159">
        <v>0.42701676656334581</v>
      </c>
      <c r="BD20" s="159">
        <v>0.37808228151509465</v>
      </c>
      <c r="BE20" s="159">
        <v>0.50886027958746816</v>
      </c>
      <c r="BF20" s="159">
        <v>0.56779705792386193</v>
      </c>
      <c r="BG20" s="159" t="s">
        <v>52</v>
      </c>
      <c r="BH20" s="159">
        <v>0.57281958149373169</v>
      </c>
      <c r="BI20" s="159">
        <v>0.74008385962971535</v>
      </c>
      <c r="BJ20" s="159">
        <v>0.74008385962971535</v>
      </c>
      <c r="BK20" s="159">
        <v>0.73199999999999998</v>
      </c>
      <c r="BL20" s="159">
        <v>0.59660190179214245</v>
      </c>
      <c r="BM20" s="159">
        <v>0.55398744976756131</v>
      </c>
      <c r="BN20" s="159">
        <v>0.61</v>
      </c>
      <c r="BO20" s="159">
        <v>0.61</v>
      </c>
      <c r="BP20" s="159">
        <v>0.58499999999999996</v>
      </c>
      <c r="BQ20" s="159">
        <v>0.56100000000000005</v>
      </c>
      <c r="BR20" s="159">
        <v>0.58499999999999996</v>
      </c>
      <c r="BS20" s="159">
        <v>0.58299999999999996</v>
      </c>
      <c r="BT20" s="159">
        <v>0.58299999999999996</v>
      </c>
      <c r="BU20" s="159">
        <v>0.63063824135224344</v>
      </c>
      <c r="BV20" s="159">
        <v>0.66346256561417649</v>
      </c>
      <c r="BW20" s="159">
        <v>0.68889955741462539</v>
      </c>
    </row>
    <row r="21" spans="1:75">
      <c r="A21" s="68" t="s">
        <v>158</v>
      </c>
      <c r="B21" s="158">
        <v>2.2877712847024285E-2</v>
      </c>
      <c r="C21" s="158">
        <v>0.10148131336823396</v>
      </c>
      <c r="D21" s="158">
        <v>-0.21857709918318557</v>
      </c>
      <c r="E21" s="158">
        <v>-0.35412569810430244</v>
      </c>
      <c r="F21" s="158">
        <v>-0.35412569810430244</v>
      </c>
      <c r="G21" s="158">
        <v>1.5572049440496596</v>
      </c>
      <c r="H21" s="158">
        <v>1.6067295396605543</v>
      </c>
      <c r="I21" s="158">
        <v>1.2470530867645879</v>
      </c>
      <c r="J21" s="158">
        <v>1.1457694256946693</v>
      </c>
      <c r="K21" s="158">
        <v>1.1457694256946693</v>
      </c>
      <c r="L21" s="158">
        <v>1.217036649944236</v>
      </c>
      <c r="M21" s="158">
        <v>1.3109561297211183</v>
      </c>
      <c r="N21" s="158">
        <v>0.96226264305351317</v>
      </c>
      <c r="O21" s="158">
        <v>0.79601953404093895</v>
      </c>
      <c r="P21" s="158">
        <v>0.79601953404093895</v>
      </c>
      <c r="Q21" s="158">
        <v>0.83767556484629102</v>
      </c>
      <c r="R21" s="158">
        <v>0.68487224811184311</v>
      </c>
      <c r="S21" s="158">
        <v>0.56826679192108975</v>
      </c>
      <c r="T21" s="158">
        <v>0.54730339897152891</v>
      </c>
      <c r="U21" s="158">
        <v>0.54730339897152891</v>
      </c>
      <c r="V21" s="158">
        <v>0.70140342666320921</v>
      </c>
      <c r="W21" s="158">
        <v>0.48990094799769879</v>
      </c>
      <c r="X21" s="158">
        <v>0.54307448340391407</v>
      </c>
      <c r="Y21" s="158">
        <v>0.62600743955362681</v>
      </c>
      <c r="Z21" s="158">
        <v>0.62600743955362681</v>
      </c>
      <c r="AA21" s="158">
        <v>0.69090561429047259</v>
      </c>
      <c r="AB21" s="158">
        <v>0.47858985382631125</v>
      </c>
      <c r="AC21" s="158">
        <v>0.4131701957278805</v>
      </c>
      <c r="AD21" s="158">
        <v>0.62000894281432783</v>
      </c>
      <c r="AE21" s="158">
        <v>0.62000894281432783</v>
      </c>
      <c r="AF21" s="158">
        <v>0.82337168963158414</v>
      </c>
      <c r="AG21" s="158">
        <v>0.78046322401938961</v>
      </c>
      <c r="AH21" s="158">
        <v>0.7491395429156692</v>
      </c>
      <c r="AI21" s="158">
        <v>0.77223793475254177</v>
      </c>
      <c r="AJ21" s="158">
        <v>0.77223793475254177</v>
      </c>
      <c r="AK21" s="158">
        <v>1.0464323372459603</v>
      </c>
      <c r="AL21" s="158">
        <v>1.0158545662170291</v>
      </c>
      <c r="AM21" s="158">
        <v>0.60785038187236562</v>
      </c>
      <c r="AN21" s="158">
        <v>0.75715705524446708</v>
      </c>
      <c r="AO21" s="158">
        <v>0.75715705524446708</v>
      </c>
      <c r="AP21" s="158">
        <v>0.7641296156744537</v>
      </c>
      <c r="AQ21" s="158">
        <v>0.49565437554665565</v>
      </c>
      <c r="AR21" s="158">
        <v>0.5</v>
      </c>
      <c r="AS21" s="158">
        <v>0.53575951275402522</v>
      </c>
      <c r="AT21" s="158">
        <v>0.53575951275402522</v>
      </c>
      <c r="AU21" s="158">
        <v>0.51020598984482668</v>
      </c>
      <c r="AV21" s="158">
        <v>0.53118942209204878</v>
      </c>
      <c r="AW21" s="158">
        <v>0.31413203312437116</v>
      </c>
      <c r="AX21" s="158">
        <v>0.31413203312437116</v>
      </c>
      <c r="AY21" s="158">
        <v>0.3179973086069276</v>
      </c>
      <c r="AZ21" s="158">
        <v>0.35804811224807487</v>
      </c>
      <c r="BA21" s="158">
        <v>0.31935179814385151</v>
      </c>
      <c r="BB21" s="158">
        <v>0.36995365032337874</v>
      </c>
      <c r="BC21" s="158">
        <v>0.31935179814385151</v>
      </c>
      <c r="BD21" s="158">
        <v>0.36995365032337874</v>
      </c>
      <c r="BE21" s="158">
        <v>-1.02893603160258E-2</v>
      </c>
      <c r="BF21" s="158">
        <v>-0.20765452907500501</v>
      </c>
      <c r="BG21" s="158" t="s">
        <v>52</v>
      </c>
      <c r="BH21" s="158">
        <v>0.12530253968463329</v>
      </c>
      <c r="BI21" s="158">
        <v>-0.43452211126961482</v>
      </c>
      <c r="BJ21" s="158">
        <v>-0.43452211126961482</v>
      </c>
      <c r="BK21" s="158">
        <v>-0.55135224723424203</v>
      </c>
      <c r="BL21" s="158">
        <v>-0.27209933194467101</v>
      </c>
      <c r="BM21" s="158">
        <v>-0.53183937274846405</v>
      </c>
      <c r="BN21" s="158">
        <v>-0.47495686743867799</v>
      </c>
      <c r="BO21" s="158">
        <v>-0.47495686743867799</v>
      </c>
      <c r="BP21" s="158">
        <v>0.60809104746525311</v>
      </c>
      <c r="BQ21" s="158">
        <v>0.60809104746525311</v>
      </c>
      <c r="BR21" s="158" t="s">
        <v>221</v>
      </c>
      <c r="BS21" s="158">
        <v>0.1047491939505904</v>
      </c>
      <c r="BT21" s="158">
        <v>0.1047491939505904</v>
      </c>
      <c r="BU21" s="158">
        <v>-0.41345965848627703</v>
      </c>
      <c r="BV21" s="158">
        <v>-0.5</v>
      </c>
      <c r="BW21" s="158">
        <v>-0.6</v>
      </c>
    </row>
    <row r="22" spans="1:75" s="44" customFormat="1">
      <c r="A22" s="48" t="s">
        <v>159</v>
      </c>
      <c r="B22" s="63">
        <f t="shared" ref="B22:BF22" si="47">-B23+B26</f>
        <v>46705</v>
      </c>
      <c r="C22" s="63">
        <f t="shared" si="47"/>
        <v>48957</v>
      </c>
      <c r="D22" s="63">
        <f t="shared" si="47"/>
        <v>18754</v>
      </c>
      <c r="E22" s="63">
        <f t="shared" si="47"/>
        <v>13004</v>
      </c>
      <c r="F22" s="63">
        <f t="shared" si="47"/>
        <v>13004</v>
      </c>
      <c r="G22" s="63">
        <f t="shared" si="47"/>
        <v>187293</v>
      </c>
      <c r="H22" s="63">
        <f t="shared" si="47"/>
        <v>199339</v>
      </c>
      <c r="I22" s="63">
        <f t="shared" si="47"/>
        <v>178999</v>
      </c>
      <c r="J22" s="63">
        <f t="shared" si="47"/>
        <v>173549.59926604503</v>
      </c>
      <c r="K22" s="63">
        <f t="shared" si="47"/>
        <v>173549.59926604503</v>
      </c>
      <c r="L22" s="63">
        <f t="shared" si="47"/>
        <v>166741</v>
      </c>
      <c r="M22" s="63">
        <f t="shared" si="47"/>
        <v>205819</v>
      </c>
      <c r="N22" s="63">
        <f t="shared" si="47"/>
        <v>175605</v>
      </c>
      <c r="O22" s="63">
        <f t="shared" si="47"/>
        <v>202154</v>
      </c>
      <c r="P22" s="63">
        <f t="shared" si="47"/>
        <v>202154</v>
      </c>
      <c r="Q22" s="63">
        <f t="shared" si="47"/>
        <v>213306</v>
      </c>
      <c r="R22" s="63">
        <f t="shared" si="47"/>
        <v>214411</v>
      </c>
      <c r="S22" s="63">
        <f t="shared" si="47"/>
        <v>199780</v>
      </c>
      <c r="T22" s="63">
        <f t="shared" si="47"/>
        <v>185691</v>
      </c>
      <c r="U22" s="63">
        <f t="shared" si="47"/>
        <v>185691</v>
      </c>
      <c r="V22" s="63">
        <f t="shared" si="47"/>
        <v>207553</v>
      </c>
      <c r="W22" s="63">
        <f t="shared" si="47"/>
        <v>159196</v>
      </c>
      <c r="X22" s="63">
        <f t="shared" si="47"/>
        <v>175856</v>
      </c>
      <c r="Y22" s="63">
        <f t="shared" si="47"/>
        <v>200385</v>
      </c>
      <c r="Z22" s="63">
        <f t="shared" si="47"/>
        <v>200385</v>
      </c>
      <c r="AA22" s="63">
        <f t="shared" si="47"/>
        <v>210149</v>
      </c>
      <c r="AB22" s="63">
        <f t="shared" si="47"/>
        <v>176311</v>
      </c>
      <c r="AC22" s="63">
        <f t="shared" si="47"/>
        <v>193486</v>
      </c>
      <c r="AD22" s="63">
        <f t="shared" si="47"/>
        <v>225762</v>
      </c>
      <c r="AE22" s="63">
        <f t="shared" si="47"/>
        <v>225762</v>
      </c>
      <c r="AF22" s="63">
        <f t="shared" si="47"/>
        <v>249158</v>
      </c>
      <c r="AG22" s="63">
        <f t="shared" si="47"/>
        <v>223764</v>
      </c>
      <c r="AH22" s="63">
        <f t="shared" si="47"/>
        <v>221591</v>
      </c>
      <c r="AI22" s="63">
        <f t="shared" si="47"/>
        <v>242844</v>
      </c>
      <c r="AJ22" s="63">
        <f t="shared" si="47"/>
        <v>242844</v>
      </c>
      <c r="AK22" s="63">
        <f t="shared" si="47"/>
        <v>292697</v>
      </c>
      <c r="AL22" s="63">
        <f t="shared" si="47"/>
        <v>310115</v>
      </c>
      <c r="AM22" s="63">
        <f t="shared" si="47"/>
        <v>218254</v>
      </c>
      <c r="AN22" s="63">
        <f t="shared" si="47"/>
        <v>337920</v>
      </c>
      <c r="AO22" s="63">
        <f t="shared" si="47"/>
        <v>337920</v>
      </c>
      <c r="AP22" s="63">
        <f t="shared" si="47"/>
        <v>333338</v>
      </c>
      <c r="AQ22" s="63">
        <f t="shared" si="47"/>
        <v>283172</v>
      </c>
      <c r="AR22" s="63">
        <f t="shared" si="47"/>
        <v>283745</v>
      </c>
      <c r="AS22" s="63">
        <f t="shared" si="47"/>
        <v>235801</v>
      </c>
      <c r="AT22" s="63">
        <f t="shared" si="47"/>
        <v>235801</v>
      </c>
      <c r="AU22" s="63">
        <f t="shared" si="47"/>
        <v>299755</v>
      </c>
      <c r="AV22" s="63">
        <f t="shared" si="47"/>
        <v>299755</v>
      </c>
      <c r="AW22" s="63">
        <f t="shared" si="47"/>
        <v>257135</v>
      </c>
      <c r="AX22" s="63">
        <f t="shared" si="47"/>
        <v>257135</v>
      </c>
      <c r="AY22" s="63">
        <f t="shared" si="47"/>
        <v>275344</v>
      </c>
      <c r="AZ22" s="63">
        <f t="shared" si="47"/>
        <v>275344</v>
      </c>
      <c r="BA22" s="63">
        <f t="shared" si="47"/>
        <v>277683</v>
      </c>
      <c r="BB22" s="63">
        <f t="shared" si="47"/>
        <v>277683</v>
      </c>
      <c r="BC22" s="63">
        <f t="shared" si="47"/>
        <v>277683</v>
      </c>
      <c r="BD22" s="63">
        <f t="shared" si="47"/>
        <v>277683</v>
      </c>
      <c r="BE22" s="63">
        <f t="shared" si="47"/>
        <v>619181</v>
      </c>
      <c r="BF22" s="63">
        <f t="shared" si="47"/>
        <v>565619</v>
      </c>
      <c r="BG22" s="63">
        <f t="shared" ref="BG22:BL22" si="48">-BG23+BG26</f>
        <v>565619</v>
      </c>
      <c r="BH22" s="63">
        <f t="shared" si="48"/>
        <v>566245</v>
      </c>
      <c r="BI22" s="63">
        <f t="shared" si="48"/>
        <v>561165</v>
      </c>
      <c r="BJ22" s="63">
        <f t="shared" si="48"/>
        <v>561165</v>
      </c>
      <c r="BK22" s="63">
        <f t="shared" si="48"/>
        <v>570746</v>
      </c>
      <c r="BL22" s="63">
        <f t="shared" si="48"/>
        <v>385921</v>
      </c>
      <c r="BM22" s="63">
        <v>297205</v>
      </c>
      <c r="BN22" s="63">
        <v>262559</v>
      </c>
      <c r="BO22" s="63">
        <v>262559</v>
      </c>
      <c r="BP22" s="63">
        <v>710309</v>
      </c>
      <c r="BQ22" s="63">
        <v>715247</v>
      </c>
      <c r="BR22" s="63">
        <v>546122</v>
      </c>
      <c r="BS22" s="63">
        <v>476434</v>
      </c>
      <c r="BT22" s="63">
        <v>476434</v>
      </c>
      <c r="BU22" s="63">
        <v>783068</v>
      </c>
      <c r="BV22" s="63">
        <v>682038</v>
      </c>
      <c r="BW22" s="63">
        <v>643566</v>
      </c>
    </row>
    <row r="23" spans="1:75" s="44" customFormat="1">
      <c r="A23" s="48" t="s">
        <v>64</v>
      </c>
      <c r="B23" s="63">
        <f t="shared" ref="B23:AU23" si="49">SUM(B24:B25)</f>
        <v>-45807</v>
      </c>
      <c r="C23" s="63">
        <f t="shared" si="49"/>
        <v>-42677</v>
      </c>
      <c r="D23" s="63">
        <f t="shared" si="49"/>
        <v>-37457</v>
      </c>
      <c r="E23" s="63">
        <f t="shared" si="49"/>
        <v>-46769</v>
      </c>
      <c r="F23" s="63">
        <f t="shared" si="49"/>
        <v>-46769</v>
      </c>
      <c r="G23" s="63">
        <f t="shared" si="49"/>
        <v>-33586</v>
      </c>
      <c r="H23" s="63">
        <f t="shared" si="49"/>
        <v>-32276</v>
      </c>
      <c r="I23" s="63">
        <f t="shared" si="49"/>
        <v>-35065</v>
      </c>
      <c r="J23" s="63">
        <f t="shared" si="49"/>
        <v>-38658.948120000001</v>
      </c>
      <c r="K23" s="63">
        <f t="shared" si="49"/>
        <v>-38658.948120000001</v>
      </c>
      <c r="L23" s="63">
        <f t="shared" si="49"/>
        <v>-30844</v>
      </c>
      <c r="M23" s="63">
        <f t="shared" si="49"/>
        <v>-51117</v>
      </c>
      <c r="N23" s="63">
        <f t="shared" si="49"/>
        <v>-55199</v>
      </c>
      <c r="O23" s="63">
        <f t="shared" si="49"/>
        <v>-94084</v>
      </c>
      <c r="P23" s="63">
        <f t="shared" si="49"/>
        <v>-94084</v>
      </c>
      <c r="Q23" s="63">
        <f t="shared" si="49"/>
        <v>-87880</v>
      </c>
      <c r="R23" s="63">
        <f t="shared" si="49"/>
        <v>-107862</v>
      </c>
      <c r="S23" s="63">
        <f t="shared" si="49"/>
        <v>-109042</v>
      </c>
      <c r="T23" s="63">
        <f t="shared" si="49"/>
        <v>-98418</v>
      </c>
      <c r="U23" s="63">
        <f t="shared" si="49"/>
        <v>-98418</v>
      </c>
      <c r="V23" s="63">
        <f t="shared" si="49"/>
        <v>-96652</v>
      </c>
      <c r="W23" s="63">
        <f t="shared" si="49"/>
        <v>-80853</v>
      </c>
      <c r="X23" s="63">
        <f t="shared" si="49"/>
        <v>-86473</v>
      </c>
      <c r="Y23" s="63">
        <f t="shared" si="49"/>
        <v>-99410</v>
      </c>
      <c r="Z23" s="63">
        <f t="shared" si="49"/>
        <v>-99410</v>
      </c>
      <c r="AA23" s="63">
        <f t="shared" si="49"/>
        <v>-98138</v>
      </c>
      <c r="AB23" s="63">
        <f t="shared" si="49"/>
        <v>-98387</v>
      </c>
      <c r="AC23" s="63">
        <f t="shared" si="49"/>
        <v>-126928</v>
      </c>
      <c r="AD23" s="63">
        <f t="shared" si="49"/>
        <v>-123153</v>
      </c>
      <c r="AE23" s="63">
        <f t="shared" si="49"/>
        <v>-123153</v>
      </c>
      <c r="AF23" s="63">
        <f t="shared" si="49"/>
        <v>-114349</v>
      </c>
      <c r="AG23" s="63">
        <f t="shared" si="49"/>
        <v>-97535</v>
      </c>
      <c r="AH23" s="63">
        <f t="shared" si="49"/>
        <v>-95785</v>
      </c>
      <c r="AI23" s="63">
        <f t="shared" si="49"/>
        <v>-106049</v>
      </c>
      <c r="AJ23" s="63">
        <f t="shared" si="49"/>
        <v>-106049</v>
      </c>
      <c r="AK23" s="63">
        <f t="shared" si="49"/>
        <v>-97191</v>
      </c>
      <c r="AL23" s="63">
        <f t="shared" si="49"/>
        <v>-110847</v>
      </c>
      <c r="AM23" s="63">
        <f t="shared" si="49"/>
        <v>-93221</v>
      </c>
      <c r="AN23" s="63">
        <f t="shared" si="49"/>
        <v>-181745</v>
      </c>
      <c r="AO23" s="63">
        <f t="shared" si="49"/>
        <v>-181745</v>
      </c>
      <c r="AP23" s="63">
        <f t="shared" si="49"/>
        <v>-172112</v>
      </c>
      <c r="AQ23" s="63">
        <f t="shared" si="49"/>
        <v>-175501</v>
      </c>
      <c r="AR23" s="63">
        <f t="shared" si="49"/>
        <v>-172421</v>
      </c>
      <c r="AS23" s="63">
        <f t="shared" si="49"/>
        <v>-111418</v>
      </c>
      <c r="AT23" s="63">
        <f t="shared" si="49"/>
        <v>-111418</v>
      </c>
      <c r="AU23" s="63">
        <f t="shared" si="49"/>
        <v>-174253</v>
      </c>
      <c r="AV23" s="63">
        <f>SUM(AV24:AV25)</f>
        <v>-174253</v>
      </c>
      <c r="AW23" s="63">
        <f t="shared" ref="AW23:BF23" si="50">SUM(AW24:AW25)</f>
        <v>-175957</v>
      </c>
      <c r="AX23" s="63">
        <f t="shared" si="50"/>
        <v>-175957</v>
      </c>
      <c r="AY23" s="63">
        <f t="shared" si="50"/>
        <v>-189092</v>
      </c>
      <c r="AZ23" s="63">
        <f t="shared" si="50"/>
        <v>-189092</v>
      </c>
      <c r="BA23" s="63">
        <f t="shared" si="50"/>
        <v>-180784</v>
      </c>
      <c r="BB23" s="63">
        <f t="shared" si="50"/>
        <v>-180784</v>
      </c>
      <c r="BC23" s="63">
        <f t="shared" si="50"/>
        <v>-180784</v>
      </c>
      <c r="BD23" s="63">
        <f t="shared" si="50"/>
        <v>-180784</v>
      </c>
      <c r="BE23" s="63">
        <f t="shared" si="50"/>
        <v>-615959</v>
      </c>
      <c r="BF23" s="63">
        <f t="shared" si="50"/>
        <v>-601347</v>
      </c>
      <c r="BG23" s="63">
        <f t="shared" ref="BG23:BI23" si="51">SUM(BG24:BG25)</f>
        <v>-601347</v>
      </c>
      <c r="BH23" s="63">
        <f t="shared" si="51"/>
        <v>-547245</v>
      </c>
      <c r="BI23" s="63">
        <f t="shared" si="51"/>
        <v>-634269</v>
      </c>
      <c r="BJ23" s="63">
        <f t="shared" ref="BJ23:BK23" si="52">SUM(BJ24:BJ25)</f>
        <v>-634269</v>
      </c>
      <c r="BK23" s="63">
        <f t="shared" si="52"/>
        <v>-663892</v>
      </c>
      <c r="BL23" s="63">
        <f t="shared" ref="BL23" si="53">SUM(BL24:BL25)</f>
        <v>-509496</v>
      </c>
      <c r="BM23" s="63">
        <v>-568258</v>
      </c>
      <c r="BN23" s="63">
        <v>-534594</v>
      </c>
      <c r="BO23" s="63">
        <v>-534594</v>
      </c>
      <c r="BP23" s="63">
        <v>-284039</v>
      </c>
      <c r="BQ23" s="63">
        <v>-355286</v>
      </c>
      <c r="BR23" s="63">
        <v>-411486</v>
      </c>
      <c r="BS23" s="63">
        <v>-401873</v>
      </c>
      <c r="BT23" s="63">
        <v>-401873</v>
      </c>
      <c r="BU23" s="63">
        <v>-1060093</v>
      </c>
      <c r="BV23" s="63">
        <v>-1028025</v>
      </c>
      <c r="BW23" s="63">
        <v>-1092501</v>
      </c>
    </row>
    <row r="24" spans="1:75">
      <c r="A24" s="60" t="s">
        <v>102</v>
      </c>
      <c r="B24" s="61">
        <v>-28755</v>
      </c>
      <c r="C24" s="61">
        <v>-21998</v>
      </c>
      <c r="D24" s="61">
        <v>-17288</v>
      </c>
      <c r="E24" s="61">
        <v>-27370</v>
      </c>
      <c r="F24" s="61">
        <v>-27370</v>
      </c>
      <c r="G24" s="61">
        <v>-12813</v>
      </c>
      <c r="H24" s="61">
        <v>-12547</v>
      </c>
      <c r="I24" s="61">
        <v>-16270</v>
      </c>
      <c r="J24" s="61">
        <v>-20884.738539999998</v>
      </c>
      <c r="K24" s="61">
        <v>-20884.738539999998</v>
      </c>
      <c r="L24" s="61">
        <v>-14059</v>
      </c>
      <c r="M24" s="61">
        <v>-25548</v>
      </c>
      <c r="N24" s="61">
        <v>-30626</v>
      </c>
      <c r="O24" s="61">
        <v>-42843</v>
      </c>
      <c r="P24" s="61">
        <v>-42843</v>
      </c>
      <c r="Q24" s="61">
        <v>-41226</v>
      </c>
      <c r="R24" s="61">
        <v>-60763</v>
      </c>
      <c r="S24" s="61">
        <v>-66930</v>
      </c>
      <c r="T24" s="61">
        <v>-59835</v>
      </c>
      <c r="U24" s="61">
        <v>-59835</v>
      </c>
      <c r="V24" s="61">
        <v>-59680</v>
      </c>
      <c r="W24" s="61">
        <v>-49753</v>
      </c>
      <c r="X24" s="61">
        <v>-61249</v>
      </c>
      <c r="Y24" s="61">
        <v>-65081</v>
      </c>
      <c r="Z24" s="61">
        <v>-65081</v>
      </c>
      <c r="AA24" s="61">
        <v>-65718</v>
      </c>
      <c r="AB24" s="61">
        <v>-67946</v>
      </c>
      <c r="AC24" s="61">
        <v>-98422</v>
      </c>
      <c r="AD24" s="61">
        <v>-85336</v>
      </c>
      <c r="AE24" s="61">
        <v>-85336</v>
      </c>
      <c r="AF24" s="61">
        <v>-79799</v>
      </c>
      <c r="AG24" s="61">
        <v>-65642</v>
      </c>
      <c r="AH24" s="61">
        <v>-66424</v>
      </c>
      <c r="AI24" s="61">
        <v>-78970</v>
      </c>
      <c r="AJ24" s="61">
        <v>-78970</v>
      </c>
      <c r="AK24" s="61">
        <v>-72385</v>
      </c>
      <c r="AL24" s="61">
        <v>-88311</v>
      </c>
      <c r="AM24" s="61">
        <v>-72946</v>
      </c>
      <c r="AN24" s="61">
        <v>-163729</v>
      </c>
      <c r="AO24" s="61">
        <v>-163729</v>
      </c>
      <c r="AP24" s="61">
        <v>-156354</v>
      </c>
      <c r="AQ24" s="61">
        <v>-162002</v>
      </c>
      <c r="AR24" s="61">
        <v>-161180</v>
      </c>
      <c r="AS24" s="61">
        <v>-43978</v>
      </c>
      <c r="AT24" s="61">
        <v>-43978</v>
      </c>
      <c r="AU24" s="61">
        <v>-81827</v>
      </c>
      <c r="AV24" s="61">
        <v>-81827</v>
      </c>
      <c r="AW24" s="61">
        <v>-153533</v>
      </c>
      <c r="AX24" s="61">
        <v>-153533</v>
      </c>
      <c r="AY24" s="61">
        <v>-183678</v>
      </c>
      <c r="AZ24" s="61">
        <v>-183678</v>
      </c>
      <c r="BA24" s="61">
        <v>-158222</v>
      </c>
      <c r="BB24" s="61">
        <v>-158222</v>
      </c>
      <c r="BC24" s="61">
        <v>-158222</v>
      </c>
      <c r="BD24" s="61">
        <v>-158222</v>
      </c>
      <c r="BE24" s="61">
        <v>-307081</v>
      </c>
      <c r="BF24" s="61">
        <v>-292424</v>
      </c>
      <c r="BG24" s="61">
        <v>-292424</v>
      </c>
      <c r="BH24" s="61">
        <v>-440509</v>
      </c>
      <c r="BI24" s="61">
        <v>-239483</v>
      </c>
      <c r="BJ24" s="61">
        <v>-239483</v>
      </c>
      <c r="BK24" s="61">
        <v>-364786</v>
      </c>
      <c r="BL24" s="61">
        <v>-216587</v>
      </c>
      <c r="BM24" s="61">
        <v>-271040</v>
      </c>
      <c r="BN24" s="61">
        <v>-496861</v>
      </c>
      <c r="BO24" s="61">
        <v>-496861</v>
      </c>
      <c r="BP24" s="61">
        <v>-268463</v>
      </c>
      <c r="BQ24" s="61">
        <v>-345023</v>
      </c>
      <c r="BR24" s="61">
        <v>-401433</v>
      </c>
      <c r="BS24" s="61">
        <v>-392254</v>
      </c>
      <c r="BT24" s="61">
        <v>-392254</v>
      </c>
      <c r="BU24" s="61">
        <v>-663004</v>
      </c>
      <c r="BV24" s="61">
        <v>-642492</v>
      </c>
      <c r="BW24" s="61">
        <v>-1087400</v>
      </c>
    </row>
    <row r="25" spans="1:75">
      <c r="A25" s="60" t="s">
        <v>103</v>
      </c>
      <c r="B25" s="61">
        <v>-17052</v>
      </c>
      <c r="C25" s="61">
        <v>-20679</v>
      </c>
      <c r="D25" s="61">
        <v>-20169</v>
      </c>
      <c r="E25" s="61">
        <v>-19399</v>
      </c>
      <c r="F25" s="61">
        <v>-19399</v>
      </c>
      <c r="G25" s="61">
        <v>-20773</v>
      </c>
      <c r="H25" s="61">
        <v>-19729</v>
      </c>
      <c r="I25" s="61">
        <v>-18795</v>
      </c>
      <c r="J25" s="61">
        <v>-17774.209579999999</v>
      </c>
      <c r="K25" s="61">
        <v>-17774.209579999999</v>
      </c>
      <c r="L25" s="61">
        <v>-16785</v>
      </c>
      <c r="M25" s="61">
        <v>-25569</v>
      </c>
      <c r="N25" s="61">
        <v>-24573</v>
      </c>
      <c r="O25" s="61">
        <v>-51241</v>
      </c>
      <c r="P25" s="61">
        <v>-51241</v>
      </c>
      <c r="Q25" s="61">
        <v>-46654</v>
      </c>
      <c r="R25" s="61">
        <v>-47099</v>
      </c>
      <c r="S25" s="61">
        <v>-42112</v>
      </c>
      <c r="T25" s="61">
        <v>-38583</v>
      </c>
      <c r="U25" s="61">
        <v>-38583</v>
      </c>
      <c r="V25" s="61">
        <v>-36972</v>
      </c>
      <c r="W25" s="61">
        <v>-31100</v>
      </c>
      <c r="X25" s="61">
        <v>-25224</v>
      </c>
      <c r="Y25" s="61">
        <v>-34329</v>
      </c>
      <c r="Z25" s="61">
        <v>-34329</v>
      </c>
      <c r="AA25" s="61">
        <v>-32420</v>
      </c>
      <c r="AB25" s="61">
        <v>-30441</v>
      </c>
      <c r="AC25" s="61">
        <v>-28506</v>
      </c>
      <c r="AD25" s="61">
        <v>-37817</v>
      </c>
      <c r="AE25" s="61">
        <v>-37817</v>
      </c>
      <c r="AF25" s="61">
        <v>-34550</v>
      </c>
      <c r="AG25" s="61">
        <v>-31893</v>
      </c>
      <c r="AH25" s="61">
        <v>-29361</v>
      </c>
      <c r="AI25" s="61">
        <v>-27079</v>
      </c>
      <c r="AJ25" s="61">
        <v>-27079</v>
      </c>
      <c r="AK25" s="61">
        <v>-24806</v>
      </c>
      <c r="AL25" s="61">
        <v>-22536</v>
      </c>
      <c r="AM25" s="61">
        <v>-20275</v>
      </c>
      <c r="AN25" s="61">
        <v>-18016</v>
      </c>
      <c r="AO25" s="61">
        <v>-18016</v>
      </c>
      <c r="AP25" s="61">
        <v>-15758</v>
      </c>
      <c r="AQ25" s="61">
        <v>-13499</v>
      </c>
      <c r="AR25" s="61">
        <v>-11241</v>
      </c>
      <c r="AS25" s="61">
        <v>-67440</v>
      </c>
      <c r="AT25" s="61">
        <v>-67440</v>
      </c>
      <c r="AU25" s="61">
        <v>-92426</v>
      </c>
      <c r="AV25" s="61">
        <v>-92426</v>
      </c>
      <c r="AW25" s="61">
        <v>-22424</v>
      </c>
      <c r="AX25" s="61">
        <v>-22424</v>
      </c>
      <c r="AY25" s="61">
        <v>-5414</v>
      </c>
      <c r="AZ25" s="61">
        <v>-5414</v>
      </c>
      <c r="BA25" s="61">
        <v>-22562</v>
      </c>
      <c r="BB25" s="61">
        <v>-22562</v>
      </c>
      <c r="BC25" s="61">
        <v>-22562</v>
      </c>
      <c r="BD25" s="61">
        <v>-22562</v>
      </c>
      <c r="BE25" s="61">
        <v>-308878</v>
      </c>
      <c r="BF25" s="61">
        <v>-308923</v>
      </c>
      <c r="BG25" s="61">
        <v>-308923</v>
      </c>
      <c r="BH25" s="61">
        <v>-106736</v>
      </c>
      <c r="BI25" s="61">
        <v>-394786</v>
      </c>
      <c r="BJ25" s="61">
        <v>-394786</v>
      </c>
      <c r="BK25" s="61">
        <v>-299106</v>
      </c>
      <c r="BL25" s="61">
        <v>-292909</v>
      </c>
      <c r="BM25" s="61">
        <v>-297218</v>
      </c>
      <c r="BN25" s="61">
        <v>-37733</v>
      </c>
      <c r="BO25" s="61">
        <v>-37733</v>
      </c>
      <c r="BP25" s="61">
        <v>-15576</v>
      </c>
      <c r="BQ25" s="61">
        <v>-10263</v>
      </c>
      <c r="BR25" s="61">
        <v>-10053</v>
      </c>
      <c r="BS25" s="61">
        <v>-9619</v>
      </c>
      <c r="BT25" s="61">
        <v>-9619</v>
      </c>
      <c r="BU25" s="61">
        <v>-397089</v>
      </c>
      <c r="BV25" s="61">
        <v>-385533</v>
      </c>
      <c r="BW25" s="61">
        <v>-5101</v>
      </c>
    </row>
    <row r="26" spans="1:75" s="44" customFormat="1">
      <c r="A26" s="57" t="s">
        <v>160</v>
      </c>
      <c r="B26" s="58">
        <v>898</v>
      </c>
      <c r="C26" s="58">
        <v>6280</v>
      </c>
      <c r="D26" s="58">
        <v>-18703</v>
      </c>
      <c r="E26" s="58">
        <v>-33765</v>
      </c>
      <c r="F26" s="58">
        <v>-33765</v>
      </c>
      <c r="G26" s="58">
        <v>153707</v>
      </c>
      <c r="H26" s="58">
        <v>167063</v>
      </c>
      <c r="I26" s="58">
        <v>143934</v>
      </c>
      <c r="J26" s="58">
        <v>134890.65114604501</v>
      </c>
      <c r="K26" s="58">
        <v>134890.65114604501</v>
      </c>
      <c r="L26" s="58">
        <v>135897</v>
      </c>
      <c r="M26" s="58">
        <v>154702</v>
      </c>
      <c r="N26" s="58">
        <v>120406</v>
      </c>
      <c r="O26" s="58">
        <v>108070</v>
      </c>
      <c r="P26" s="58">
        <v>108070</v>
      </c>
      <c r="Q26" s="58">
        <v>125426</v>
      </c>
      <c r="R26" s="58">
        <v>106549</v>
      </c>
      <c r="S26" s="58">
        <v>90738</v>
      </c>
      <c r="T26" s="58">
        <v>87273</v>
      </c>
      <c r="U26" s="58">
        <v>87273</v>
      </c>
      <c r="V26" s="58">
        <v>110901</v>
      </c>
      <c r="W26" s="58">
        <v>78343</v>
      </c>
      <c r="X26" s="58">
        <v>89383</v>
      </c>
      <c r="Y26" s="58">
        <v>100975</v>
      </c>
      <c r="Z26" s="58">
        <v>100975</v>
      </c>
      <c r="AA26" s="58">
        <v>112011</v>
      </c>
      <c r="AB26" s="58">
        <v>77924</v>
      </c>
      <c r="AC26" s="58">
        <v>66558</v>
      </c>
      <c r="AD26" s="58">
        <v>102609</v>
      </c>
      <c r="AE26" s="58">
        <v>102609</v>
      </c>
      <c r="AF26" s="58">
        <v>134809</v>
      </c>
      <c r="AG26" s="58">
        <v>126229</v>
      </c>
      <c r="AH26" s="58">
        <v>125806</v>
      </c>
      <c r="AI26" s="58">
        <v>136795</v>
      </c>
      <c r="AJ26" s="58">
        <v>136795</v>
      </c>
      <c r="AK26" s="58">
        <v>195506</v>
      </c>
      <c r="AL26" s="58">
        <v>199268</v>
      </c>
      <c r="AM26" s="58">
        <v>125033</v>
      </c>
      <c r="AN26" s="58">
        <v>156175</v>
      </c>
      <c r="AO26" s="58">
        <v>156175</v>
      </c>
      <c r="AP26" s="58">
        <v>161226</v>
      </c>
      <c r="AQ26" s="58">
        <v>107671</v>
      </c>
      <c r="AR26" s="58">
        <v>111324</v>
      </c>
      <c r="AS26" s="58">
        <v>124383</v>
      </c>
      <c r="AT26" s="58">
        <v>124383</v>
      </c>
      <c r="AU26" s="58">
        <v>125502</v>
      </c>
      <c r="AV26" s="58">
        <v>125502</v>
      </c>
      <c r="AW26" s="58">
        <v>81178</v>
      </c>
      <c r="AX26" s="58">
        <v>81178</v>
      </c>
      <c r="AY26" s="58">
        <v>86252</v>
      </c>
      <c r="AZ26" s="58">
        <v>86252</v>
      </c>
      <c r="BA26" s="58">
        <v>96899</v>
      </c>
      <c r="BB26" s="58">
        <v>96899</v>
      </c>
      <c r="BC26" s="58">
        <v>96899</v>
      </c>
      <c r="BD26" s="58">
        <v>96899</v>
      </c>
      <c r="BE26" s="58">
        <v>3222</v>
      </c>
      <c r="BF26" s="58">
        <v>-35728</v>
      </c>
      <c r="BG26" s="58">
        <v>-35728</v>
      </c>
      <c r="BH26" s="58">
        <v>19000</v>
      </c>
      <c r="BI26" s="58">
        <v>-73104</v>
      </c>
      <c r="BJ26" s="58">
        <v>-73104</v>
      </c>
      <c r="BK26" s="58">
        <v>-93146</v>
      </c>
      <c r="BL26" s="58">
        <v>-123575</v>
      </c>
      <c r="BM26" s="58">
        <v>-271053</v>
      </c>
      <c r="BN26" s="58">
        <v>-272035</v>
      </c>
      <c r="BO26" s="58">
        <v>-272035</v>
      </c>
      <c r="BP26" s="58">
        <v>426270</v>
      </c>
      <c r="BQ26" s="58">
        <v>359961</v>
      </c>
      <c r="BR26" s="58">
        <v>134636</v>
      </c>
      <c r="BS26" s="58">
        <v>74561</v>
      </c>
      <c r="BT26" s="58">
        <v>74561</v>
      </c>
      <c r="BU26" s="58">
        <v>-277025</v>
      </c>
      <c r="BV26" s="58">
        <v>-345987</v>
      </c>
      <c r="BW26" s="58">
        <v>-448935</v>
      </c>
    </row>
    <row r="27" spans="1:75">
      <c r="A27" s="69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161"/>
      <c r="AV27" s="161"/>
      <c r="AW27" s="161"/>
      <c r="AX27" s="161"/>
      <c r="AY27" s="161"/>
      <c r="AZ27" s="161"/>
      <c r="BA27" s="161"/>
      <c r="BB27" s="161"/>
      <c r="BC27" s="161"/>
      <c r="BD27" s="161"/>
      <c r="BE27" s="161"/>
      <c r="BF27" s="161"/>
      <c r="BG27" s="161"/>
      <c r="BH27" s="161"/>
      <c r="BI27" s="161"/>
      <c r="BJ27" s="161"/>
      <c r="BK27" s="161"/>
      <c r="BL27" s="161"/>
      <c r="BM27" s="161"/>
      <c r="BN27" s="161"/>
      <c r="BO27" s="161"/>
      <c r="BP27" s="161"/>
      <c r="BQ27" s="161"/>
      <c r="BR27" s="161"/>
      <c r="BS27" s="161"/>
      <c r="BT27" s="161"/>
      <c r="BU27" s="161"/>
      <c r="BV27" s="161"/>
      <c r="BW27" s="161"/>
    </row>
    <row r="28" spans="1:75" ht="99">
      <c r="A28" s="5" t="s">
        <v>180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</row>
    <row r="29" spans="1:75" ht="1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</row>
    <row r="30" spans="1: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75" ht="24.95" customHeight="1">
      <c r="A31" s="35" t="s">
        <v>6</v>
      </c>
      <c r="B31" s="28" t="s">
        <v>13</v>
      </c>
      <c r="C31" s="28" t="s">
        <v>14</v>
      </c>
      <c r="D31" s="28" t="s">
        <v>15</v>
      </c>
      <c r="E31" s="28" t="s">
        <v>16</v>
      </c>
      <c r="F31" s="28">
        <v>2010</v>
      </c>
      <c r="G31" s="28" t="s">
        <v>17</v>
      </c>
      <c r="H31" s="28" t="s">
        <v>18</v>
      </c>
      <c r="I31" s="28" t="s">
        <v>19</v>
      </c>
      <c r="J31" s="28" t="s">
        <v>20</v>
      </c>
      <c r="K31" s="28">
        <v>2011</v>
      </c>
      <c r="L31" s="28" t="s">
        <v>21</v>
      </c>
      <c r="M31" s="28" t="s">
        <v>22</v>
      </c>
      <c r="N31" s="28" t="s">
        <v>23</v>
      </c>
      <c r="O31" s="28" t="s">
        <v>24</v>
      </c>
      <c r="P31" s="28">
        <v>2012</v>
      </c>
      <c r="Q31" s="28" t="s">
        <v>25</v>
      </c>
      <c r="R31" s="28" t="s">
        <v>26</v>
      </c>
      <c r="S31" s="28" t="s">
        <v>27</v>
      </c>
      <c r="T31" s="28" t="s">
        <v>28</v>
      </c>
      <c r="U31" s="28">
        <v>2013</v>
      </c>
      <c r="V31" s="28" t="s">
        <v>29</v>
      </c>
      <c r="W31" s="28" t="s">
        <v>30</v>
      </c>
      <c r="X31" s="28" t="s">
        <v>31</v>
      </c>
      <c r="Y31" s="28" t="s">
        <v>32</v>
      </c>
      <c r="Z31" s="28">
        <v>2014</v>
      </c>
      <c r="AA31" s="28" t="s">
        <v>33</v>
      </c>
      <c r="AB31" s="28" t="s">
        <v>34</v>
      </c>
      <c r="AC31" s="28" t="s">
        <v>35</v>
      </c>
      <c r="AD31" s="28" t="s">
        <v>4</v>
      </c>
      <c r="AE31" s="28">
        <v>2015</v>
      </c>
      <c r="AF31" s="28" t="s">
        <v>36</v>
      </c>
      <c r="AG31" s="28" t="s">
        <v>37</v>
      </c>
      <c r="AH31" s="28" t="s">
        <v>38</v>
      </c>
      <c r="AI31" s="28" t="s">
        <v>5</v>
      </c>
      <c r="AJ31" s="28">
        <v>2016</v>
      </c>
      <c r="AK31" s="28" t="s">
        <v>104</v>
      </c>
      <c r="AL31" s="28" t="s">
        <v>119</v>
      </c>
      <c r="AM31" s="28" t="s">
        <v>124</v>
      </c>
      <c r="AN31" s="28" t="s">
        <v>126</v>
      </c>
      <c r="AO31" s="28">
        <v>2017</v>
      </c>
      <c r="AP31" s="28" t="s">
        <v>127</v>
      </c>
      <c r="AQ31" s="28" t="s">
        <v>131</v>
      </c>
      <c r="AR31" s="28" t="s">
        <v>137</v>
      </c>
      <c r="AS31" s="28" t="s">
        <v>138</v>
      </c>
      <c r="AT31" s="28">
        <v>2018</v>
      </c>
      <c r="AU31" s="28" t="s">
        <v>153</v>
      </c>
      <c r="AV31" s="152" t="s">
        <v>155</v>
      </c>
      <c r="AW31" s="28" t="s">
        <v>156</v>
      </c>
      <c r="AX31" s="152" t="s">
        <v>157</v>
      </c>
      <c r="AY31" s="28" t="s">
        <v>161</v>
      </c>
      <c r="AZ31" s="152" t="s">
        <v>162</v>
      </c>
      <c r="BA31" s="28" t="s">
        <v>164</v>
      </c>
      <c r="BB31" s="152" t="s">
        <v>165</v>
      </c>
      <c r="BC31" s="152">
        <v>2019</v>
      </c>
      <c r="BD31" s="152" t="s">
        <v>166</v>
      </c>
      <c r="BE31" s="28" t="s">
        <v>167</v>
      </c>
      <c r="BF31" s="152" t="s">
        <v>173</v>
      </c>
      <c r="BG31" s="152" t="s">
        <v>174</v>
      </c>
      <c r="BH31" s="152" t="s">
        <v>175</v>
      </c>
      <c r="BI31" s="152" t="s">
        <v>184</v>
      </c>
      <c r="BJ31" s="152" t="s">
        <v>185</v>
      </c>
      <c r="BK31" s="152" t="s">
        <v>190</v>
      </c>
      <c r="BL31" s="152" t="s">
        <v>193</v>
      </c>
      <c r="BM31" s="152" t="s">
        <v>202</v>
      </c>
      <c r="BN31" s="152" t="s">
        <v>204</v>
      </c>
      <c r="BO31" s="152" t="s">
        <v>206</v>
      </c>
      <c r="BP31" s="152" t="s">
        <v>210</v>
      </c>
      <c r="BQ31" s="152" t="s">
        <v>216</v>
      </c>
      <c r="BR31" s="152" t="s">
        <v>219</v>
      </c>
      <c r="BS31" s="152" t="s">
        <v>223</v>
      </c>
      <c r="BT31" s="152" t="s">
        <v>224</v>
      </c>
      <c r="BU31" s="152" t="str">
        <f>BU1</f>
        <v>1T23 Ajustado</v>
      </c>
      <c r="BV31" s="152" t="str">
        <f>BV1</f>
        <v>2T23 Ajustado</v>
      </c>
      <c r="BW31" s="152" t="str">
        <f>BW1</f>
        <v>3T23 Ajustado</v>
      </c>
    </row>
    <row r="32" spans="1:75">
      <c r="A32" s="71" t="s">
        <v>7</v>
      </c>
      <c r="B32" s="72">
        <v>1240.8800000000001</v>
      </c>
      <c r="C32" s="72">
        <v>1312.1769999999999</v>
      </c>
      <c r="D32" s="72">
        <v>1892.7180000000001</v>
      </c>
      <c r="E32" s="72">
        <v>1863</v>
      </c>
      <c r="F32" s="72">
        <v>6308.7749999999996</v>
      </c>
      <c r="G32" s="72">
        <v>1431.69</v>
      </c>
      <c r="H32" s="72">
        <v>1562.1130000000001</v>
      </c>
      <c r="I32" s="72">
        <v>2212.6637800000003</v>
      </c>
      <c r="J32" s="72">
        <v>2326.3362199999997</v>
      </c>
      <c r="K32" s="72">
        <v>7532.8029999999999</v>
      </c>
      <c r="L32" s="72">
        <v>1712.9580000000001</v>
      </c>
      <c r="M32" s="72">
        <v>1906.902</v>
      </c>
      <c r="N32" s="72">
        <v>2650.1219999999998</v>
      </c>
      <c r="O32" s="72">
        <v>2710.317</v>
      </c>
      <c r="P32" s="72">
        <v>8980.2989999999991</v>
      </c>
      <c r="Q32" s="72">
        <v>1992.4069999999999</v>
      </c>
      <c r="R32" s="72">
        <v>2297.3519999999999</v>
      </c>
      <c r="S32" s="72">
        <v>2804.5259999999998</v>
      </c>
      <c r="T32" s="72">
        <v>2796.3510000000001</v>
      </c>
      <c r="U32" s="72">
        <v>9890.6360000000004</v>
      </c>
      <c r="V32" s="72">
        <v>2058.1390000000001</v>
      </c>
      <c r="W32" s="72">
        <v>2519.0329999999999</v>
      </c>
      <c r="X32" s="72">
        <v>2978.6619999999989</v>
      </c>
      <c r="Y32" s="72">
        <v>3065.971</v>
      </c>
      <c r="Z32" s="72">
        <v>10621.804999999998</v>
      </c>
      <c r="AA32" s="72">
        <v>2226.215083</v>
      </c>
      <c r="AB32" s="72">
        <v>2380.4089269999995</v>
      </c>
      <c r="AC32" s="72">
        <v>2926.4634999999998</v>
      </c>
      <c r="AD32" s="72">
        <v>2885.252</v>
      </c>
      <c r="AE32" s="72">
        <v>10418.33951</v>
      </c>
      <c r="AF32" s="72">
        <v>2356.0535427674977</v>
      </c>
      <c r="AG32" s="72">
        <v>2500.8685605368651</v>
      </c>
      <c r="AH32" s="72">
        <v>3230.7488139718562</v>
      </c>
      <c r="AI32" s="72">
        <v>3093.1442251220396</v>
      </c>
      <c r="AJ32" s="72">
        <v>11180.81514239826</v>
      </c>
      <c r="AK32" s="72">
        <v>2559.6549908582683</v>
      </c>
      <c r="AL32" s="72">
        <v>2505.6024783617677</v>
      </c>
      <c r="AM32" s="72">
        <v>3414.2903567853882</v>
      </c>
      <c r="AN32" s="72">
        <v>3652.6689041988811</v>
      </c>
      <c r="AO32" s="72">
        <v>12132</v>
      </c>
      <c r="AP32" s="72">
        <v>2741.7578105439347</v>
      </c>
      <c r="AQ32" s="72">
        <v>3074.7745562126102</v>
      </c>
      <c r="AR32" s="72">
        <v>3710</v>
      </c>
      <c r="AS32" s="72">
        <v>3980.4911716595893</v>
      </c>
      <c r="AT32" s="72">
        <v>13506.646305810504</v>
      </c>
      <c r="AU32" s="72">
        <v>3153.2501101755302</v>
      </c>
      <c r="AV32" s="72">
        <v>3153.2501101755302</v>
      </c>
      <c r="AW32" s="72">
        <v>3185.18818492426</v>
      </c>
      <c r="AX32" s="72">
        <v>3185.18818492426</v>
      </c>
      <c r="AY32" s="72">
        <v>3841.6507065796136</v>
      </c>
      <c r="AZ32" s="72">
        <v>3841.6507065796136</v>
      </c>
      <c r="BA32" s="72">
        <v>4024.4975298157547</v>
      </c>
      <c r="BB32" s="72">
        <v>4024.4975298157547</v>
      </c>
      <c r="BC32" s="72">
        <v>14204.586531495159</v>
      </c>
      <c r="BD32" s="72">
        <v>14204.586531495159</v>
      </c>
      <c r="BE32" s="72">
        <v>2774.2189609355878</v>
      </c>
      <c r="BF32" s="72">
        <v>1078.9099308151328</v>
      </c>
      <c r="BG32" s="72">
        <v>1078.9099308151328</v>
      </c>
      <c r="BH32" s="72">
        <v>3564.409129645589</v>
      </c>
      <c r="BI32" s="72">
        <v>5497.0525265954993</v>
      </c>
      <c r="BJ32" s="72">
        <v>13031.85454799181</v>
      </c>
      <c r="BK32" s="72">
        <v>3362.682481211059</v>
      </c>
      <c r="BL32" s="72">
        <v>3261.8597520442954</v>
      </c>
      <c r="BM32" s="72">
        <v>5029.9509912956419</v>
      </c>
      <c r="BN32" s="72">
        <v>6779.6242362482462</v>
      </c>
      <c r="BO32" s="72">
        <v>18434.117460799243</v>
      </c>
      <c r="BP32" s="72">
        <v>4716.8974179938396</v>
      </c>
      <c r="BQ32" s="72">
        <v>4263.114426198088</v>
      </c>
      <c r="BR32" s="72">
        <v>5758.3530918896395</v>
      </c>
      <c r="BS32" s="72">
        <v>6548.9786908110154</v>
      </c>
      <c r="BT32" s="72">
        <v>21287.343626892583</v>
      </c>
      <c r="BU32" s="72">
        <v>4594.5515734860019</v>
      </c>
      <c r="BV32" s="72">
        <v>4407.84663161563</v>
      </c>
      <c r="BW32" s="72">
        <v>5392.6826024130614</v>
      </c>
    </row>
    <row r="33" spans="1:75">
      <c r="A33" s="73" t="s">
        <v>8</v>
      </c>
      <c r="B33" s="72">
        <v>70.090999999999994</v>
      </c>
      <c r="C33" s="72">
        <v>66.070999999999998</v>
      </c>
      <c r="D33" s="72">
        <v>95.046000000000006</v>
      </c>
      <c r="E33" s="72">
        <v>181.89500000000001</v>
      </c>
      <c r="F33" s="72">
        <v>413.10299999999995</v>
      </c>
      <c r="G33" s="72">
        <v>79.504999999999995</v>
      </c>
      <c r="H33" s="72">
        <v>102.642</v>
      </c>
      <c r="I33" s="72">
        <v>129.46700000000001</v>
      </c>
      <c r="J33" s="72">
        <v>161.82</v>
      </c>
      <c r="K33" s="72">
        <v>473.43400000000003</v>
      </c>
      <c r="L33" s="72">
        <v>105.17700000000001</v>
      </c>
      <c r="M33" s="72">
        <v>124.785</v>
      </c>
      <c r="N33" s="72">
        <v>133.631</v>
      </c>
      <c r="O33" s="72">
        <v>188.53800000000001</v>
      </c>
      <c r="P33" s="72">
        <v>552.13099999999997</v>
      </c>
      <c r="Q33" s="72">
        <v>135.78399999999999</v>
      </c>
      <c r="R33" s="72">
        <v>128.08000000000001</v>
      </c>
      <c r="S33" s="72">
        <v>183.30799999999999</v>
      </c>
      <c r="T33" s="72">
        <v>189.678</v>
      </c>
      <c r="U33" s="72">
        <v>636.85</v>
      </c>
      <c r="V33" s="72">
        <v>162.137</v>
      </c>
      <c r="W33" s="72">
        <v>161.126</v>
      </c>
      <c r="X33" s="72">
        <v>233.08099999999993</v>
      </c>
      <c r="Y33" s="72">
        <v>270.73699999999997</v>
      </c>
      <c r="Z33" s="72">
        <v>827.0809999999999</v>
      </c>
      <c r="AA33" s="72">
        <v>186.55799999999999</v>
      </c>
      <c r="AB33" s="72">
        <v>226.91200000000001</v>
      </c>
      <c r="AC33" s="72">
        <v>247.01999999999998</v>
      </c>
      <c r="AD33" s="72">
        <v>236.51400000000001</v>
      </c>
      <c r="AE33" s="72">
        <v>897.00400000000002</v>
      </c>
      <c r="AF33" s="72">
        <v>195.50687113510588</v>
      </c>
      <c r="AG33" s="72">
        <v>272.182853931002</v>
      </c>
      <c r="AH33" s="72">
        <v>284.30480947457022</v>
      </c>
      <c r="AI33" s="72">
        <v>345.08333541683407</v>
      </c>
      <c r="AJ33" s="72">
        <v>1097.0778699575121</v>
      </c>
      <c r="AK33" s="72">
        <v>266.90915330145157</v>
      </c>
      <c r="AL33" s="72">
        <v>278.66549289048584</v>
      </c>
      <c r="AM33" s="72">
        <v>353.16211520492118</v>
      </c>
      <c r="AN33" s="72">
        <v>358.27454379111254</v>
      </c>
      <c r="AO33" s="72">
        <v>1257</v>
      </c>
      <c r="AP33" s="72">
        <v>357.95391156689357</v>
      </c>
      <c r="AQ33" s="72">
        <v>307.59730821817334</v>
      </c>
      <c r="AR33" s="72">
        <v>345</v>
      </c>
      <c r="AS33" s="72">
        <v>509.21905760292509</v>
      </c>
      <c r="AT33" s="72">
        <v>1519.9934645656144</v>
      </c>
      <c r="AU33" s="72">
        <v>376.10830079724201</v>
      </c>
      <c r="AV33" s="72">
        <v>376.10830079724201</v>
      </c>
      <c r="AW33" s="72">
        <v>436.39273349479703</v>
      </c>
      <c r="AX33" s="72">
        <v>436.39273349479703</v>
      </c>
      <c r="AY33" s="72">
        <v>449.15325210635478</v>
      </c>
      <c r="AZ33" s="72">
        <v>449.15325210635478</v>
      </c>
      <c r="BA33" s="72">
        <v>462.12383241148035</v>
      </c>
      <c r="BB33" s="72">
        <v>462.12383241148035</v>
      </c>
      <c r="BC33" s="72">
        <v>1723.7781188098743</v>
      </c>
      <c r="BD33" s="72">
        <v>1723.7781188098743</v>
      </c>
      <c r="BE33" s="72">
        <v>295.79071613703837</v>
      </c>
      <c r="BF33" s="72">
        <v>185.43261186089907</v>
      </c>
      <c r="BG33" s="72">
        <v>185.43261186089907</v>
      </c>
      <c r="BH33" s="72">
        <v>357.4676294045218</v>
      </c>
      <c r="BI33" s="72">
        <v>535.0293863020654</v>
      </c>
      <c r="BJ33" s="72">
        <v>1373.7203437045246</v>
      </c>
      <c r="BK33" s="72">
        <v>399.94289194988255</v>
      </c>
      <c r="BL33" s="72">
        <v>363.48153330188859</v>
      </c>
      <c r="BM33" s="72">
        <v>483.65058165542041</v>
      </c>
      <c r="BN33" s="72">
        <v>950.23821843801318</v>
      </c>
      <c r="BO33" s="72">
        <v>2197.3132253452045</v>
      </c>
      <c r="BP33" s="72">
        <v>730.15933772638368</v>
      </c>
      <c r="BQ33" s="72">
        <v>686.02035658672219</v>
      </c>
      <c r="BR33" s="72">
        <v>826.23825447246872</v>
      </c>
      <c r="BS33" s="72">
        <v>797.99774670942975</v>
      </c>
      <c r="BT33" s="72">
        <v>3040.415695495004</v>
      </c>
      <c r="BU33" s="72">
        <v>672.82592900696875</v>
      </c>
      <c r="BV33" s="72">
        <v>762.79348501232641</v>
      </c>
      <c r="BW33" s="72">
        <v>771.41799366196778</v>
      </c>
    </row>
    <row r="34" spans="1:75">
      <c r="A34" s="73" t="s">
        <v>186</v>
      </c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>
        <v>633.30167817545362</v>
      </c>
      <c r="BJ34" s="72">
        <v>934.52180684552104</v>
      </c>
      <c r="BK34" s="72">
        <v>713.34097419964746</v>
      </c>
      <c r="BL34" s="72">
        <v>961.85275188715002</v>
      </c>
      <c r="BM34" s="72">
        <v>1223.7371710839891</v>
      </c>
      <c r="BN34" s="72">
        <v>1705.2168007943271</v>
      </c>
      <c r="BO34" s="72">
        <v>4604.1476979651143</v>
      </c>
      <c r="BP34" s="72">
        <v>1540.1006891432348</v>
      </c>
      <c r="BQ34" s="72">
        <v>1595.2307453599781</v>
      </c>
      <c r="BR34" s="72">
        <v>2218.4523957138249</v>
      </c>
      <c r="BS34" s="72">
        <v>2754.8879996325177</v>
      </c>
      <c r="BT34" s="72">
        <v>8108.6718298495562</v>
      </c>
      <c r="BU34" s="72">
        <v>2098.4135485870279</v>
      </c>
      <c r="BV34" s="72">
        <v>2066.380770472033</v>
      </c>
      <c r="BW34" s="72">
        <v>2256.4862679381872</v>
      </c>
    </row>
    <row r="35" spans="1:75">
      <c r="A35" s="73" t="s">
        <v>9</v>
      </c>
      <c r="B35" s="72">
        <v>1299</v>
      </c>
      <c r="C35" s="72">
        <v>1430</v>
      </c>
      <c r="D35" s="72">
        <v>1531</v>
      </c>
      <c r="E35" s="72">
        <v>1641</v>
      </c>
      <c r="F35" s="72">
        <v>1641</v>
      </c>
      <c r="G35" s="72">
        <v>1587</v>
      </c>
      <c r="H35" s="72">
        <v>1755</v>
      </c>
      <c r="I35" s="72">
        <v>1746</v>
      </c>
      <c r="J35" s="72">
        <v>1879</v>
      </c>
      <c r="K35" s="72">
        <v>1879</v>
      </c>
      <c r="L35" s="72">
        <v>1952</v>
      </c>
      <c r="M35" s="72">
        <v>2041</v>
      </c>
      <c r="N35" s="72">
        <v>2105</v>
      </c>
      <c r="O35" s="72">
        <v>2058</v>
      </c>
      <c r="P35" s="72">
        <v>2058</v>
      </c>
      <c r="Q35" s="72">
        <v>2105</v>
      </c>
      <c r="R35" s="72">
        <v>2014</v>
      </c>
      <c r="S35" s="72">
        <v>2007</v>
      </c>
      <c r="T35" s="72">
        <v>1946</v>
      </c>
      <c r="U35" s="72">
        <v>1946</v>
      </c>
      <c r="V35" s="72">
        <v>2022</v>
      </c>
      <c r="W35" s="72">
        <v>2062</v>
      </c>
      <c r="X35" s="72">
        <v>2044</v>
      </c>
      <c r="Y35" s="72">
        <v>2091</v>
      </c>
      <c r="Z35" s="72">
        <v>2091</v>
      </c>
      <c r="AA35" s="72">
        <v>2192</v>
      </c>
      <c r="AB35" s="72">
        <v>2193</v>
      </c>
      <c r="AC35" s="72">
        <v>2124</v>
      </c>
      <c r="AD35" s="72">
        <v>2106</v>
      </c>
      <c r="AE35" s="72">
        <v>2106</v>
      </c>
      <c r="AF35" s="72">
        <v>2200</v>
      </c>
      <c r="AG35" s="72">
        <v>2208</v>
      </c>
      <c r="AH35" s="72">
        <v>2206</v>
      </c>
      <c r="AI35" s="72">
        <v>2233</v>
      </c>
      <c r="AJ35" s="72">
        <v>2233</v>
      </c>
      <c r="AK35" s="72">
        <v>2307</v>
      </c>
      <c r="AL35" s="72">
        <v>2337</v>
      </c>
      <c r="AM35" s="72">
        <v>2355</v>
      </c>
      <c r="AN35" s="72">
        <v>2405</v>
      </c>
      <c r="AO35" s="72">
        <v>2405</v>
      </c>
      <c r="AP35" s="72">
        <v>2419</v>
      </c>
      <c r="AQ35" s="72">
        <v>2468</v>
      </c>
      <c r="AR35" s="72">
        <v>2520</v>
      </c>
      <c r="AS35" s="72">
        <v>2437</v>
      </c>
      <c r="AT35" s="72">
        <v>2437</v>
      </c>
      <c r="AU35" s="72">
        <v>2477</v>
      </c>
      <c r="AV35" s="72">
        <v>2477</v>
      </c>
      <c r="AW35" s="72">
        <v>2515</v>
      </c>
      <c r="AX35" s="72">
        <v>2515</v>
      </c>
      <c r="AY35" s="72">
        <v>2463</v>
      </c>
      <c r="AZ35" s="72">
        <v>2463</v>
      </c>
      <c r="BA35" s="72">
        <v>2465</v>
      </c>
      <c r="BB35" s="72">
        <v>2465</v>
      </c>
      <c r="BC35" s="72">
        <v>2465</v>
      </c>
      <c r="BD35" s="72">
        <v>2465</v>
      </c>
      <c r="BE35" s="72">
        <v>2596</v>
      </c>
      <c r="BF35" s="72">
        <v>2029</v>
      </c>
      <c r="BG35" s="72">
        <v>2029</v>
      </c>
      <c r="BH35" s="72">
        <v>2287</v>
      </c>
      <c r="BI35" s="72">
        <v>2260</v>
      </c>
      <c r="BJ35" s="72">
        <v>2260</v>
      </c>
      <c r="BK35" s="72">
        <v>3730</v>
      </c>
      <c r="BL35" s="72">
        <v>3923</v>
      </c>
      <c r="BM35" s="72">
        <v>4388</v>
      </c>
      <c r="BN35" s="72">
        <v>5276</v>
      </c>
      <c r="BO35" s="72">
        <v>5276</v>
      </c>
      <c r="BP35" s="72">
        <v>5380</v>
      </c>
      <c r="BQ35" s="72">
        <v>6559</v>
      </c>
      <c r="BR35" s="72">
        <v>6983</v>
      </c>
      <c r="BS35" s="72">
        <v>7450</v>
      </c>
      <c r="BT35" s="72">
        <v>7450</v>
      </c>
      <c r="BU35" s="72">
        <v>7553</v>
      </c>
      <c r="BV35" s="72">
        <v>7449</v>
      </c>
      <c r="BW35" s="72">
        <v>7776</v>
      </c>
    </row>
    <row r="36" spans="1:75">
      <c r="A36" s="73" t="s">
        <v>10</v>
      </c>
      <c r="B36" s="72">
        <v>274</v>
      </c>
      <c r="C36" s="72">
        <v>280</v>
      </c>
      <c r="D36" s="72">
        <v>287</v>
      </c>
      <c r="E36" s="72">
        <v>303</v>
      </c>
      <c r="F36" s="72">
        <v>303</v>
      </c>
      <c r="G36" s="72">
        <v>303</v>
      </c>
      <c r="H36" s="72">
        <v>307</v>
      </c>
      <c r="I36" s="72">
        <v>318</v>
      </c>
      <c r="J36" s="72">
        <v>341</v>
      </c>
      <c r="K36" s="72">
        <v>341</v>
      </c>
      <c r="L36" s="72">
        <v>345</v>
      </c>
      <c r="M36" s="72">
        <v>359</v>
      </c>
      <c r="N36" s="72">
        <v>377</v>
      </c>
      <c r="O36" s="72">
        <v>399</v>
      </c>
      <c r="P36" s="72">
        <v>399</v>
      </c>
      <c r="Q36" s="72">
        <v>400</v>
      </c>
      <c r="R36" s="72">
        <v>417</v>
      </c>
      <c r="S36" s="72">
        <v>429</v>
      </c>
      <c r="T36" s="72">
        <v>458</v>
      </c>
      <c r="U36" s="72">
        <v>458</v>
      </c>
      <c r="V36" s="72">
        <v>461</v>
      </c>
      <c r="W36" s="72">
        <v>468</v>
      </c>
      <c r="X36" s="72">
        <v>488</v>
      </c>
      <c r="Y36" s="72">
        <v>516</v>
      </c>
      <c r="Z36" s="72">
        <v>516</v>
      </c>
      <c r="AA36" s="72">
        <v>514</v>
      </c>
      <c r="AB36" s="72">
        <v>517</v>
      </c>
      <c r="AC36" s="72">
        <v>525</v>
      </c>
      <c r="AD36" s="72">
        <v>543</v>
      </c>
      <c r="AE36" s="72">
        <v>543</v>
      </c>
      <c r="AF36" s="72">
        <v>543</v>
      </c>
      <c r="AG36" s="72">
        <v>544</v>
      </c>
      <c r="AH36" s="72">
        <v>544</v>
      </c>
      <c r="AI36" s="72">
        <v>565</v>
      </c>
      <c r="AJ36" s="72">
        <v>565</v>
      </c>
      <c r="AK36" s="72">
        <v>562</v>
      </c>
      <c r="AL36" s="72">
        <v>567</v>
      </c>
      <c r="AM36" s="72">
        <v>576</v>
      </c>
      <c r="AN36" s="72">
        <v>618</v>
      </c>
      <c r="AO36" s="72">
        <v>618</v>
      </c>
      <c r="AP36" s="72">
        <v>625</v>
      </c>
      <c r="AQ36" s="72">
        <v>636</v>
      </c>
      <c r="AR36" s="72">
        <v>649</v>
      </c>
      <c r="AS36" s="72">
        <v>685</v>
      </c>
      <c r="AT36" s="72">
        <v>685</v>
      </c>
      <c r="AU36" s="72">
        <v>690</v>
      </c>
      <c r="AV36" s="72">
        <v>690</v>
      </c>
      <c r="AW36" s="72">
        <v>696</v>
      </c>
      <c r="AX36" s="72">
        <v>696</v>
      </c>
      <c r="AY36" s="72">
        <v>715</v>
      </c>
      <c r="AZ36" s="72">
        <v>715</v>
      </c>
      <c r="BA36" s="72">
        <v>752</v>
      </c>
      <c r="BB36" s="72">
        <v>752</v>
      </c>
      <c r="BC36" s="72">
        <v>752</v>
      </c>
      <c r="BD36" s="72">
        <v>752</v>
      </c>
      <c r="BE36" s="72">
        <v>754</v>
      </c>
      <c r="BF36" s="72">
        <v>741</v>
      </c>
      <c r="BG36" s="72">
        <v>741</v>
      </c>
      <c r="BH36" s="72">
        <v>735</v>
      </c>
      <c r="BI36" s="72">
        <v>901</v>
      </c>
      <c r="BJ36" s="72">
        <v>901</v>
      </c>
      <c r="BK36" s="72">
        <v>893</v>
      </c>
      <c r="BL36" s="72">
        <v>900</v>
      </c>
      <c r="BM36" s="72">
        <v>894</v>
      </c>
      <c r="BN36" s="72">
        <v>941</v>
      </c>
      <c r="BO36" s="72">
        <v>941</v>
      </c>
      <c r="BP36" s="72">
        <v>925</v>
      </c>
      <c r="BQ36" s="72">
        <v>950</v>
      </c>
      <c r="BR36" s="72">
        <v>963</v>
      </c>
      <c r="BS36" s="72">
        <v>1013</v>
      </c>
      <c r="BT36" s="72">
        <v>1013</v>
      </c>
      <c r="BU36" s="72">
        <f>'Histórico de Lojas'!BB5+'Histórico de Lojas'!BB26</f>
        <v>1005</v>
      </c>
      <c r="BV36" s="72">
        <v>1005</v>
      </c>
      <c r="BW36" s="72">
        <v>1005</v>
      </c>
    </row>
    <row r="37" spans="1:75">
      <c r="A37" s="74" t="s">
        <v>11</v>
      </c>
      <c r="B37" s="75">
        <v>22</v>
      </c>
      <c r="C37" s="75">
        <v>25</v>
      </c>
      <c r="D37" s="75">
        <v>27</v>
      </c>
      <c r="E37" s="75">
        <v>29</v>
      </c>
      <c r="F37" s="72">
        <v>29</v>
      </c>
      <c r="G37" s="75">
        <v>29</v>
      </c>
      <c r="H37" s="75">
        <v>31</v>
      </c>
      <c r="I37" s="75">
        <v>36</v>
      </c>
      <c r="J37" s="75">
        <v>45</v>
      </c>
      <c r="K37" s="72">
        <v>45</v>
      </c>
      <c r="L37" s="75">
        <v>46</v>
      </c>
      <c r="M37" s="75">
        <v>50</v>
      </c>
      <c r="N37" s="75">
        <v>53</v>
      </c>
      <c r="O37" s="75">
        <v>57</v>
      </c>
      <c r="P37" s="72">
        <v>57</v>
      </c>
      <c r="Q37" s="75">
        <v>57</v>
      </c>
      <c r="R37" s="75">
        <v>56</v>
      </c>
      <c r="S37" s="75">
        <v>56</v>
      </c>
      <c r="T37" s="75">
        <v>55</v>
      </c>
      <c r="U37" s="72">
        <v>55</v>
      </c>
      <c r="V37" s="75">
        <v>54</v>
      </c>
      <c r="W37" s="75">
        <v>51</v>
      </c>
      <c r="X37" s="75">
        <v>52</v>
      </c>
      <c r="Y37" s="75">
        <v>54</v>
      </c>
      <c r="Z37" s="72">
        <v>54</v>
      </c>
      <c r="AA37" s="75">
        <v>54</v>
      </c>
      <c r="AB37" s="75">
        <v>52</v>
      </c>
      <c r="AC37" s="75">
        <v>51</v>
      </c>
      <c r="AD37" s="75">
        <v>49</v>
      </c>
      <c r="AE37" s="72">
        <v>49</v>
      </c>
      <c r="AF37" s="75">
        <v>50</v>
      </c>
      <c r="AG37" s="75">
        <v>50</v>
      </c>
      <c r="AH37" s="75">
        <v>47</v>
      </c>
      <c r="AI37" s="75">
        <v>50</v>
      </c>
      <c r="AJ37" s="72">
        <v>50</v>
      </c>
      <c r="AK37" s="75">
        <v>48</v>
      </c>
      <c r="AL37" s="75">
        <v>49</v>
      </c>
      <c r="AM37" s="75">
        <v>51</v>
      </c>
      <c r="AN37" s="75">
        <v>50</v>
      </c>
      <c r="AO37" s="75">
        <v>50</v>
      </c>
      <c r="AP37" s="75">
        <v>49</v>
      </c>
      <c r="AQ37" s="75">
        <v>52</v>
      </c>
      <c r="AR37" s="75">
        <v>54</v>
      </c>
      <c r="AS37" s="75">
        <v>51</v>
      </c>
      <c r="AT37" s="75">
        <v>51</v>
      </c>
      <c r="AU37" s="75">
        <v>52</v>
      </c>
      <c r="AV37" s="75">
        <v>52</v>
      </c>
      <c r="AW37" s="75">
        <v>54</v>
      </c>
      <c r="AX37" s="75">
        <v>54</v>
      </c>
      <c r="AY37" s="75">
        <v>51</v>
      </c>
      <c r="AZ37" s="75">
        <v>51</v>
      </c>
      <c r="BA37" s="75">
        <v>53</v>
      </c>
      <c r="BB37" s="75">
        <v>53</v>
      </c>
      <c r="BC37" s="75">
        <v>53</v>
      </c>
      <c r="BD37" s="75">
        <v>53</v>
      </c>
      <c r="BE37" s="75">
        <v>55</v>
      </c>
      <c r="BF37" s="75">
        <v>53</v>
      </c>
      <c r="BG37" s="75">
        <v>53</v>
      </c>
      <c r="BH37" s="75">
        <v>53</v>
      </c>
      <c r="BI37" s="75">
        <v>139</v>
      </c>
      <c r="BJ37" s="75">
        <v>139</v>
      </c>
      <c r="BK37" s="75">
        <v>141</v>
      </c>
      <c r="BL37" s="75">
        <v>145</v>
      </c>
      <c r="BM37" s="75">
        <v>145</v>
      </c>
      <c r="BN37" s="75">
        <v>157</v>
      </c>
      <c r="BO37" s="75">
        <v>157</v>
      </c>
      <c r="BP37" s="75">
        <v>152</v>
      </c>
      <c r="BQ37" s="75">
        <v>167</v>
      </c>
      <c r="BR37" s="75">
        <v>173</v>
      </c>
      <c r="BS37" s="75">
        <v>190</v>
      </c>
      <c r="BT37" s="75">
        <v>190</v>
      </c>
      <c r="BU37" s="75">
        <f>'Histórico de Lojas'!BB15+'Histórico de Lojas'!BB28</f>
        <v>188</v>
      </c>
      <c r="BV37" s="75">
        <v>194</v>
      </c>
      <c r="BW37" s="75">
        <v>193</v>
      </c>
    </row>
    <row r="38" spans="1:75">
      <c r="A38" s="74" t="s">
        <v>12</v>
      </c>
      <c r="B38" s="75">
        <v>252</v>
      </c>
      <c r="C38" s="75">
        <v>255</v>
      </c>
      <c r="D38" s="75">
        <v>260</v>
      </c>
      <c r="E38" s="75">
        <v>274</v>
      </c>
      <c r="F38" s="72">
        <v>274</v>
      </c>
      <c r="G38" s="75">
        <v>274</v>
      </c>
      <c r="H38" s="75">
        <v>276</v>
      </c>
      <c r="I38" s="75">
        <v>282</v>
      </c>
      <c r="J38" s="75">
        <v>296</v>
      </c>
      <c r="K38" s="72">
        <v>296</v>
      </c>
      <c r="L38" s="75">
        <v>299</v>
      </c>
      <c r="M38" s="75">
        <v>309</v>
      </c>
      <c r="N38" s="75">
        <v>324</v>
      </c>
      <c r="O38" s="75">
        <v>342</v>
      </c>
      <c r="P38" s="72">
        <v>342</v>
      </c>
      <c r="Q38" s="75">
        <v>343</v>
      </c>
      <c r="R38" s="75">
        <v>361</v>
      </c>
      <c r="S38" s="75">
        <v>373</v>
      </c>
      <c r="T38" s="75">
        <v>403</v>
      </c>
      <c r="U38" s="72">
        <v>403</v>
      </c>
      <c r="V38" s="75">
        <v>407</v>
      </c>
      <c r="W38" s="75">
        <v>417</v>
      </c>
      <c r="X38" s="75">
        <v>436</v>
      </c>
      <c r="Y38" s="75">
        <v>462</v>
      </c>
      <c r="Z38" s="72">
        <v>462</v>
      </c>
      <c r="AA38" s="75">
        <v>460</v>
      </c>
      <c r="AB38" s="75">
        <v>465</v>
      </c>
      <c r="AC38" s="75">
        <v>474</v>
      </c>
      <c r="AD38" s="75">
        <v>494</v>
      </c>
      <c r="AE38" s="72">
        <v>494</v>
      </c>
      <c r="AF38" s="75">
        <v>493</v>
      </c>
      <c r="AG38" s="75">
        <v>494</v>
      </c>
      <c r="AH38" s="75">
        <v>497</v>
      </c>
      <c r="AI38" s="75">
        <v>515</v>
      </c>
      <c r="AJ38" s="72">
        <v>515</v>
      </c>
      <c r="AK38" s="75">
        <v>514</v>
      </c>
      <c r="AL38" s="75">
        <v>518</v>
      </c>
      <c r="AM38" s="75">
        <v>525</v>
      </c>
      <c r="AN38" s="75">
        <v>568</v>
      </c>
      <c r="AO38" s="75">
        <v>568</v>
      </c>
      <c r="AP38" s="75">
        <v>576</v>
      </c>
      <c r="AQ38" s="75">
        <v>584</v>
      </c>
      <c r="AR38" s="75">
        <v>595</v>
      </c>
      <c r="AS38" s="75">
        <v>634</v>
      </c>
      <c r="AT38" s="75">
        <v>634</v>
      </c>
      <c r="AU38" s="75">
        <v>638</v>
      </c>
      <c r="AV38" s="75">
        <v>638</v>
      </c>
      <c r="AW38" s="75">
        <v>642</v>
      </c>
      <c r="AX38" s="75">
        <v>642</v>
      </c>
      <c r="AY38" s="75">
        <v>664</v>
      </c>
      <c r="AZ38" s="75">
        <v>664</v>
      </c>
      <c r="BA38" s="75">
        <v>699</v>
      </c>
      <c r="BB38" s="75">
        <v>699</v>
      </c>
      <c r="BC38" s="75">
        <v>699</v>
      </c>
      <c r="BD38" s="75">
        <v>699</v>
      </c>
      <c r="BE38" s="75">
        <v>699</v>
      </c>
      <c r="BF38" s="75">
        <v>688</v>
      </c>
      <c r="BG38" s="75">
        <v>688</v>
      </c>
      <c r="BH38" s="75">
        <v>682</v>
      </c>
      <c r="BI38" s="75">
        <v>762</v>
      </c>
      <c r="BJ38" s="75">
        <v>762</v>
      </c>
      <c r="BK38" s="75">
        <v>752</v>
      </c>
      <c r="BL38" s="75">
        <v>755</v>
      </c>
      <c r="BM38" s="75">
        <v>749</v>
      </c>
      <c r="BN38" s="75">
        <v>784</v>
      </c>
      <c r="BO38" s="75">
        <v>784</v>
      </c>
      <c r="BP38" s="75">
        <v>773</v>
      </c>
      <c r="BQ38" s="75">
        <v>783</v>
      </c>
      <c r="BR38" s="75">
        <v>790</v>
      </c>
      <c r="BS38" s="75">
        <v>823</v>
      </c>
      <c r="BT38" s="75">
        <v>823</v>
      </c>
      <c r="BU38" s="75">
        <f>SUM('Histórico de Lojas'!BB6,'Histórico de Lojas'!BB27)</f>
        <v>817</v>
      </c>
      <c r="BV38" s="75">
        <v>811</v>
      </c>
      <c r="BW38" s="75">
        <v>812</v>
      </c>
    </row>
    <row r="39" spans="1:75">
      <c r="A39" s="73" t="s">
        <v>220</v>
      </c>
      <c r="B39" s="76">
        <v>0.79039705565090268</v>
      </c>
      <c r="C39" s="76">
        <v>0.81384991482317237</v>
      </c>
      <c r="D39" s="76">
        <v>0.85735140304507618</v>
      </c>
      <c r="E39" s="76">
        <v>0.84864284458895378</v>
      </c>
      <c r="F39" s="76">
        <v>0.84199999999999997</v>
      </c>
      <c r="G39" s="76">
        <v>0.83601960241611173</v>
      </c>
      <c r="H39" s="76">
        <v>0.83605331367719904</v>
      </c>
      <c r="I39" s="76">
        <v>0.87630154726954068</v>
      </c>
      <c r="J39" s="76">
        <v>0.88710920635979418</v>
      </c>
      <c r="K39" s="76">
        <v>0.86299999999999999</v>
      </c>
      <c r="L39" s="76">
        <v>0.86019813364705378</v>
      </c>
      <c r="M39" s="76">
        <v>0.85323536127460931</v>
      </c>
      <c r="N39" s="76">
        <v>0.88942256167310796</v>
      </c>
      <c r="O39" s="76">
        <v>0.92166898665431352</v>
      </c>
      <c r="P39" s="76">
        <v>0.88500000000000001</v>
      </c>
      <c r="Q39" s="76">
        <v>0.90002968038384723</v>
      </c>
      <c r="R39" s="76">
        <v>0.89751810994858228</v>
      </c>
      <c r="S39" s="76">
        <v>0.91837612872455787</v>
      </c>
      <c r="T39" s="76">
        <v>0.9248993517736418</v>
      </c>
      <c r="U39" s="76">
        <v>0.91100000000000003</v>
      </c>
      <c r="V39" s="76">
        <v>0.903465218843304</v>
      </c>
      <c r="W39" s="76">
        <v>0.89770525627660269</v>
      </c>
      <c r="X39" s="76">
        <v>0.90973912685464908</v>
      </c>
      <c r="Y39" s="76">
        <v>0.91548305097603799</v>
      </c>
      <c r="Z39" s="76">
        <v>0.9</v>
      </c>
      <c r="AA39" s="76">
        <v>0.91060326831743643</v>
      </c>
      <c r="AB39" s="76">
        <v>0.9129741371040464</v>
      </c>
      <c r="AC39" s="76">
        <v>0.91041912548389692</v>
      </c>
      <c r="AD39" s="76">
        <v>0.92306330313167351</v>
      </c>
      <c r="AE39" s="76">
        <v>0.91400000000000003</v>
      </c>
      <c r="AF39" s="76">
        <v>0.89272273770328248</v>
      </c>
      <c r="AG39" s="76">
        <v>0.89923825607750763</v>
      </c>
      <c r="AH39" s="76">
        <v>0.89547094739503519</v>
      </c>
      <c r="AI39" s="76">
        <v>0.91020986519607838</v>
      </c>
      <c r="AJ39" s="76">
        <v>0.9</v>
      </c>
      <c r="AK39" s="76">
        <v>0.89204861598400509</v>
      </c>
      <c r="AL39" s="76">
        <v>0.90317585733300099</v>
      </c>
      <c r="AM39" s="76">
        <v>0.90651984057671853</v>
      </c>
      <c r="AN39" s="76">
        <v>0.93049483045125203</v>
      </c>
      <c r="AO39" s="76">
        <v>0.90900000000000003</v>
      </c>
      <c r="AP39" s="76">
        <v>0.90291097166233503</v>
      </c>
      <c r="AQ39" s="76">
        <v>0.9178392938736889</v>
      </c>
      <c r="AR39" s="76">
        <v>0.91900000000000004</v>
      </c>
      <c r="AS39" s="76">
        <v>0.92106784153131449</v>
      </c>
      <c r="AT39" s="76">
        <v>0.91553751179975207</v>
      </c>
      <c r="AU39" s="76">
        <v>0.9076886202195148</v>
      </c>
      <c r="AV39" s="76">
        <v>0.9076886202195148</v>
      </c>
      <c r="AW39" s="76">
        <v>0.90313291614647817</v>
      </c>
      <c r="AX39" s="76">
        <v>0.90313291614647817</v>
      </c>
      <c r="AY39" s="76">
        <v>0.90299959532634044</v>
      </c>
      <c r="AZ39" s="76">
        <v>0.90299959532634044</v>
      </c>
      <c r="BA39" s="76">
        <v>0.90986906236532594</v>
      </c>
      <c r="BB39" s="76">
        <v>0.90986906236532594</v>
      </c>
      <c r="BC39" s="76">
        <v>0.90663024766192668</v>
      </c>
      <c r="BD39" s="76">
        <v>0.90663024766192668</v>
      </c>
      <c r="BE39" s="76">
        <v>0.91215959646682787</v>
      </c>
      <c r="BF39" s="76">
        <v>0.90895362663495838</v>
      </c>
      <c r="BG39" s="76">
        <v>0.90895362663495838</v>
      </c>
      <c r="BH39" s="76">
        <v>0.88247153343806828</v>
      </c>
      <c r="BI39" s="76">
        <v>0.92120140992409727</v>
      </c>
      <c r="BJ39" s="76">
        <v>0.90553524194346169</v>
      </c>
      <c r="BK39" s="76">
        <v>0.90660126547737185</v>
      </c>
      <c r="BL39" s="76">
        <v>0.86406849439499023</v>
      </c>
      <c r="BM39" s="76">
        <v>0.90536315169822223</v>
      </c>
      <c r="BN39" s="76">
        <v>0.92156109183568291</v>
      </c>
      <c r="BO39" s="76">
        <v>0.90438898329694239</v>
      </c>
      <c r="BP39" s="76">
        <v>0.87398158731631814</v>
      </c>
      <c r="BQ39" s="76">
        <v>0.88942636054494262</v>
      </c>
      <c r="BR39" s="76">
        <v>0.86114836741249412</v>
      </c>
      <c r="BS39" s="76">
        <v>0.71148663278622293</v>
      </c>
      <c r="BT39" s="76">
        <v>0.82794533135837889</v>
      </c>
      <c r="BU39" s="76">
        <v>0.82497276708527179</v>
      </c>
      <c r="BV39" s="76">
        <v>0.83350627764956797</v>
      </c>
      <c r="BW39" s="76">
        <v>0.85276166864114955</v>
      </c>
    </row>
    <row r="40" spans="1:75">
      <c r="A40" s="71" t="s">
        <v>178</v>
      </c>
      <c r="B40" s="76">
        <v>0.53399231911793565</v>
      </c>
      <c r="C40" s="76">
        <v>0.32353396893274322</v>
      </c>
      <c r="D40" s="76">
        <v>0.25790947469399117</v>
      </c>
      <c r="E40" s="76">
        <v>0.17163108090024681</v>
      </c>
      <c r="F40" s="76"/>
      <c r="G40" s="76">
        <v>0.09</v>
      </c>
      <c r="H40" s="76">
        <v>0.24202351453834181</v>
      </c>
      <c r="I40" s="76">
        <v>0.11623049336827385</v>
      </c>
      <c r="J40" s="76">
        <v>2.1555292405227133E-2</v>
      </c>
      <c r="K40" s="76"/>
      <c r="L40" s="76">
        <v>6.4870904213790492E-2</v>
      </c>
      <c r="M40" s="76">
        <v>0.14486213489835276</v>
      </c>
      <c r="N40" s="76">
        <v>0.1417630785221351</v>
      </c>
      <c r="O40" s="76">
        <v>0.13056104642085176</v>
      </c>
      <c r="P40" s="76">
        <v>0.122</v>
      </c>
      <c r="Q40" s="76">
        <v>8.3000000000000004E-2</v>
      </c>
      <c r="R40" s="76">
        <v>5.5E-2</v>
      </c>
      <c r="S40" s="76">
        <v>6.0000000000000001E-3</v>
      </c>
      <c r="T40" s="76">
        <v>-3.6999999999999998E-2</v>
      </c>
      <c r="U40" s="76">
        <v>0.02</v>
      </c>
      <c r="V40" s="76">
        <v>8.6999999999999994E-2</v>
      </c>
      <c r="W40" s="76">
        <v>1.0999999999999999E-2</v>
      </c>
      <c r="X40" s="76">
        <v>-4.0000000000000001E-3</v>
      </c>
      <c r="Y40" s="76">
        <v>3.1E-2</v>
      </c>
      <c r="Z40" s="76">
        <v>0.04</v>
      </c>
      <c r="AA40" s="76">
        <v>-0.04</v>
      </c>
      <c r="AB40" s="76">
        <v>-0.06</v>
      </c>
      <c r="AC40" s="76">
        <v>-8.0542525898615547E-2</v>
      </c>
      <c r="AD40" s="76">
        <v>-0.15711284832855477</v>
      </c>
      <c r="AE40" s="76">
        <v>-8.7999999999999995E-2</v>
      </c>
      <c r="AF40" s="76">
        <v>-1.3782665161694907E-2</v>
      </c>
      <c r="AG40" s="76">
        <v>1.9072218415376652E-2</v>
      </c>
      <c r="AH40" s="76">
        <v>2.0809570887477591E-2</v>
      </c>
      <c r="AI40" s="76">
        <v>0.17894142289143122</v>
      </c>
      <c r="AJ40" s="76">
        <v>4.2999999999999997E-2</v>
      </c>
      <c r="AK40" s="76">
        <v>0.13640167091024269</v>
      </c>
      <c r="AL40" s="76">
        <v>-8.1259282583188153E-3</v>
      </c>
      <c r="AM40" s="76">
        <v>7.1790355371099901E-2</v>
      </c>
      <c r="AN40" s="76">
        <v>1.2478007760438059E-2</v>
      </c>
      <c r="AO40" s="76">
        <v>0.05</v>
      </c>
      <c r="AP40" s="76">
        <v>3.7312262002678231E-2</v>
      </c>
      <c r="AQ40" s="76">
        <v>7.2830358425928665E-2</v>
      </c>
      <c r="AR40" s="76">
        <v>-1.2E-2</v>
      </c>
      <c r="AS40" s="76">
        <v>9.2406109920210033E-2</v>
      </c>
      <c r="AT40" s="76">
        <v>4.7096069405112129E-2</v>
      </c>
      <c r="AU40" s="76">
        <v>1.0941443843560883E-2</v>
      </c>
      <c r="AV40" s="76">
        <v>1.0941443843560883E-2</v>
      </c>
      <c r="AW40" s="76">
        <v>1.3206379101202925E-2</v>
      </c>
      <c r="AX40" s="76">
        <v>1.3206379101202925E-2</v>
      </c>
      <c r="AY40" s="76">
        <v>1.1674815133815075E-2</v>
      </c>
      <c r="AZ40" s="76">
        <v>1.1674815133815075E-2</v>
      </c>
      <c r="BA40" s="76">
        <v>2.7503777780361949E-2</v>
      </c>
      <c r="BB40" s="76">
        <v>2.7503777780361949E-2</v>
      </c>
      <c r="BC40" s="76">
        <v>1.6512835430078532E-2</v>
      </c>
      <c r="BD40" s="76">
        <v>1.6512835430078532E-2</v>
      </c>
      <c r="BE40" s="76">
        <v>-0.17573272830725972</v>
      </c>
      <c r="BF40" s="76">
        <v>-0.90659359939748552</v>
      </c>
      <c r="BG40" s="76">
        <v>-0.90659359939748552</v>
      </c>
      <c r="BH40" s="76">
        <v>-0.39806561126028728</v>
      </c>
      <c r="BI40" s="76">
        <v>-3.3726828824747201E-2</v>
      </c>
      <c r="BJ40" s="76">
        <v>-0.25190213738736322</v>
      </c>
      <c r="BK40" s="76">
        <v>4.7131797132128783E-2</v>
      </c>
      <c r="BL40" s="76">
        <v>16.885945573956036</v>
      </c>
      <c r="BM40" s="76">
        <v>0.40899999999999997</v>
      </c>
      <c r="BN40" s="76">
        <v>0.21708260568854842</v>
      </c>
      <c r="BO40" s="76">
        <v>0.4263648851280657</v>
      </c>
      <c r="BP40" s="76">
        <v>0.42820694485849509</v>
      </c>
      <c r="BQ40" s="76">
        <v>0.58776292352326354</v>
      </c>
      <c r="BR40" s="76">
        <v>0.33085209857182329</v>
      </c>
      <c r="BS40" s="76">
        <v>-2.1595991101478473E-2</v>
      </c>
      <c r="BT40" s="76">
        <v>0.26461743005315541</v>
      </c>
      <c r="BU40" s="76">
        <v>0.10208437104106127</v>
      </c>
      <c r="BV40" s="76">
        <v>0.16880282523167489</v>
      </c>
      <c r="BW40" s="76">
        <v>-2.954256065092864E-2</v>
      </c>
    </row>
    <row r="41" spans="1:75">
      <c r="A41" s="77" t="s">
        <v>177</v>
      </c>
      <c r="B41" s="78">
        <v>0</v>
      </c>
      <c r="C41" s="78">
        <v>0</v>
      </c>
      <c r="D41" s="78">
        <v>0</v>
      </c>
      <c r="E41" s="78">
        <v>0</v>
      </c>
      <c r="F41" s="78">
        <v>0</v>
      </c>
      <c r="G41" s="78">
        <v>0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9">
        <v>8.4000000000000005E-2</v>
      </c>
      <c r="R41" s="79">
        <v>2.5000000000000001E-2</v>
      </c>
      <c r="S41" s="79">
        <v>-4.1000000000000002E-2</v>
      </c>
      <c r="T41" s="79">
        <v>3.2000000000000001E-2</v>
      </c>
      <c r="U41" s="79">
        <v>2.3E-2</v>
      </c>
      <c r="V41" s="79">
        <v>3.7999999999999999E-2</v>
      </c>
      <c r="W41" s="79">
        <v>7.6999999999999999E-2</v>
      </c>
      <c r="X41" s="79">
        <v>0.104</v>
      </c>
      <c r="Y41" s="79">
        <v>0.09</v>
      </c>
      <c r="Z41" s="79">
        <v>0.08</v>
      </c>
      <c r="AA41" s="79">
        <v>2.2403603592979549E-2</v>
      </c>
      <c r="AB41" s="79">
        <v>1.4157845142727776E-2</v>
      </c>
      <c r="AC41" s="79">
        <v>-6.8314490108020709E-2</v>
      </c>
      <c r="AD41" s="79">
        <v>-3.6218223127567395E-2</v>
      </c>
      <c r="AE41" s="79">
        <v>-1.6E-2</v>
      </c>
      <c r="AF41" s="79">
        <v>-3.8291686606989117E-2</v>
      </c>
      <c r="AG41" s="79">
        <v>2.5658788087646878E-2</v>
      </c>
      <c r="AH41" s="79">
        <v>6.3626877539449511E-2</v>
      </c>
      <c r="AI41" s="79">
        <v>8.5568724635146864E-2</v>
      </c>
      <c r="AJ41" s="79">
        <v>4.1000000000000002E-2</v>
      </c>
      <c r="AK41" s="79">
        <v>2.5308229278349303E-2</v>
      </c>
      <c r="AL41" s="79">
        <v>6.7615516390723052E-2</v>
      </c>
      <c r="AM41" s="79">
        <v>2.7313899132812791E-2</v>
      </c>
      <c r="AN41" s="79">
        <v>2.8404420607088587E-2</v>
      </c>
      <c r="AO41" s="79">
        <v>3.9E-2</v>
      </c>
      <c r="AP41" s="79">
        <v>8.389365258748116E-2</v>
      </c>
      <c r="AQ41" s="79">
        <v>3.8901994504043413E-2</v>
      </c>
      <c r="AR41" s="79">
        <v>1.6E-2</v>
      </c>
      <c r="AS41" s="79">
        <v>3.5980109837213892E-2</v>
      </c>
      <c r="AT41" s="79">
        <v>4.1513708198751997E-2</v>
      </c>
      <c r="AU41" s="79">
        <v>3.7788584256623681E-2</v>
      </c>
      <c r="AV41" s="79">
        <v>3.7788584256623681E-2</v>
      </c>
      <c r="AW41" s="79">
        <v>4.1486048060592973E-2</v>
      </c>
      <c r="AX41" s="79">
        <v>4.1486048060592973E-2</v>
      </c>
      <c r="AY41" s="79">
        <v>1.0818071393233764E-2</v>
      </c>
      <c r="AZ41" s="79">
        <v>1.0818071393233764E-2</v>
      </c>
      <c r="BA41" s="79">
        <v>5.7062162959905294E-2</v>
      </c>
      <c r="BB41" s="79">
        <v>5.7062162959905294E-2</v>
      </c>
      <c r="BC41" s="79">
        <v>3.9008623732869729E-2</v>
      </c>
      <c r="BD41" s="79">
        <v>3.9008623732869729E-2</v>
      </c>
      <c r="BE41" s="79">
        <v>-0.10613501723580787</v>
      </c>
      <c r="BF41" s="79">
        <v>-0.50480336794011282</v>
      </c>
      <c r="BG41" s="79">
        <v>-0.50480336794011282</v>
      </c>
      <c r="BH41" s="79">
        <v>-0.24662757317378303</v>
      </c>
      <c r="BI41" s="79">
        <v>-0.106</v>
      </c>
      <c r="BJ41" s="79">
        <v>-0.23799999999999999</v>
      </c>
      <c r="BK41" s="79">
        <v>-2.4989452632401266E-2</v>
      </c>
      <c r="BL41" s="79">
        <v>0.76822892148427746</v>
      </c>
      <c r="BM41" s="79">
        <v>0.43382095154624278</v>
      </c>
      <c r="BN41" s="79">
        <v>0.34835590372630976</v>
      </c>
      <c r="BO41" s="79">
        <v>0.34170810781869743</v>
      </c>
      <c r="BP41" s="79">
        <v>0.584346268614089</v>
      </c>
      <c r="BQ41" s="79">
        <v>0.54441663926282224</v>
      </c>
      <c r="BR41" s="79">
        <v>0.28899744690542306</v>
      </c>
      <c r="BS41" s="79">
        <v>0.1202816858879785</v>
      </c>
      <c r="BT41" s="79">
        <v>0.31886753001615298</v>
      </c>
      <c r="BU41" s="79">
        <v>0.1846253098351005</v>
      </c>
      <c r="BV41" s="79">
        <v>9.9815874682128491E-2</v>
      </c>
      <c r="BW41" s="79">
        <v>0.13170532646941679</v>
      </c>
    </row>
    <row r="42" spans="1:75">
      <c r="A42" s="80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82"/>
      <c r="BR42" s="82"/>
      <c r="BS42" s="82"/>
      <c r="BT42" s="82"/>
      <c r="BU42" s="82"/>
      <c r="BV42" s="82"/>
      <c r="BW42" s="82"/>
    </row>
    <row r="43" spans="1:75" ht="36">
      <c r="A43" s="155" t="s">
        <v>176</v>
      </c>
      <c r="B43" s="155"/>
      <c r="C43" s="155"/>
      <c r="D43" s="155"/>
      <c r="E43" s="155"/>
      <c r="F43" s="155"/>
      <c r="G43" s="155"/>
      <c r="H43" s="155"/>
      <c r="I43" s="155"/>
      <c r="J43" s="155"/>
      <c r="K43" s="155"/>
      <c r="L43" s="154"/>
    </row>
    <row r="44" spans="1:75">
      <c r="A44" s="155"/>
      <c r="B44" s="155"/>
      <c r="C44" s="155"/>
      <c r="D44" s="155"/>
      <c r="E44" s="155"/>
      <c r="F44" s="155"/>
      <c r="G44" s="155"/>
      <c r="H44" s="155"/>
      <c r="I44" s="155"/>
      <c r="J44" s="155"/>
      <c r="K44" s="155"/>
      <c r="L44" s="154"/>
    </row>
    <row r="45" spans="1:75" ht="15" customHeight="1">
      <c r="A45" s="155"/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4"/>
    </row>
    <row r="46" spans="1:75">
      <c r="A46" s="155"/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4"/>
    </row>
    <row r="47" spans="1:75" ht="15" customHeight="1">
      <c r="A47" s="155"/>
      <c r="B47" s="155"/>
      <c r="C47" s="155"/>
      <c r="D47" s="155"/>
      <c r="E47" s="155"/>
      <c r="F47" s="155"/>
      <c r="G47" s="155"/>
      <c r="H47" s="155"/>
      <c r="I47" s="155"/>
      <c r="J47" s="155"/>
      <c r="K47" s="155"/>
      <c r="L47" s="154"/>
    </row>
    <row r="48" spans="1:75">
      <c r="A48" s="155"/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4"/>
    </row>
    <row r="49" spans="1:35">
      <c r="A49" s="155"/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4"/>
    </row>
    <row r="50" spans="1:35">
      <c r="A50" s="155"/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4"/>
    </row>
    <row r="51" spans="1:35">
      <c r="A51" s="155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4"/>
    </row>
    <row r="52" spans="1:35">
      <c r="A52" s="155"/>
      <c r="B52" s="155"/>
      <c r="C52" s="155"/>
      <c r="D52" s="155"/>
      <c r="E52" s="155"/>
      <c r="F52" s="155"/>
      <c r="G52" s="155"/>
      <c r="H52" s="155"/>
      <c r="I52" s="155"/>
      <c r="J52" s="155"/>
      <c r="K52" s="155"/>
      <c r="L52" s="154"/>
      <c r="AG52" s="83"/>
      <c r="AH52" s="83"/>
    </row>
    <row r="53" spans="1:35">
      <c r="A53" s="155"/>
      <c r="B53" s="155"/>
      <c r="C53" s="155"/>
      <c r="D53" s="155"/>
      <c r="E53" s="155"/>
      <c r="F53" s="155"/>
      <c r="G53" s="155"/>
      <c r="H53" s="155"/>
      <c r="I53" s="155"/>
      <c r="J53" s="155"/>
      <c r="K53" s="155"/>
      <c r="L53" s="154"/>
      <c r="AG53" s="83"/>
      <c r="AH53" s="83"/>
    </row>
    <row r="54" spans="1:35">
      <c r="A54" s="155"/>
      <c r="B54" s="155"/>
      <c r="C54" s="155"/>
      <c r="D54" s="155"/>
      <c r="E54" s="155"/>
      <c r="F54" s="155"/>
      <c r="G54" s="155"/>
      <c r="H54" s="155"/>
      <c r="I54" s="155"/>
      <c r="J54" s="155"/>
      <c r="K54" s="155"/>
      <c r="L54" s="154"/>
    </row>
    <row r="55" spans="1:35">
      <c r="A55" s="155"/>
      <c r="B55" s="155"/>
      <c r="C55" s="155"/>
      <c r="D55" s="155"/>
      <c r="E55" s="155"/>
      <c r="F55" s="155"/>
      <c r="G55" s="155"/>
      <c r="H55" s="155"/>
      <c r="I55" s="155"/>
      <c r="J55" s="155"/>
      <c r="K55" s="155"/>
      <c r="L55" s="154"/>
    </row>
    <row r="56" spans="1:35">
      <c r="A56" s="155"/>
      <c r="B56" s="155"/>
      <c r="C56" s="155"/>
      <c r="D56" s="155"/>
      <c r="E56" s="155"/>
      <c r="F56" s="155"/>
      <c r="G56" s="155"/>
      <c r="H56" s="155"/>
      <c r="I56" s="155"/>
      <c r="J56" s="155"/>
      <c r="K56" s="155"/>
      <c r="L56" s="154"/>
      <c r="AG56" s="84"/>
      <c r="AH56" s="85"/>
      <c r="AI56" s="86"/>
    </row>
    <row r="57" spans="1:35">
      <c r="A57" s="154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AG57" s="84"/>
      <c r="AH57" s="85"/>
      <c r="AI57" s="86"/>
    </row>
    <row r="58" spans="1:35">
      <c r="A58" s="154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</row>
    <row r="59" spans="1:35">
      <c r="A59" s="154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</row>
    <row r="60" spans="1:35">
      <c r="A60" s="15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</row>
    <row r="61" spans="1:35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</row>
    <row r="62" spans="1:35">
      <c r="A62" s="154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</row>
    <row r="63" spans="1:35">
      <c r="A63" s="154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</row>
    <row r="64" spans="1:35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</row>
    <row r="65" spans="1:12">
      <c r="A65" s="154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</row>
    <row r="66" spans="1:12">
      <c r="A66" s="154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</row>
    <row r="67" spans="1:12">
      <c r="A67" s="154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</row>
    <row r="68" spans="1:12">
      <c r="A68" s="154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2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defaultColWidth="9.140625" defaultRowHeight="15"/>
  <cols>
    <col min="1" max="1" width="40" style="43" bestFit="1" customWidth="1"/>
    <col min="2" max="39" width="9.140625" style="43" customWidth="1"/>
    <col min="40" max="16384" width="9.140625" style="43"/>
  </cols>
  <sheetData>
    <row r="1" spans="1:49" ht="24.95" customHeight="1">
      <c r="A1" s="35" t="s">
        <v>306</v>
      </c>
      <c r="B1" s="28" t="s">
        <v>17</v>
      </c>
      <c r="C1" s="28" t="s">
        <v>18</v>
      </c>
      <c r="D1" s="28" t="s">
        <v>19</v>
      </c>
      <c r="E1" s="28" t="s">
        <v>20</v>
      </c>
      <c r="F1" s="28" t="s">
        <v>21</v>
      </c>
      <c r="G1" s="28" t="s">
        <v>22</v>
      </c>
      <c r="H1" s="28" t="s">
        <v>23</v>
      </c>
      <c r="I1" s="28" t="s">
        <v>24</v>
      </c>
      <c r="J1" s="28" t="s">
        <v>25</v>
      </c>
      <c r="K1" s="28" t="s">
        <v>26</v>
      </c>
      <c r="L1" s="28" t="s">
        <v>27</v>
      </c>
      <c r="M1" s="28" t="s">
        <v>28</v>
      </c>
      <c r="N1" s="28" t="s">
        <v>29</v>
      </c>
      <c r="O1" s="28" t="s">
        <v>30</v>
      </c>
      <c r="P1" s="28" t="s">
        <v>31</v>
      </c>
      <c r="Q1" s="28" t="s">
        <v>32</v>
      </c>
      <c r="R1" s="28" t="s">
        <v>33</v>
      </c>
      <c r="S1" s="28" t="s">
        <v>34</v>
      </c>
      <c r="T1" s="28" t="s">
        <v>35</v>
      </c>
      <c r="U1" s="28" t="s">
        <v>4</v>
      </c>
      <c r="V1" s="28" t="s">
        <v>36</v>
      </c>
      <c r="W1" s="28" t="s">
        <v>37</v>
      </c>
      <c r="X1" s="28" t="s">
        <v>38</v>
      </c>
      <c r="Y1" s="28" t="s">
        <v>5</v>
      </c>
      <c r="Z1" s="28" t="s">
        <v>104</v>
      </c>
      <c r="AA1" s="28" t="s">
        <v>119</v>
      </c>
      <c r="AB1" s="28" t="s">
        <v>124</v>
      </c>
      <c r="AC1" s="28" t="s">
        <v>126</v>
      </c>
      <c r="AD1" s="28" t="s">
        <v>127</v>
      </c>
      <c r="AE1" s="28" t="s">
        <v>131</v>
      </c>
      <c r="AF1" s="28" t="s">
        <v>137</v>
      </c>
      <c r="AG1" s="28" t="s">
        <v>138</v>
      </c>
      <c r="AH1" s="28" t="s">
        <v>153</v>
      </c>
      <c r="AI1" s="28" t="s">
        <v>156</v>
      </c>
      <c r="AJ1" s="28" t="s">
        <v>161</v>
      </c>
      <c r="AK1" s="28" t="s">
        <v>164</v>
      </c>
      <c r="AL1" s="28" t="s">
        <v>167</v>
      </c>
      <c r="AM1" s="28" t="s">
        <v>173</v>
      </c>
      <c r="AN1" s="28" t="s">
        <v>175</v>
      </c>
      <c r="AO1" s="28" t="s">
        <v>183</v>
      </c>
      <c r="AP1" s="28" t="s">
        <v>187</v>
      </c>
      <c r="AQ1" s="28" t="s">
        <v>191</v>
      </c>
      <c r="AR1" s="28" t="s">
        <v>197</v>
      </c>
      <c r="AS1" s="28" t="s">
        <v>203</v>
      </c>
      <c r="AT1" s="28" t="s">
        <v>209</v>
      </c>
      <c r="AU1" s="28" t="s">
        <v>215</v>
      </c>
      <c r="AV1" s="28" t="s">
        <v>218</v>
      </c>
      <c r="AW1" s="28" t="s">
        <v>222</v>
      </c>
    </row>
    <row r="2" spans="1:49" ht="15" customHeight="1">
      <c r="A2" s="135" t="s">
        <v>315</v>
      </c>
      <c r="B2" s="191">
        <v>174445.17603478601</v>
      </c>
      <c r="C2" s="191">
        <v>193913.04832442003</v>
      </c>
      <c r="D2" s="191">
        <v>238461.05925265205</v>
      </c>
      <c r="E2" s="191">
        <v>255800.57290815897</v>
      </c>
      <c r="F2" s="191">
        <v>208830.290807685</v>
      </c>
      <c r="G2" s="191">
        <v>258724.464438294</v>
      </c>
      <c r="H2" s="191">
        <v>314124.90688000002</v>
      </c>
      <c r="I2" s="191">
        <v>327059.81017469795</v>
      </c>
      <c r="J2" s="191">
        <v>257451.32726101595</v>
      </c>
      <c r="K2" s="191">
        <v>305456.36398000002</v>
      </c>
      <c r="L2" s="191">
        <v>337798</v>
      </c>
      <c r="M2" s="191">
        <v>331378.96173846198</v>
      </c>
      <c r="N2" s="191">
        <v>275843</v>
      </c>
      <c r="O2" s="191">
        <v>327520</v>
      </c>
      <c r="P2" s="191">
        <v>378991</v>
      </c>
      <c r="Q2" s="191">
        <v>375642</v>
      </c>
      <c r="R2" s="191">
        <v>300443</v>
      </c>
      <c r="S2" s="191">
        <v>363495</v>
      </c>
      <c r="T2" s="191">
        <v>403696</v>
      </c>
      <c r="U2" s="191">
        <v>367024</v>
      </c>
      <c r="V2" s="191">
        <v>330236</v>
      </c>
      <c r="W2" s="191">
        <v>377841</v>
      </c>
      <c r="X2" s="191">
        <v>426460</v>
      </c>
      <c r="Y2" s="191">
        <v>419610</v>
      </c>
      <c r="Z2" s="191">
        <v>368397</v>
      </c>
      <c r="AA2" s="191">
        <v>407301</v>
      </c>
      <c r="AB2" s="191">
        <v>454990</v>
      </c>
      <c r="AC2" s="191">
        <v>448185</v>
      </c>
      <c r="AD2" s="191">
        <v>407691</v>
      </c>
      <c r="AE2" s="191">
        <v>454679</v>
      </c>
      <c r="AF2" s="191">
        <v>497887</v>
      </c>
      <c r="AG2" s="191">
        <v>505511</v>
      </c>
      <c r="AH2" s="191">
        <v>462530</v>
      </c>
      <c r="AI2" s="191">
        <v>489482</v>
      </c>
      <c r="AJ2" s="191">
        <v>538189</v>
      </c>
      <c r="AK2" s="191">
        <v>573729</v>
      </c>
      <c r="AL2" s="191">
        <v>465237</v>
      </c>
      <c r="AM2" s="191">
        <v>228849</v>
      </c>
      <c r="AN2" s="191">
        <v>525240</v>
      </c>
      <c r="AO2" s="191">
        <v>802283.27276780002</v>
      </c>
      <c r="AP2" s="191">
        <v>635802</v>
      </c>
      <c r="AQ2" s="191">
        <v>705627</v>
      </c>
      <c r="AR2" s="191">
        <v>953608.78096980602</v>
      </c>
      <c r="AS2" s="191">
        <v>1352404.260520194</v>
      </c>
      <c r="AT2" s="191">
        <v>1042083</v>
      </c>
      <c r="AU2" s="191">
        <v>1165187</v>
      </c>
      <c r="AV2" s="191">
        <v>1404967</v>
      </c>
      <c r="AW2" s="191">
        <v>1617670</v>
      </c>
    </row>
    <row r="3" spans="1:49" ht="15" customHeight="1">
      <c r="A3" s="1" t="s">
        <v>39</v>
      </c>
      <c r="B3" s="25">
        <v>9810.9624447860006</v>
      </c>
      <c r="C3" s="25">
        <v>9921.3841144199996</v>
      </c>
      <c r="D3" s="25">
        <v>11549.136392651999</v>
      </c>
      <c r="E3" s="25">
        <v>16140.957998159</v>
      </c>
      <c r="F3" s="25">
        <v>7545.0579476849998</v>
      </c>
      <c r="G3" s="25">
        <v>9697.1845182940015</v>
      </c>
      <c r="H3" s="25">
        <v>12677</v>
      </c>
      <c r="I3" s="25">
        <v>9211.5744646980002</v>
      </c>
      <c r="J3" s="25">
        <v>15914.940501016001</v>
      </c>
      <c r="K3" s="25">
        <v>11574</v>
      </c>
      <c r="L3" s="25">
        <v>18243</v>
      </c>
      <c r="M3" s="25">
        <v>15934.050328461999</v>
      </c>
      <c r="N3" s="25">
        <v>9536</v>
      </c>
      <c r="O3" s="25">
        <v>16683</v>
      </c>
      <c r="P3" s="25">
        <v>24532</v>
      </c>
      <c r="Q3" s="25">
        <v>25444</v>
      </c>
      <c r="R3" s="25">
        <v>16759</v>
      </c>
      <c r="S3" s="25">
        <v>30546</v>
      </c>
      <c r="T3" s="25">
        <v>38202</v>
      </c>
      <c r="U3" s="25">
        <v>42055</v>
      </c>
      <c r="V3" s="25">
        <v>35176</v>
      </c>
      <c r="W3" s="25">
        <v>42739</v>
      </c>
      <c r="X3" s="25">
        <v>36392</v>
      </c>
      <c r="Y3" s="25">
        <v>37832</v>
      </c>
      <c r="Z3" s="25">
        <v>27689</v>
      </c>
      <c r="AA3" s="25">
        <v>47037</v>
      </c>
      <c r="AB3" s="25">
        <v>38952</v>
      </c>
      <c r="AC3" s="25">
        <v>40787</v>
      </c>
      <c r="AD3" s="25">
        <v>30481</v>
      </c>
      <c r="AE3" s="25">
        <v>49740</v>
      </c>
      <c r="AF3" s="25">
        <v>54284</v>
      </c>
      <c r="AG3" s="25">
        <v>52395</v>
      </c>
      <c r="AH3" s="25">
        <v>55226</v>
      </c>
      <c r="AI3" s="25">
        <v>65946</v>
      </c>
      <c r="AJ3" s="25">
        <v>71552</v>
      </c>
      <c r="AK3" s="25">
        <v>66258</v>
      </c>
      <c r="AL3" s="25">
        <v>63506</v>
      </c>
      <c r="AM3" s="25">
        <v>21745</v>
      </c>
      <c r="AN3" s="25">
        <v>62732</v>
      </c>
      <c r="AO3" s="25">
        <v>76785.272767799994</v>
      </c>
      <c r="AP3" s="25">
        <v>61132</v>
      </c>
      <c r="AQ3" s="25">
        <v>82935</v>
      </c>
      <c r="AR3" s="25">
        <v>104835</v>
      </c>
      <c r="AS3" s="25">
        <v>142417</v>
      </c>
      <c r="AT3" s="25">
        <v>124990</v>
      </c>
      <c r="AU3" s="25">
        <v>129399</v>
      </c>
      <c r="AV3" s="25">
        <v>141127</v>
      </c>
      <c r="AW3" s="25">
        <v>154324</v>
      </c>
    </row>
    <row r="4" spans="1:49" ht="15" customHeight="1">
      <c r="A4" s="1" t="s">
        <v>40</v>
      </c>
      <c r="B4" s="2">
        <v>164634.21359</v>
      </c>
      <c r="C4" s="2">
        <v>183991.66421000002</v>
      </c>
      <c r="D4" s="2">
        <v>226911.92286000005</v>
      </c>
      <c r="E4" s="2">
        <v>239659.61490999997</v>
      </c>
      <c r="F4" s="2">
        <v>201285.23285999999</v>
      </c>
      <c r="G4" s="2">
        <v>249027.27992</v>
      </c>
      <c r="H4" s="2">
        <v>301447.90688000002</v>
      </c>
      <c r="I4" s="2">
        <v>317848.23570999998</v>
      </c>
      <c r="J4" s="2">
        <v>241536.38675999994</v>
      </c>
      <c r="K4" s="2">
        <v>293882.36398000002</v>
      </c>
      <c r="L4" s="2">
        <v>319555</v>
      </c>
      <c r="M4" s="2">
        <v>315444.91141</v>
      </c>
      <c r="N4" s="2">
        <v>266307</v>
      </c>
      <c r="O4" s="2">
        <v>310837</v>
      </c>
      <c r="P4" s="2">
        <v>354459</v>
      </c>
      <c r="Q4" s="2">
        <v>350198</v>
      </c>
      <c r="R4" s="2">
        <v>283684</v>
      </c>
      <c r="S4" s="2">
        <v>332949</v>
      </c>
      <c r="T4" s="2">
        <v>365494</v>
      </c>
      <c r="U4" s="2">
        <v>324969</v>
      </c>
      <c r="V4" s="2">
        <v>295060</v>
      </c>
      <c r="W4" s="2">
        <v>335102</v>
      </c>
      <c r="X4" s="2">
        <v>390068</v>
      </c>
      <c r="Y4" s="2">
        <v>381778</v>
      </c>
      <c r="Z4" s="2">
        <v>340708</v>
      </c>
      <c r="AA4" s="2">
        <v>360264</v>
      </c>
      <c r="AB4" s="2">
        <v>416038</v>
      </c>
      <c r="AC4" s="2">
        <v>407398</v>
      </c>
      <c r="AD4" s="2">
        <v>377210</v>
      </c>
      <c r="AE4" s="2">
        <v>404939</v>
      </c>
      <c r="AF4" s="2">
        <v>443603</v>
      </c>
      <c r="AG4" s="2">
        <v>453116</v>
      </c>
      <c r="AH4" s="2">
        <v>407304</v>
      </c>
      <c r="AI4" s="2">
        <v>423536</v>
      </c>
      <c r="AJ4" s="2">
        <v>466637</v>
      </c>
      <c r="AK4" s="2">
        <v>507471</v>
      </c>
      <c r="AL4" s="2">
        <v>401731</v>
      </c>
      <c r="AM4" s="2">
        <v>207104</v>
      </c>
      <c r="AN4" s="2">
        <v>462508</v>
      </c>
      <c r="AO4" s="2">
        <v>725498</v>
      </c>
      <c r="AP4" s="2">
        <v>574670</v>
      </c>
      <c r="AQ4" s="2">
        <v>622692</v>
      </c>
      <c r="AR4" s="2">
        <v>848773.78096980602</v>
      </c>
      <c r="AS4" s="2">
        <v>1209987.260520194</v>
      </c>
      <c r="AT4" s="2">
        <v>917093</v>
      </c>
      <c r="AU4" s="2">
        <v>1035788</v>
      </c>
      <c r="AV4" s="2">
        <v>1263840</v>
      </c>
      <c r="AW4" s="2">
        <v>1463346</v>
      </c>
    </row>
    <row r="5" spans="1:49" ht="15" customHeight="1">
      <c r="A5" s="136" t="s">
        <v>41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</row>
    <row r="6" spans="1:49" ht="15" customHeight="1">
      <c r="A6" s="138" t="s">
        <v>42</v>
      </c>
      <c r="B6" s="3">
        <v>114399.92478999999</v>
      </c>
      <c r="C6" s="3">
        <v>125890.17607</v>
      </c>
      <c r="D6" s="3">
        <v>159221.73483</v>
      </c>
      <c r="E6" s="3">
        <v>167374.61655000001</v>
      </c>
      <c r="F6" s="3">
        <v>130225.97039999999</v>
      </c>
      <c r="G6" s="3">
        <v>155332.73079</v>
      </c>
      <c r="H6" s="3">
        <v>188122</v>
      </c>
      <c r="I6" s="3">
        <v>189572.76920999997</v>
      </c>
      <c r="J6" s="3">
        <v>150718.66413999995</v>
      </c>
      <c r="K6" s="3">
        <v>171547</v>
      </c>
      <c r="L6" s="3">
        <v>201670</v>
      </c>
      <c r="M6" s="3">
        <v>194722.75903999998</v>
      </c>
      <c r="N6" s="3">
        <v>164554</v>
      </c>
      <c r="O6" s="3">
        <v>175027</v>
      </c>
      <c r="P6" s="3">
        <v>210594</v>
      </c>
      <c r="Q6" s="3">
        <v>216607</v>
      </c>
      <c r="R6" s="3">
        <v>166448</v>
      </c>
      <c r="S6" s="3">
        <v>179079</v>
      </c>
      <c r="T6" s="3">
        <v>203431</v>
      </c>
      <c r="U6" s="3">
        <v>188591</v>
      </c>
      <c r="V6" s="3">
        <v>175651</v>
      </c>
      <c r="W6" s="3">
        <v>189242</v>
      </c>
      <c r="X6" s="3">
        <v>220131</v>
      </c>
      <c r="Y6" s="3">
        <v>218755</v>
      </c>
      <c r="Z6" s="3">
        <v>199376</v>
      </c>
      <c r="AA6" s="23">
        <v>199806</v>
      </c>
      <c r="AB6" s="26">
        <v>238068</v>
      </c>
      <c r="AC6" s="26">
        <v>236589</v>
      </c>
      <c r="AD6" s="26">
        <v>218731</v>
      </c>
      <c r="AE6" s="26">
        <v>226952</v>
      </c>
      <c r="AF6" s="26">
        <v>245417</v>
      </c>
      <c r="AG6" s="26">
        <v>259589</v>
      </c>
      <c r="AH6" s="26">
        <v>222806</v>
      </c>
      <c r="AI6" s="26">
        <v>228114</v>
      </c>
      <c r="AJ6" s="26">
        <v>250569</v>
      </c>
      <c r="AK6" s="26">
        <v>282268</v>
      </c>
      <c r="AL6" s="26">
        <v>181447</v>
      </c>
      <c r="AM6" s="26">
        <v>81042</v>
      </c>
      <c r="AN6" s="26">
        <v>202190</v>
      </c>
      <c r="AO6" s="26">
        <v>295969</v>
      </c>
      <c r="AP6" s="26">
        <v>223231</v>
      </c>
      <c r="AQ6" s="26">
        <v>190651</v>
      </c>
      <c r="AR6" s="26">
        <v>276042</v>
      </c>
      <c r="AS6" s="26">
        <v>375406</v>
      </c>
      <c r="AT6" s="26">
        <v>306724</v>
      </c>
      <c r="AU6" s="26">
        <v>312470</v>
      </c>
      <c r="AV6" s="26">
        <v>380170</v>
      </c>
      <c r="AW6" s="26">
        <v>381684</v>
      </c>
    </row>
    <row r="7" spans="1:49" ht="15" customHeight="1">
      <c r="A7" s="138" t="s">
        <v>46</v>
      </c>
      <c r="B7" s="26">
        <v>46150.360189999999</v>
      </c>
      <c r="C7" s="26">
        <v>50361.430160000004</v>
      </c>
      <c r="D7" s="26">
        <v>59310.694220000005</v>
      </c>
      <c r="E7" s="26">
        <v>59999.104750000006</v>
      </c>
      <c r="F7" s="26">
        <v>63066.468079999991</v>
      </c>
      <c r="G7" s="26">
        <v>81926.552519999997</v>
      </c>
      <c r="H7" s="26">
        <v>99324</v>
      </c>
      <c r="I7" s="26">
        <v>112192.79004999998</v>
      </c>
      <c r="J7" s="26">
        <v>78976.339199999988</v>
      </c>
      <c r="K7" s="26">
        <v>110601</v>
      </c>
      <c r="L7" s="26">
        <v>106510</v>
      </c>
      <c r="M7" s="26">
        <v>104364.24096000001</v>
      </c>
      <c r="N7" s="26">
        <v>88248</v>
      </c>
      <c r="O7" s="26">
        <v>117188</v>
      </c>
      <c r="P7" s="26">
        <v>119309</v>
      </c>
      <c r="Q7" s="26">
        <v>109318</v>
      </c>
      <c r="R7" s="26">
        <v>99389</v>
      </c>
      <c r="S7" s="26">
        <v>126046</v>
      </c>
      <c r="T7" s="26">
        <v>133547</v>
      </c>
      <c r="U7" s="26">
        <v>108137</v>
      </c>
      <c r="V7" s="26">
        <v>94251</v>
      </c>
      <c r="W7" s="26">
        <v>118367</v>
      </c>
      <c r="X7" s="26">
        <v>130138</v>
      </c>
      <c r="Y7" s="26">
        <v>114892</v>
      </c>
      <c r="Z7" s="26">
        <v>98326</v>
      </c>
      <c r="AA7" s="26">
        <v>119738</v>
      </c>
      <c r="AB7" s="26">
        <v>125882</v>
      </c>
      <c r="AC7" s="26">
        <v>107474</v>
      </c>
      <c r="AD7" s="26">
        <v>103221</v>
      </c>
      <c r="AE7" s="26">
        <v>114478</v>
      </c>
      <c r="AF7" s="26">
        <v>118071</v>
      </c>
      <c r="AG7" s="26">
        <v>107701</v>
      </c>
      <c r="AH7" s="26">
        <v>112279</v>
      </c>
      <c r="AI7" s="26">
        <v>117334</v>
      </c>
      <c r="AJ7" s="26">
        <v>122732</v>
      </c>
      <c r="AK7" s="26">
        <v>121950</v>
      </c>
      <c r="AL7" s="26">
        <v>103477</v>
      </c>
      <c r="AM7" s="26">
        <v>58689</v>
      </c>
      <c r="AN7" s="26">
        <v>113087</v>
      </c>
      <c r="AO7" s="26">
        <v>152388</v>
      </c>
      <c r="AP7" s="26">
        <v>126684</v>
      </c>
      <c r="AQ7" s="26">
        <v>119102</v>
      </c>
      <c r="AR7" s="26">
        <v>167392</v>
      </c>
      <c r="AS7" s="26">
        <v>194187</v>
      </c>
      <c r="AT7" s="26">
        <v>178416</v>
      </c>
      <c r="AU7" s="26">
        <v>181604</v>
      </c>
      <c r="AV7" s="26">
        <v>230340</v>
      </c>
      <c r="AW7" s="26">
        <v>214375</v>
      </c>
    </row>
    <row r="8" spans="1:49" ht="15" customHeight="1">
      <c r="A8" s="138" t="s">
        <v>47</v>
      </c>
      <c r="B8" s="26">
        <v>1884.9447</v>
      </c>
      <c r="C8" s="26">
        <v>6467.7909399999999</v>
      </c>
      <c r="D8" s="26">
        <v>5758.6804300000003</v>
      </c>
      <c r="E8" s="26">
        <v>7537.53521</v>
      </c>
      <c r="F8" s="26">
        <v>4092.7943800000007</v>
      </c>
      <c r="G8" s="26">
        <v>8418.996610000002</v>
      </c>
      <c r="H8" s="26">
        <v>9221.9068800000059</v>
      </c>
      <c r="I8" s="26">
        <v>10469.676450000003</v>
      </c>
      <c r="J8" s="26">
        <v>7940.3834199999992</v>
      </c>
      <c r="K8" s="26">
        <v>9063.3639799999983</v>
      </c>
      <c r="L8" s="26">
        <v>10280.992539999999</v>
      </c>
      <c r="M8" s="26">
        <v>14030.911409999997</v>
      </c>
      <c r="N8" s="26">
        <v>11795</v>
      </c>
      <c r="O8" s="26">
        <v>16525</v>
      </c>
      <c r="P8" s="26">
        <v>22451</v>
      </c>
      <c r="Q8" s="26">
        <v>20977</v>
      </c>
      <c r="R8" s="26">
        <v>15885</v>
      </c>
      <c r="S8" s="26">
        <v>25039</v>
      </c>
      <c r="T8" s="26">
        <v>26796</v>
      </c>
      <c r="U8" s="26">
        <v>25457</v>
      </c>
      <c r="V8" s="26">
        <v>22577</v>
      </c>
      <c r="W8" s="26">
        <v>23613</v>
      </c>
      <c r="X8" s="26">
        <v>33411</v>
      </c>
      <c r="Y8" s="26">
        <v>39756</v>
      </c>
      <c r="Z8" s="26">
        <v>33760</v>
      </c>
      <c r="AA8" s="26">
        <v>31862</v>
      </c>
      <c r="AB8" s="26">
        <v>41512</v>
      </c>
      <c r="AC8" s="26">
        <v>50125</v>
      </c>
      <c r="AD8" s="26">
        <v>45321</v>
      </c>
      <c r="AE8" s="26">
        <v>48277</v>
      </c>
      <c r="AF8" s="26">
        <v>60539</v>
      </c>
      <c r="AG8" s="26">
        <v>65417</v>
      </c>
      <c r="AH8" s="26">
        <v>54362</v>
      </c>
      <c r="AI8" s="26">
        <v>56775</v>
      </c>
      <c r="AJ8" s="26">
        <v>71793</v>
      </c>
      <c r="AK8" s="26">
        <v>76186</v>
      </c>
      <c r="AL8" s="26">
        <v>50496</v>
      </c>
      <c r="AM8" s="26">
        <v>22741</v>
      </c>
      <c r="AN8" s="26">
        <v>60707</v>
      </c>
      <c r="AO8" s="26">
        <v>83801</v>
      </c>
      <c r="AP8" s="26">
        <v>58820</v>
      </c>
      <c r="AQ8" s="26">
        <v>60405</v>
      </c>
      <c r="AR8" s="26">
        <v>74204</v>
      </c>
      <c r="AS8" s="26">
        <v>98642</v>
      </c>
      <c r="AT8" s="26">
        <v>74292</v>
      </c>
      <c r="AU8" s="26">
        <v>76003</v>
      </c>
      <c r="AV8" s="26">
        <v>96921</v>
      </c>
      <c r="AW8" s="26">
        <v>121748</v>
      </c>
    </row>
    <row r="9" spans="1:49" ht="15" customHeight="1">
      <c r="A9" s="138" t="s">
        <v>189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>
        <v>90333</v>
      </c>
      <c r="AP9" s="26">
        <v>90262</v>
      </c>
      <c r="AQ9" s="26">
        <v>143021</v>
      </c>
      <c r="AR9" s="26">
        <v>194732.27252</v>
      </c>
      <c r="AS9" s="26">
        <v>342677</v>
      </c>
      <c r="AT9" s="26">
        <v>197055</v>
      </c>
      <c r="AU9" s="26">
        <v>251068</v>
      </c>
      <c r="AV9" s="26">
        <v>296767</v>
      </c>
      <c r="AW9" s="26">
        <v>455397</v>
      </c>
    </row>
    <row r="10" spans="1:49" ht="15" customHeight="1">
      <c r="A10" s="138" t="s">
        <v>48</v>
      </c>
      <c r="B10" s="26">
        <v>2198.9839100000008</v>
      </c>
      <c r="C10" s="26">
        <v>1272.2670399999927</v>
      </c>
      <c r="D10" s="26">
        <v>2620.8133800000332</v>
      </c>
      <c r="E10" s="26">
        <v>4748.3583999999792</v>
      </c>
      <c r="F10" s="26">
        <v>3900</v>
      </c>
      <c r="G10" s="26">
        <v>3349</v>
      </c>
      <c r="H10" s="26">
        <v>4780</v>
      </c>
      <c r="I10" s="26">
        <v>5613</v>
      </c>
      <c r="J10" s="26">
        <v>3901</v>
      </c>
      <c r="K10" s="26">
        <v>2671</v>
      </c>
      <c r="L10" s="26">
        <v>1094.0074600000007</v>
      </c>
      <c r="M10" s="26">
        <v>2327</v>
      </c>
      <c r="N10" s="26">
        <v>1710</v>
      </c>
      <c r="O10" s="26">
        <v>2097</v>
      </c>
      <c r="P10" s="26">
        <v>2105</v>
      </c>
      <c r="Q10" s="26">
        <v>3296</v>
      </c>
      <c r="R10" s="26">
        <v>1962</v>
      </c>
      <c r="S10" s="26">
        <v>2785</v>
      </c>
      <c r="T10" s="26">
        <v>1720</v>
      </c>
      <c r="U10" s="26">
        <v>2784</v>
      </c>
      <c r="V10" s="26">
        <v>2581</v>
      </c>
      <c r="W10" s="26">
        <v>3880</v>
      </c>
      <c r="X10" s="26">
        <v>6388</v>
      </c>
      <c r="Y10" s="26">
        <v>8375</v>
      </c>
      <c r="Z10" s="26">
        <v>9246</v>
      </c>
      <c r="AA10" s="26">
        <v>8858</v>
      </c>
      <c r="AB10" s="26">
        <v>10576</v>
      </c>
      <c r="AC10" s="26">
        <v>13210</v>
      </c>
      <c r="AD10" s="26">
        <v>9937</v>
      </c>
      <c r="AE10" s="26">
        <v>15232</v>
      </c>
      <c r="AF10" s="26">
        <v>19576</v>
      </c>
      <c r="AG10" s="26">
        <v>20409</v>
      </c>
      <c r="AH10" s="26">
        <v>17857</v>
      </c>
      <c r="AI10" s="26">
        <v>21313</v>
      </c>
      <c r="AJ10" s="26">
        <v>21543</v>
      </c>
      <c r="AK10" s="26">
        <v>27067</v>
      </c>
      <c r="AL10" s="26">
        <v>66311</v>
      </c>
      <c r="AM10" s="26">
        <v>44632</v>
      </c>
      <c r="AN10" s="26">
        <v>86524</v>
      </c>
      <c r="AO10" s="26">
        <v>103007</v>
      </c>
      <c r="AP10" s="26">
        <v>75673</v>
      </c>
      <c r="AQ10" s="26">
        <v>109513</v>
      </c>
      <c r="AR10" s="26">
        <v>136403.78096980602</v>
      </c>
      <c r="AS10" s="26">
        <v>199075.26052019402</v>
      </c>
      <c r="AT10" s="26">
        <v>160606</v>
      </c>
      <c r="AU10" s="26">
        <v>214643</v>
      </c>
      <c r="AV10" s="26">
        <v>259642</v>
      </c>
      <c r="AW10" s="26">
        <v>290142</v>
      </c>
    </row>
    <row r="11" spans="1:49" ht="15" customHeight="1">
      <c r="A11" s="136" t="s">
        <v>49</v>
      </c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</row>
    <row r="12" spans="1:49" ht="15" customHeight="1">
      <c r="A12" s="138" t="s">
        <v>12</v>
      </c>
      <c r="B12" s="3">
        <v>88547.388489999998</v>
      </c>
      <c r="C12" s="3">
        <v>90832.39774</v>
      </c>
      <c r="D12" s="3">
        <v>120975.71732000001</v>
      </c>
      <c r="E12" s="3">
        <v>119613.92139</v>
      </c>
      <c r="F12" s="3">
        <v>97553.115109999999</v>
      </c>
      <c r="G12" s="3">
        <v>111792.43184</v>
      </c>
      <c r="H12" s="3">
        <v>151135</v>
      </c>
      <c r="I12" s="3">
        <v>151902.86614</v>
      </c>
      <c r="J12" s="3">
        <v>116904.41790999999</v>
      </c>
      <c r="K12" s="3">
        <v>134491</v>
      </c>
      <c r="L12" s="3">
        <v>167586</v>
      </c>
      <c r="M12" s="3">
        <v>164129</v>
      </c>
      <c r="N12" s="3">
        <v>145905</v>
      </c>
      <c r="O12" s="3">
        <v>151097</v>
      </c>
      <c r="P12" s="3">
        <v>180943</v>
      </c>
      <c r="Q12" s="3">
        <v>183403</v>
      </c>
      <c r="R12" s="3">
        <v>146017</v>
      </c>
      <c r="S12" s="3">
        <v>155292</v>
      </c>
      <c r="T12" s="3">
        <v>175481</v>
      </c>
      <c r="U12" s="3">
        <v>161503</v>
      </c>
      <c r="V12" s="3">
        <v>149431</v>
      </c>
      <c r="W12" s="3">
        <v>159496</v>
      </c>
      <c r="X12" s="3">
        <v>182108</v>
      </c>
      <c r="Y12" s="3">
        <v>195299</v>
      </c>
      <c r="Z12" s="3">
        <v>173246</v>
      </c>
      <c r="AA12" s="3">
        <v>162859</v>
      </c>
      <c r="AB12" s="26">
        <v>201685</v>
      </c>
      <c r="AC12" s="26">
        <v>210265</v>
      </c>
      <c r="AD12" s="26">
        <v>191418</v>
      </c>
      <c r="AE12" s="26">
        <v>184789</v>
      </c>
      <c r="AF12" s="26">
        <v>210884</v>
      </c>
      <c r="AG12" s="26">
        <v>244274</v>
      </c>
      <c r="AH12" s="26">
        <v>208336</v>
      </c>
      <c r="AI12" s="26">
        <v>196514</v>
      </c>
      <c r="AJ12" s="26">
        <v>224282</v>
      </c>
      <c r="AK12" s="26">
        <v>270267</v>
      </c>
      <c r="AL12" s="26">
        <v>173163</v>
      </c>
      <c r="AM12" s="26">
        <v>6691</v>
      </c>
      <c r="AN12" s="26">
        <v>131374</v>
      </c>
      <c r="AO12" s="26">
        <v>251038</v>
      </c>
      <c r="AP12" s="26">
        <v>178092</v>
      </c>
      <c r="AQ12" s="26">
        <v>145054</v>
      </c>
      <c r="AR12" s="26">
        <v>226580</v>
      </c>
      <c r="AS12" s="26">
        <v>337108</v>
      </c>
      <c r="AT12" s="26">
        <v>252978</v>
      </c>
      <c r="AU12" s="26">
        <v>257124</v>
      </c>
      <c r="AV12" s="26">
        <v>318129</v>
      </c>
      <c r="AW12" s="26">
        <v>341590</v>
      </c>
    </row>
    <row r="13" spans="1:49" ht="15" customHeight="1">
      <c r="A13" s="138" t="s">
        <v>43</v>
      </c>
      <c r="B13" s="26">
        <v>47420.627370000002</v>
      </c>
      <c r="C13" s="26">
        <v>60387.610690000009</v>
      </c>
      <c r="D13" s="26">
        <v>69247.759359999996</v>
      </c>
      <c r="E13" s="26">
        <v>56934.705329999997</v>
      </c>
      <c r="F13" s="26">
        <v>55725.023080000006</v>
      </c>
      <c r="G13" s="26">
        <v>74030.023669999995</v>
      </c>
      <c r="H13" s="26">
        <v>83184</v>
      </c>
      <c r="I13" s="26">
        <v>72877.233189999984</v>
      </c>
      <c r="J13" s="26">
        <v>59967.349729999994</v>
      </c>
      <c r="K13" s="26">
        <v>87608</v>
      </c>
      <c r="L13" s="26">
        <v>82811</v>
      </c>
      <c r="M13" s="26">
        <v>58180</v>
      </c>
      <c r="N13" s="26">
        <v>55598</v>
      </c>
      <c r="O13" s="26">
        <v>83629</v>
      </c>
      <c r="P13" s="26">
        <v>96847</v>
      </c>
      <c r="Q13" s="26">
        <v>63538</v>
      </c>
      <c r="R13" s="26">
        <v>66057</v>
      </c>
      <c r="S13" s="26">
        <v>88614</v>
      </c>
      <c r="T13" s="26">
        <v>102513</v>
      </c>
      <c r="U13" s="26">
        <v>48010</v>
      </c>
      <c r="V13" s="26">
        <v>60575</v>
      </c>
      <c r="W13" s="26">
        <v>75153</v>
      </c>
      <c r="X13" s="26">
        <v>107102</v>
      </c>
      <c r="Y13" s="26">
        <v>60831</v>
      </c>
      <c r="Z13" s="26">
        <v>77938</v>
      </c>
      <c r="AA13" s="26">
        <v>87635</v>
      </c>
      <c r="AB13" s="26">
        <v>110745</v>
      </c>
      <c r="AC13" s="26">
        <v>67431</v>
      </c>
      <c r="AD13" s="26">
        <v>85702</v>
      </c>
      <c r="AE13" s="26">
        <v>104163</v>
      </c>
      <c r="AF13" s="26">
        <v>118707</v>
      </c>
      <c r="AG13" s="26">
        <v>75700</v>
      </c>
      <c r="AH13" s="26">
        <v>96500</v>
      </c>
      <c r="AI13" s="26">
        <v>107402</v>
      </c>
      <c r="AJ13" s="26">
        <v>126948</v>
      </c>
      <c r="AK13" s="26">
        <v>92158</v>
      </c>
      <c r="AL13" s="26">
        <v>114231</v>
      </c>
      <c r="AM13" s="26">
        <v>37683</v>
      </c>
      <c r="AN13" s="26">
        <v>140394</v>
      </c>
      <c r="AO13" s="26">
        <v>179246</v>
      </c>
      <c r="AP13" s="26">
        <v>153841</v>
      </c>
      <c r="AQ13" s="26">
        <v>182252</v>
      </c>
      <c r="AR13" s="26">
        <v>251030</v>
      </c>
      <c r="AS13" s="26">
        <v>299577</v>
      </c>
      <c r="AT13" s="26">
        <v>248576</v>
      </c>
      <c r="AU13" s="26">
        <v>270259</v>
      </c>
      <c r="AV13" s="26">
        <v>384122</v>
      </c>
      <c r="AW13" s="26">
        <v>375855</v>
      </c>
    </row>
    <row r="14" spans="1:49" ht="15" customHeight="1">
      <c r="A14" s="138" t="s">
        <v>44</v>
      </c>
      <c r="B14" s="26">
        <v>26873.225169999994</v>
      </c>
      <c r="C14" s="26">
        <v>31810.417850000002</v>
      </c>
      <c r="D14" s="26">
        <v>34647.465300000003</v>
      </c>
      <c r="E14" s="26">
        <v>58909.769710000008</v>
      </c>
      <c r="F14" s="26">
        <v>44474.215039999988</v>
      </c>
      <c r="G14" s="26">
        <v>60215.552560000004</v>
      </c>
      <c r="H14" s="26">
        <v>62978</v>
      </c>
      <c r="I14" s="26">
        <v>88307.279729999995</v>
      </c>
      <c r="J14" s="26">
        <v>61412.044179999968</v>
      </c>
      <c r="K14" s="26">
        <v>69839</v>
      </c>
      <c r="L14" s="26">
        <v>68376</v>
      </c>
      <c r="M14" s="26">
        <v>91741</v>
      </c>
      <c r="N14" s="26">
        <v>56942</v>
      </c>
      <c r="O14" s="26">
        <v>66150</v>
      </c>
      <c r="P14" s="26">
        <v>60981</v>
      </c>
      <c r="Q14" s="26">
        <v>87461</v>
      </c>
      <c r="R14" s="26">
        <v>58053</v>
      </c>
      <c r="S14" s="26">
        <v>74531</v>
      </c>
      <c r="T14" s="26">
        <v>67922</v>
      </c>
      <c r="U14" s="26">
        <v>91034</v>
      </c>
      <c r="V14" s="26">
        <v>59923</v>
      </c>
      <c r="W14" s="26">
        <v>75703</v>
      </c>
      <c r="X14" s="26">
        <v>71313</v>
      </c>
      <c r="Y14" s="26">
        <v>94376</v>
      </c>
      <c r="Z14" s="26">
        <v>62608</v>
      </c>
      <c r="AA14" s="26">
        <v>76693</v>
      </c>
      <c r="AB14" s="26">
        <v>67916</v>
      </c>
      <c r="AC14" s="26">
        <v>91475</v>
      </c>
      <c r="AD14" s="26">
        <v>65912</v>
      </c>
      <c r="AE14" s="26">
        <v>74955</v>
      </c>
      <c r="AF14" s="26">
        <v>70139</v>
      </c>
      <c r="AG14" s="26">
        <v>87700</v>
      </c>
      <c r="AH14" s="26">
        <v>60566</v>
      </c>
      <c r="AI14" s="26">
        <v>69461</v>
      </c>
      <c r="AJ14" s="26">
        <v>59301</v>
      </c>
      <c r="AK14" s="26">
        <v>76982</v>
      </c>
      <c r="AL14" s="26">
        <v>50323</v>
      </c>
      <c r="AM14" s="26">
        <v>13754</v>
      </c>
      <c r="AN14" s="26">
        <v>39154</v>
      </c>
      <c r="AO14" s="26">
        <v>132715</v>
      </c>
      <c r="AP14" s="26">
        <v>81150</v>
      </c>
      <c r="AQ14" s="26">
        <v>118076</v>
      </c>
      <c r="AR14" s="26">
        <v>163534</v>
      </c>
      <c r="AS14" s="26">
        <v>296435</v>
      </c>
      <c r="AT14" s="26">
        <v>191360</v>
      </c>
      <c r="AU14" s="26">
        <v>269267</v>
      </c>
      <c r="AV14" s="26">
        <v>271600</v>
      </c>
      <c r="AW14" s="26">
        <v>401278</v>
      </c>
    </row>
    <row r="15" spans="1:49" ht="15" customHeight="1">
      <c r="A15" s="138" t="s">
        <v>45</v>
      </c>
      <c r="B15" s="26" t="s">
        <v>52</v>
      </c>
      <c r="C15" s="26" t="s">
        <v>52</v>
      </c>
      <c r="D15" s="26" t="s">
        <v>52</v>
      </c>
      <c r="E15" s="26" t="s">
        <v>52</v>
      </c>
      <c r="F15" s="26" t="s">
        <v>52</v>
      </c>
      <c r="G15" s="26" t="s">
        <v>52</v>
      </c>
      <c r="H15" s="26" t="s">
        <v>52</v>
      </c>
      <c r="I15" s="26" t="s">
        <v>52</v>
      </c>
      <c r="J15" s="26" t="s">
        <v>52</v>
      </c>
      <c r="K15" s="26" t="s">
        <v>52</v>
      </c>
      <c r="L15" s="26" t="s">
        <v>52</v>
      </c>
      <c r="M15" s="26" t="s">
        <v>52</v>
      </c>
      <c r="N15" s="26">
        <v>6986</v>
      </c>
      <c r="O15" s="26">
        <v>8770</v>
      </c>
      <c r="P15" s="26">
        <v>14426</v>
      </c>
      <c r="Q15" s="26">
        <v>13630</v>
      </c>
      <c r="R15" s="26">
        <v>12489</v>
      </c>
      <c r="S15" s="26">
        <v>13169</v>
      </c>
      <c r="T15" s="26">
        <v>19340</v>
      </c>
      <c r="U15" s="26">
        <v>23762</v>
      </c>
      <c r="V15" s="26">
        <v>24487</v>
      </c>
      <c r="W15" s="26">
        <v>24308</v>
      </c>
      <c r="X15" s="26">
        <v>28678</v>
      </c>
      <c r="Y15" s="26">
        <v>30607</v>
      </c>
      <c r="Z15" s="26">
        <v>25307</v>
      </c>
      <c r="AA15" s="26">
        <v>32471</v>
      </c>
      <c r="AB15" s="26">
        <v>35342</v>
      </c>
      <c r="AC15" s="26">
        <v>35853</v>
      </c>
      <c r="AD15" s="26">
        <v>33365</v>
      </c>
      <c r="AE15" s="26">
        <v>40745</v>
      </c>
      <c r="AF15" s="26">
        <v>43579</v>
      </c>
      <c r="AG15" s="26">
        <v>44951</v>
      </c>
      <c r="AH15" s="26">
        <v>41485</v>
      </c>
      <c r="AI15" s="26">
        <v>49519</v>
      </c>
      <c r="AJ15" s="26">
        <v>55628</v>
      </c>
      <c r="AK15" s="26">
        <v>67948</v>
      </c>
      <c r="AL15" s="26">
        <v>63843</v>
      </c>
      <c r="AM15" s="26">
        <v>148730</v>
      </c>
      <c r="AN15" s="26">
        <v>151409</v>
      </c>
      <c r="AO15" s="26">
        <v>162400</v>
      </c>
      <c r="AP15" s="26">
        <v>158930</v>
      </c>
      <c r="AQ15" s="26">
        <v>175245</v>
      </c>
      <c r="AR15" s="26">
        <v>206382</v>
      </c>
      <c r="AS15" s="26">
        <v>275728</v>
      </c>
      <c r="AT15" s="26">
        <v>223421</v>
      </c>
      <c r="AU15" s="26">
        <v>237882</v>
      </c>
      <c r="AV15" s="26">
        <v>278158</v>
      </c>
      <c r="AW15" s="26">
        <v>349728</v>
      </c>
    </row>
    <row r="16" spans="1:49" ht="15" customHeight="1">
      <c r="A16" s="139" t="s">
        <v>51</v>
      </c>
      <c r="B16" s="27">
        <v>1792.9725600000013</v>
      </c>
      <c r="C16" s="27">
        <v>960.92547999999636</v>
      </c>
      <c r="D16" s="27">
        <v>2040.9808800000333</v>
      </c>
      <c r="E16" s="27">
        <v>4201.2184799999795</v>
      </c>
      <c r="F16" s="27">
        <v>3532.2993200000474</v>
      </c>
      <c r="G16" s="27">
        <v>2990.2332900000338</v>
      </c>
      <c r="H16" s="27">
        <v>4151</v>
      </c>
      <c r="I16" s="27">
        <v>4762.6484799999025</v>
      </c>
      <c r="J16" s="27">
        <v>3252.3129699999904</v>
      </c>
      <c r="K16" s="27">
        <v>1944</v>
      </c>
      <c r="L16" s="27">
        <v>782</v>
      </c>
      <c r="M16" s="27">
        <v>1396</v>
      </c>
      <c r="N16" s="27">
        <v>876</v>
      </c>
      <c r="O16" s="27">
        <v>1191</v>
      </c>
      <c r="P16" s="27">
        <v>1262</v>
      </c>
      <c r="Q16" s="27">
        <v>2165</v>
      </c>
      <c r="R16" s="27">
        <v>1068</v>
      </c>
      <c r="S16" s="27">
        <v>1343</v>
      </c>
      <c r="T16" s="27">
        <v>238</v>
      </c>
      <c r="U16" s="27">
        <v>660</v>
      </c>
      <c r="V16" s="27">
        <v>644</v>
      </c>
      <c r="W16" s="27">
        <v>442</v>
      </c>
      <c r="X16" s="27">
        <v>867</v>
      </c>
      <c r="Y16" s="27">
        <v>665</v>
      </c>
      <c r="Z16" s="27">
        <v>1609</v>
      </c>
      <c r="AA16" s="27">
        <v>606</v>
      </c>
      <c r="AB16" s="27">
        <v>350</v>
      </c>
      <c r="AC16" s="27">
        <v>2374</v>
      </c>
      <c r="AD16" s="27">
        <v>813</v>
      </c>
      <c r="AE16" s="27">
        <v>287</v>
      </c>
      <c r="AF16" s="27">
        <v>294</v>
      </c>
      <c r="AG16" s="27">
        <v>491</v>
      </c>
      <c r="AH16" s="27">
        <v>417</v>
      </c>
      <c r="AI16" s="27">
        <v>640</v>
      </c>
      <c r="AJ16" s="27">
        <v>476</v>
      </c>
      <c r="AK16" s="27">
        <v>116</v>
      </c>
      <c r="AL16" s="27">
        <v>171</v>
      </c>
      <c r="AM16" s="27">
        <v>246</v>
      </c>
      <c r="AN16" s="27">
        <v>177</v>
      </c>
      <c r="AO16" s="27">
        <v>99</v>
      </c>
      <c r="AP16" s="27">
        <v>2657</v>
      </c>
      <c r="AQ16" s="27">
        <v>2065</v>
      </c>
      <c r="AR16" s="27">
        <v>1247.7809698060009</v>
      </c>
      <c r="AS16" s="27">
        <v>1139.2605201940023</v>
      </c>
      <c r="AT16" s="27">
        <v>758</v>
      </c>
      <c r="AU16" s="27">
        <v>1256</v>
      </c>
      <c r="AV16" s="27">
        <v>11831</v>
      </c>
      <c r="AW16" s="27">
        <v>-5105</v>
      </c>
    </row>
    <row r="17" spans="1:8" ht="15" customHeight="1">
      <c r="A17" s="37"/>
    </row>
    <row r="18" spans="1:8" ht="15" customHeight="1">
      <c r="A18" s="37"/>
    </row>
    <row r="19" spans="1:8" ht="45">
      <c r="A19" s="4" t="s">
        <v>179</v>
      </c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156"/>
      <c r="B21" s="156"/>
      <c r="C21" s="156"/>
      <c r="D21" s="156"/>
    </row>
    <row r="22" spans="1:8">
      <c r="A22" s="156"/>
    </row>
    <row r="23" spans="1:8">
      <c r="A23" s="156"/>
    </row>
    <row r="24" spans="1:8">
      <c r="A24" s="15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47"/>
  <sheetViews>
    <sheetView showGridLines="0" workbookViewId="0">
      <pane xSplit="1" ySplit="1" topLeftCell="AQ26" activePane="bottomRight" state="frozen"/>
      <selection pane="topRight" activeCell="B1" sqref="B1"/>
      <selection pane="bottomLeft" activeCell="A2" sqref="A2"/>
      <selection pane="bottomRight" activeCell="BD38" sqref="BD38"/>
    </sheetView>
  </sheetViews>
  <sheetFormatPr defaultColWidth="9.140625" defaultRowHeight="15"/>
  <cols>
    <col min="1" max="1" width="40" style="43" bestFit="1" customWidth="1"/>
    <col min="2" max="43" width="9.140625" style="43" customWidth="1"/>
    <col min="44" max="16384" width="9.140625" style="43"/>
  </cols>
  <sheetData>
    <row r="1" spans="1:56" ht="24.95" customHeight="1">
      <c r="A1" s="35" t="s">
        <v>106</v>
      </c>
      <c r="B1" s="28" t="s">
        <v>13</v>
      </c>
      <c r="C1" s="28" t="s">
        <v>14</v>
      </c>
      <c r="D1" s="28" t="s">
        <v>15</v>
      </c>
      <c r="E1" s="28" t="s">
        <v>16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4</v>
      </c>
      <c r="Z1" s="28" t="s">
        <v>36</v>
      </c>
      <c r="AA1" s="28" t="s">
        <v>37</v>
      </c>
      <c r="AB1" s="28" t="s">
        <v>38</v>
      </c>
      <c r="AC1" s="28" t="s">
        <v>5</v>
      </c>
      <c r="AD1" s="28" t="s">
        <v>104</v>
      </c>
      <c r="AE1" s="28" t="s">
        <v>119</v>
      </c>
      <c r="AF1" s="28" t="s">
        <v>124</v>
      </c>
      <c r="AG1" s="28" t="s">
        <v>126</v>
      </c>
      <c r="AH1" s="28" t="s">
        <v>127</v>
      </c>
      <c r="AI1" s="28" t="s">
        <v>131</v>
      </c>
      <c r="AJ1" s="28" t="s">
        <v>137</v>
      </c>
      <c r="AK1" s="28" t="s">
        <v>138</v>
      </c>
      <c r="AL1" s="28" t="s">
        <v>153</v>
      </c>
      <c r="AM1" s="28" t="s">
        <v>156</v>
      </c>
      <c r="AN1" s="28" t="s">
        <v>161</v>
      </c>
      <c r="AO1" s="28" t="s">
        <v>164</v>
      </c>
      <c r="AP1" s="28" t="s">
        <v>167</v>
      </c>
      <c r="AQ1" s="28" t="s">
        <v>173</v>
      </c>
      <c r="AR1" s="28" t="s">
        <v>175</v>
      </c>
      <c r="AS1" s="28" t="s">
        <v>183</v>
      </c>
      <c r="AT1" s="28" t="s">
        <v>187</v>
      </c>
      <c r="AU1" s="28" t="s">
        <v>191</v>
      </c>
      <c r="AV1" s="28" t="s">
        <v>197</v>
      </c>
      <c r="AW1" s="28" t="s">
        <v>203</v>
      </c>
      <c r="AX1" s="28" t="s">
        <v>209</v>
      </c>
      <c r="AY1" s="28" t="s">
        <v>215</v>
      </c>
      <c r="AZ1" s="28" t="s">
        <v>218</v>
      </c>
      <c r="BA1" s="28" t="s">
        <v>222</v>
      </c>
      <c r="BB1" s="28" t="s">
        <v>226</v>
      </c>
      <c r="BC1" s="28" t="s">
        <v>299</v>
      </c>
      <c r="BD1" s="28" t="s">
        <v>304</v>
      </c>
    </row>
    <row r="2" spans="1:56">
      <c r="A2" s="71" t="s">
        <v>65</v>
      </c>
      <c r="B2" s="104">
        <v>15771.689999999995</v>
      </c>
      <c r="C2" s="105">
        <v>16253.969999999994</v>
      </c>
      <c r="D2" s="104">
        <v>17154.629999999994</v>
      </c>
      <c r="E2" s="104">
        <v>18012.906666666659</v>
      </c>
      <c r="F2" s="104">
        <v>18008.796666666658</v>
      </c>
      <c r="G2" s="104">
        <v>18407.816666666658</v>
      </c>
      <c r="H2" s="104">
        <v>19734.82666666666</v>
      </c>
      <c r="I2" s="104">
        <v>21821.266666666663</v>
      </c>
      <c r="J2" s="104">
        <v>22084.196666666663</v>
      </c>
      <c r="K2" s="104">
        <v>23111.556666666664</v>
      </c>
      <c r="L2" s="104">
        <v>24531.046666666658</v>
      </c>
      <c r="M2" s="104">
        <v>26542.976666666658</v>
      </c>
      <c r="N2" s="104">
        <v>26659.016666666656</v>
      </c>
      <c r="O2" s="104">
        <v>27996.136666666658</v>
      </c>
      <c r="P2" s="104">
        <v>28998.946666666656</v>
      </c>
      <c r="Q2" s="104">
        <v>31848.156666666659</v>
      </c>
      <c r="R2" s="104">
        <v>32137.546666666658</v>
      </c>
      <c r="S2" s="104">
        <v>32380.886666666658</v>
      </c>
      <c r="T2" s="104">
        <v>32858.986666666657</v>
      </c>
      <c r="U2" s="104">
        <v>35640.576666666653</v>
      </c>
      <c r="V2" s="104">
        <v>35735.426666666659</v>
      </c>
      <c r="W2" s="104">
        <v>35235.426666666652</v>
      </c>
      <c r="X2" s="104">
        <v>36052.796666666654</v>
      </c>
      <c r="Y2" s="104">
        <v>37342.106666666659</v>
      </c>
      <c r="Z2" s="104">
        <v>37296.496666666659</v>
      </c>
      <c r="AA2" s="104">
        <v>37653.316666666666</v>
      </c>
      <c r="AB2" s="104">
        <v>37687.266666666663</v>
      </c>
      <c r="AC2" s="104">
        <v>38827.856666666659</v>
      </c>
      <c r="AD2" s="104">
        <v>38622.996666666659</v>
      </c>
      <c r="AE2" s="104">
        <v>38929.53666666666</v>
      </c>
      <c r="AF2" s="104">
        <v>39350.836666666655</v>
      </c>
      <c r="AG2" s="104">
        <v>41211.07666666666</v>
      </c>
      <c r="AH2" s="106">
        <v>41487.486666666657</v>
      </c>
      <c r="AI2" s="105">
        <v>42044.28666666666</v>
      </c>
      <c r="AJ2" s="105">
        <v>42504</v>
      </c>
      <c r="AK2" s="105">
        <v>43964.506666666661</v>
      </c>
      <c r="AL2" s="105">
        <v>44086.246666666659</v>
      </c>
      <c r="AM2" s="105">
        <v>44321.736666666664</v>
      </c>
      <c r="AN2" s="105">
        <v>44834.766666666663</v>
      </c>
      <c r="AO2" s="105">
        <v>45925.136666666658</v>
      </c>
      <c r="AP2" s="105">
        <v>46265.386666666658</v>
      </c>
      <c r="AQ2" s="105">
        <v>45544.246666666666</v>
      </c>
      <c r="AR2" s="105">
        <v>45012.266666666663</v>
      </c>
      <c r="AS2" s="105">
        <v>56461.21666666666</v>
      </c>
      <c r="AT2" s="105">
        <v>56905.726666666655</v>
      </c>
      <c r="AU2" s="105">
        <v>58198.996666666666</v>
      </c>
      <c r="AV2" s="105">
        <v>59917.456666666658</v>
      </c>
      <c r="AW2" s="105">
        <v>64181.516666666663</v>
      </c>
      <c r="AX2" s="105">
        <v>64172.426666666666</v>
      </c>
      <c r="AY2" s="105">
        <v>65903.616666666669</v>
      </c>
      <c r="AZ2" s="105">
        <v>66406.236666666664</v>
      </c>
      <c r="BA2" s="105">
        <v>69606.606666666659</v>
      </c>
      <c r="BB2" s="105">
        <v>69204.056666666656</v>
      </c>
      <c r="BC2" s="105">
        <v>69458.176666666652</v>
      </c>
      <c r="BD2" s="105">
        <v>69859.766666666663</v>
      </c>
    </row>
    <row r="3" spans="1:56">
      <c r="A3" s="107" t="s">
        <v>66</v>
      </c>
      <c r="B3" s="108">
        <v>13629.879999999996</v>
      </c>
      <c r="C3" s="108">
        <v>13783.519999999995</v>
      </c>
      <c r="D3" s="108">
        <v>14280.699999999993</v>
      </c>
      <c r="E3" s="108">
        <v>15046.016666666659</v>
      </c>
      <c r="F3" s="108">
        <v>15041.906666666659</v>
      </c>
      <c r="G3" s="108">
        <v>15289.936666666659</v>
      </c>
      <c r="H3" s="108">
        <v>15920.70666666666</v>
      </c>
      <c r="I3" s="108">
        <v>17135.14666666666</v>
      </c>
      <c r="J3" s="108">
        <v>17330.346666666661</v>
      </c>
      <c r="K3" s="108">
        <v>18004.706666666661</v>
      </c>
      <c r="L3" s="108">
        <v>19124.766666666659</v>
      </c>
      <c r="M3" s="108">
        <v>20645.926666666659</v>
      </c>
      <c r="N3" s="108">
        <v>20730.796666666658</v>
      </c>
      <c r="O3" s="108">
        <v>22153.906666666659</v>
      </c>
      <c r="P3" s="108">
        <v>23174.276666666658</v>
      </c>
      <c r="Q3" s="108">
        <v>25261.676666666659</v>
      </c>
      <c r="R3" s="108">
        <v>25497.856666666659</v>
      </c>
      <c r="S3" s="108">
        <v>26055.566666666658</v>
      </c>
      <c r="T3" s="108">
        <v>26472.266666666656</v>
      </c>
      <c r="U3" s="108">
        <v>28465.976666666655</v>
      </c>
      <c r="V3" s="108">
        <v>28337.266666666659</v>
      </c>
      <c r="W3" s="108">
        <v>28744.446666666652</v>
      </c>
      <c r="X3" s="108">
        <v>29648.696666666652</v>
      </c>
      <c r="Y3" s="108">
        <v>31087.466666666656</v>
      </c>
      <c r="Z3" s="108">
        <v>31032.856666666659</v>
      </c>
      <c r="AA3" s="108">
        <v>31130.856666666663</v>
      </c>
      <c r="AB3" s="108">
        <v>31409.506666666661</v>
      </c>
      <c r="AC3" s="108">
        <v>32440.39666666666</v>
      </c>
      <c r="AD3" s="108">
        <v>32374.366666666661</v>
      </c>
      <c r="AE3" s="108">
        <v>32659.616666666661</v>
      </c>
      <c r="AF3" s="108">
        <v>33028.916666666657</v>
      </c>
      <c r="AG3" s="108">
        <v>34925.136666666658</v>
      </c>
      <c r="AH3" s="109">
        <v>35245.506666666653</v>
      </c>
      <c r="AI3" s="109">
        <v>35567.32666666666</v>
      </c>
      <c r="AJ3" s="109">
        <v>36075</v>
      </c>
      <c r="AK3" s="109">
        <v>37690.516666666663</v>
      </c>
      <c r="AL3" s="109">
        <v>37703.856666666659</v>
      </c>
      <c r="AM3" s="109">
        <v>37768.266666666663</v>
      </c>
      <c r="AN3" s="109">
        <v>38738.78666666666</v>
      </c>
      <c r="AO3" s="109">
        <v>39751.956666666658</v>
      </c>
      <c r="AP3" s="109">
        <v>39793.606666666659</v>
      </c>
      <c r="AQ3" s="109">
        <v>39301.766666666663</v>
      </c>
      <c r="AR3" s="109">
        <v>38815.78666666666</v>
      </c>
      <c r="AS3" s="109">
        <v>42176.176666666659</v>
      </c>
      <c r="AT3" s="109">
        <v>42620.686666666654</v>
      </c>
      <c r="AU3" s="109">
        <v>43817.706666666665</v>
      </c>
      <c r="AV3" s="109">
        <v>44711.14666666666</v>
      </c>
      <c r="AW3" s="109">
        <v>47844.246666666659</v>
      </c>
      <c r="AX3" s="109">
        <v>47377.836666666662</v>
      </c>
      <c r="AY3" s="109">
        <v>47901.466666666667</v>
      </c>
      <c r="AZ3" s="109">
        <v>47996.346666666665</v>
      </c>
      <c r="BA3" s="109">
        <v>49660.476666666655</v>
      </c>
      <c r="BB3" s="109">
        <v>49470.436666666654</v>
      </c>
      <c r="BC3" s="109">
        <v>48848.496666666659</v>
      </c>
      <c r="BD3" s="109">
        <v>49305.796666666662</v>
      </c>
    </row>
    <row r="4" spans="1:56">
      <c r="A4" s="110" t="s">
        <v>67</v>
      </c>
      <c r="B4" s="108">
        <v>2141.81</v>
      </c>
      <c r="C4" s="108">
        <v>2470.4499999999998</v>
      </c>
      <c r="D4" s="108">
        <v>2873.93</v>
      </c>
      <c r="E4" s="108">
        <v>2966.8899999999994</v>
      </c>
      <c r="F4" s="108">
        <v>2966.8899999999994</v>
      </c>
      <c r="G4" s="108">
        <v>3117.88</v>
      </c>
      <c r="H4" s="108">
        <v>3814.1200000000008</v>
      </c>
      <c r="I4" s="108">
        <v>4686.1200000000008</v>
      </c>
      <c r="J4" s="108">
        <v>4753.8500000000004</v>
      </c>
      <c r="K4" s="108">
        <v>5106.8500000000004</v>
      </c>
      <c r="L4" s="108">
        <v>5406.28</v>
      </c>
      <c r="M4" s="108">
        <v>5897.0499999999993</v>
      </c>
      <c r="N4" s="108">
        <v>5928.2199999999993</v>
      </c>
      <c r="O4" s="108">
        <v>5842.23</v>
      </c>
      <c r="P4" s="108">
        <v>5824.67</v>
      </c>
      <c r="Q4" s="108">
        <v>6586.48</v>
      </c>
      <c r="R4" s="108">
        <v>6639.6899999999987</v>
      </c>
      <c r="S4" s="108">
        <v>6325.32</v>
      </c>
      <c r="T4" s="108">
        <v>6386.7199999999993</v>
      </c>
      <c r="U4" s="108">
        <v>7174.6</v>
      </c>
      <c r="V4" s="108">
        <v>7398.1599999999989</v>
      </c>
      <c r="W4" s="108">
        <v>6490.98</v>
      </c>
      <c r="X4" s="108">
        <v>6404.0999999999995</v>
      </c>
      <c r="Y4" s="108">
        <v>6254.6399999999994</v>
      </c>
      <c r="Z4" s="108">
        <v>6263.6399999999994</v>
      </c>
      <c r="AA4" s="108">
        <v>6522.46</v>
      </c>
      <c r="AB4" s="108">
        <v>6277.7599999999993</v>
      </c>
      <c r="AC4" s="108">
        <v>6387.4599999999991</v>
      </c>
      <c r="AD4" s="108">
        <v>6248.63</v>
      </c>
      <c r="AE4" s="108">
        <v>6269.9199999999992</v>
      </c>
      <c r="AF4" s="108">
        <v>6321.9199999999992</v>
      </c>
      <c r="AG4" s="108">
        <v>6285.9400000000014</v>
      </c>
      <c r="AH4" s="109">
        <v>6241.9800000000005</v>
      </c>
      <c r="AI4" s="109">
        <v>6476.96</v>
      </c>
      <c r="AJ4" s="109">
        <v>6429</v>
      </c>
      <c r="AK4" s="109">
        <v>6273.99</v>
      </c>
      <c r="AL4" s="109">
        <v>6382.39</v>
      </c>
      <c r="AM4" s="109">
        <v>6553.4700000000021</v>
      </c>
      <c r="AN4" s="109">
        <v>6095.9800000000023</v>
      </c>
      <c r="AO4" s="109">
        <v>6173.1800000000012</v>
      </c>
      <c r="AP4" s="109">
        <v>6471.7800000000007</v>
      </c>
      <c r="AQ4" s="109">
        <v>6242.4800000000014</v>
      </c>
      <c r="AR4" s="109">
        <v>6196.4800000000014</v>
      </c>
      <c r="AS4" s="109">
        <v>14285.04</v>
      </c>
      <c r="AT4" s="109">
        <v>14285.04</v>
      </c>
      <c r="AU4" s="109">
        <v>14381.29</v>
      </c>
      <c r="AV4" s="109">
        <v>15206.31</v>
      </c>
      <c r="AW4" s="109">
        <v>16337.27</v>
      </c>
      <c r="AX4" s="109">
        <v>16794.59</v>
      </c>
      <c r="AY4" s="109">
        <v>18002.150000000001</v>
      </c>
      <c r="AZ4" s="109">
        <v>18409.89</v>
      </c>
      <c r="BA4" s="109">
        <v>19946.129999999997</v>
      </c>
      <c r="BB4" s="109">
        <v>19733.62</v>
      </c>
      <c r="BC4" s="109">
        <v>20609.679999999997</v>
      </c>
      <c r="BD4" s="109">
        <v>20553.97</v>
      </c>
    </row>
    <row r="5" spans="1:56">
      <c r="A5" s="71" t="s">
        <v>68</v>
      </c>
      <c r="B5" s="111">
        <v>267</v>
      </c>
      <c r="C5" s="111">
        <v>273</v>
      </c>
      <c r="D5" s="111">
        <v>280</v>
      </c>
      <c r="E5" s="111">
        <v>296</v>
      </c>
      <c r="F5" s="111">
        <v>296</v>
      </c>
      <c r="G5" s="111">
        <v>300</v>
      </c>
      <c r="H5" s="111">
        <v>311</v>
      </c>
      <c r="I5" s="111">
        <v>334</v>
      </c>
      <c r="J5" s="111">
        <v>338</v>
      </c>
      <c r="K5" s="111">
        <v>351</v>
      </c>
      <c r="L5" s="111">
        <v>368</v>
      </c>
      <c r="M5" s="111">
        <v>390</v>
      </c>
      <c r="N5" s="111">
        <v>391</v>
      </c>
      <c r="O5" s="111">
        <v>408</v>
      </c>
      <c r="P5" s="111">
        <v>420</v>
      </c>
      <c r="Q5" s="111">
        <v>449</v>
      </c>
      <c r="R5" s="111">
        <v>452</v>
      </c>
      <c r="S5" s="111">
        <v>461</v>
      </c>
      <c r="T5" s="111">
        <v>481</v>
      </c>
      <c r="U5" s="111">
        <v>508</v>
      </c>
      <c r="V5" s="111">
        <v>508</v>
      </c>
      <c r="W5" s="111">
        <v>511</v>
      </c>
      <c r="X5" s="111">
        <v>519</v>
      </c>
      <c r="Y5" s="111">
        <v>537</v>
      </c>
      <c r="Z5" s="111">
        <v>536</v>
      </c>
      <c r="AA5" s="111">
        <v>537</v>
      </c>
      <c r="AB5" s="111">
        <v>537</v>
      </c>
      <c r="AC5" s="111">
        <v>558</v>
      </c>
      <c r="AD5" s="112">
        <v>555</v>
      </c>
      <c r="AE5" s="112">
        <v>560</v>
      </c>
      <c r="AF5" s="112">
        <v>569</v>
      </c>
      <c r="AG5" s="112">
        <v>611</v>
      </c>
      <c r="AH5" s="113">
        <v>622</v>
      </c>
      <c r="AI5" s="113">
        <v>627</v>
      </c>
      <c r="AJ5" s="113">
        <v>640</v>
      </c>
      <c r="AK5" s="113">
        <v>673</v>
      </c>
      <c r="AL5" s="113">
        <v>677</v>
      </c>
      <c r="AM5" s="113">
        <v>681</v>
      </c>
      <c r="AN5" s="113">
        <v>700</v>
      </c>
      <c r="AO5" s="113">
        <v>737</v>
      </c>
      <c r="AP5" s="113">
        <v>739</v>
      </c>
      <c r="AQ5" s="113">
        <v>730</v>
      </c>
      <c r="AR5" s="113">
        <v>724</v>
      </c>
      <c r="AS5" s="113">
        <v>880</v>
      </c>
      <c r="AT5" s="113">
        <v>872</v>
      </c>
      <c r="AU5" s="113">
        <v>879</v>
      </c>
      <c r="AV5" s="113">
        <v>883</v>
      </c>
      <c r="AW5" s="113">
        <v>930</v>
      </c>
      <c r="AX5" s="113">
        <v>914</v>
      </c>
      <c r="AY5" s="113">
        <v>939</v>
      </c>
      <c r="AZ5" s="113">
        <v>952</v>
      </c>
      <c r="BA5" s="113">
        <v>1002</v>
      </c>
      <c r="BB5" s="113">
        <v>994</v>
      </c>
      <c r="BC5" s="113">
        <v>993</v>
      </c>
      <c r="BD5" s="113">
        <v>993</v>
      </c>
    </row>
    <row r="6" spans="1:56">
      <c r="A6" s="114" t="s">
        <v>69</v>
      </c>
      <c r="B6" s="115">
        <v>245</v>
      </c>
      <c r="C6" s="115">
        <v>248</v>
      </c>
      <c r="D6" s="115">
        <v>253</v>
      </c>
      <c r="E6" s="115">
        <v>267</v>
      </c>
      <c r="F6" s="115">
        <v>267</v>
      </c>
      <c r="G6" s="115">
        <v>269</v>
      </c>
      <c r="H6" s="115">
        <v>275</v>
      </c>
      <c r="I6" s="115">
        <v>289</v>
      </c>
      <c r="J6" s="115">
        <v>292</v>
      </c>
      <c r="K6" s="115">
        <v>301</v>
      </c>
      <c r="L6" s="115">
        <v>316</v>
      </c>
      <c r="M6" s="115">
        <v>334</v>
      </c>
      <c r="N6" s="115">
        <v>335</v>
      </c>
      <c r="O6" s="115">
        <v>353</v>
      </c>
      <c r="P6" s="115">
        <v>365</v>
      </c>
      <c r="Q6" s="115">
        <v>395</v>
      </c>
      <c r="R6" s="115">
        <v>399</v>
      </c>
      <c r="S6" s="115">
        <v>411</v>
      </c>
      <c r="T6" s="115">
        <v>430</v>
      </c>
      <c r="U6" s="115">
        <v>455</v>
      </c>
      <c r="V6" s="115">
        <v>455</v>
      </c>
      <c r="W6" s="115">
        <v>460</v>
      </c>
      <c r="X6" s="115">
        <v>469</v>
      </c>
      <c r="Y6" s="115">
        <v>489</v>
      </c>
      <c r="Z6" s="115">
        <v>488</v>
      </c>
      <c r="AA6" s="115">
        <v>489</v>
      </c>
      <c r="AB6" s="115">
        <v>492</v>
      </c>
      <c r="AC6" s="115">
        <v>510</v>
      </c>
      <c r="AD6" s="115">
        <v>509</v>
      </c>
      <c r="AE6" s="115">
        <v>513</v>
      </c>
      <c r="AF6" s="115">
        <v>520</v>
      </c>
      <c r="AG6" s="115">
        <v>563</v>
      </c>
      <c r="AH6" s="115">
        <v>571</v>
      </c>
      <c r="AI6" s="115">
        <v>579</v>
      </c>
      <c r="AJ6" s="115">
        <v>590</v>
      </c>
      <c r="AK6" s="115">
        <v>628</v>
      </c>
      <c r="AL6" s="115">
        <v>632</v>
      </c>
      <c r="AM6" s="115">
        <v>636</v>
      </c>
      <c r="AN6" s="115">
        <v>658</v>
      </c>
      <c r="AO6" s="115">
        <v>693</v>
      </c>
      <c r="AP6" s="115">
        <v>693</v>
      </c>
      <c r="AQ6" s="115">
        <v>682</v>
      </c>
      <c r="AR6" s="115">
        <v>676</v>
      </c>
      <c r="AS6" s="115">
        <v>753</v>
      </c>
      <c r="AT6" s="115">
        <v>743</v>
      </c>
      <c r="AU6" s="115">
        <v>746</v>
      </c>
      <c r="AV6" s="115">
        <v>743</v>
      </c>
      <c r="AW6" s="115">
        <v>777</v>
      </c>
      <c r="AX6" s="115">
        <v>767</v>
      </c>
      <c r="AY6" s="115">
        <v>777</v>
      </c>
      <c r="AZ6" s="115">
        <v>783</v>
      </c>
      <c r="BA6" s="115">
        <v>817</v>
      </c>
      <c r="BB6" s="115">
        <v>811</v>
      </c>
      <c r="BC6" s="115">
        <v>805</v>
      </c>
      <c r="BD6" s="115">
        <v>806</v>
      </c>
    </row>
    <row r="7" spans="1:56">
      <c r="A7" s="116" t="s">
        <v>42</v>
      </c>
      <c r="B7" s="109">
        <v>243</v>
      </c>
      <c r="C7" s="109">
        <v>247</v>
      </c>
      <c r="D7" s="109">
        <v>252</v>
      </c>
      <c r="E7" s="109">
        <v>266</v>
      </c>
      <c r="F7" s="109">
        <v>266</v>
      </c>
      <c r="G7" s="109">
        <v>268</v>
      </c>
      <c r="H7" s="109">
        <v>273</v>
      </c>
      <c r="I7" s="109">
        <v>288</v>
      </c>
      <c r="J7" s="109">
        <v>290</v>
      </c>
      <c r="K7" s="109">
        <v>295</v>
      </c>
      <c r="L7" s="109">
        <v>300</v>
      </c>
      <c r="M7" s="109">
        <v>311</v>
      </c>
      <c r="N7" s="109">
        <v>312</v>
      </c>
      <c r="O7" s="109">
        <v>324</v>
      </c>
      <c r="P7" s="109">
        <v>328</v>
      </c>
      <c r="Q7" s="109">
        <v>340</v>
      </c>
      <c r="R7" s="109">
        <v>341</v>
      </c>
      <c r="S7" s="109">
        <v>342</v>
      </c>
      <c r="T7" s="109">
        <v>346</v>
      </c>
      <c r="U7" s="109">
        <v>359</v>
      </c>
      <c r="V7" s="109">
        <v>356</v>
      </c>
      <c r="W7" s="109">
        <v>356</v>
      </c>
      <c r="X7" s="109">
        <v>360</v>
      </c>
      <c r="Y7" s="109">
        <v>367</v>
      </c>
      <c r="Z7" s="109">
        <v>366</v>
      </c>
      <c r="AA7" s="109">
        <v>365</v>
      </c>
      <c r="AB7" s="109">
        <v>365</v>
      </c>
      <c r="AC7" s="109">
        <v>369</v>
      </c>
      <c r="AD7" s="109">
        <v>368</v>
      </c>
      <c r="AE7" s="109">
        <v>369</v>
      </c>
      <c r="AF7" s="109">
        <v>369</v>
      </c>
      <c r="AG7" s="109">
        <v>382</v>
      </c>
      <c r="AH7" s="109">
        <v>385</v>
      </c>
      <c r="AI7" s="117">
        <v>388</v>
      </c>
      <c r="AJ7" s="117">
        <v>393</v>
      </c>
      <c r="AK7" s="117">
        <v>405</v>
      </c>
      <c r="AL7" s="117">
        <v>405</v>
      </c>
      <c r="AM7" s="117">
        <v>406</v>
      </c>
      <c r="AN7" s="117">
        <v>419</v>
      </c>
      <c r="AO7" s="117">
        <v>432</v>
      </c>
      <c r="AP7" s="117">
        <v>432</v>
      </c>
      <c r="AQ7" s="117">
        <v>428</v>
      </c>
      <c r="AR7" s="117">
        <v>423</v>
      </c>
      <c r="AS7" s="117">
        <v>451</v>
      </c>
      <c r="AT7" s="117">
        <v>441</v>
      </c>
      <c r="AU7" s="117">
        <v>437</v>
      </c>
      <c r="AV7" s="117">
        <v>429</v>
      </c>
      <c r="AW7" s="117">
        <v>433</v>
      </c>
      <c r="AX7" s="117">
        <v>431</v>
      </c>
      <c r="AY7" s="117">
        <v>430</v>
      </c>
      <c r="AZ7" s="117">
        <v>431</v>
      </c>
      <c r="BA7" s="117">
        <v>439</v>
      </c>
      <c r="BB7" s="117">
        <v>430</v>
      </c>
      <c r="BC7" s="117">
        <v>421</v>
      </c>
      <c r="BD7" s="117">
        <v>417</v>
      </c>
    </row>
    <row r="8" spans="1:56">
      <c r="A8" s="116" t="s">
        <v>46</v>
      </c>
      <c r="B8" s="109">
        <v>1</v>
      </c>
      <c r="C8" s="109">
        <v>1</v>
      </c>
      <c r="D8" s="109">
        <v>1</v>
      </c>
      <c r="E8" s="109">
        <v>1</v>
      </c>
      <c r="F8" s="109">
        <v>1</v>
      </c>
      <c r="G8" s="109">
        <v>1</v>
      </c>
      <c r="H8" s="109">
        <v>2</v>
      </c>
      <c r="I8" s="109">
        <v>1</v>
      </c>
      <c r="J8" s="109">
        <v>2</v>
      </c>
      <c r="K8" s="109">
        <v>6</v>
      </c>
      <c r="L8" s="109">
        <v>16</v>
      </c>
      <c r="M8" s="109">
        <v>23</v>
      </c>
      <c r="N8" s="109">
        <v>23</v>
      </c>
      <c r="O8" s="109">
        <v>29</v>
      </c>
      <c r="P8" s="109">
        <v>35</v>
      </c>
      <c r="Q8" s="109">
        <v>40</v>
      </c>
      <c r="R8" s="109">
        <v>41</v>
      </c>
      <c r="S8" s="109">
        <v>43</v>
      </c>
      <c r="T8" s="109">
        <v>44</v>
      </c>
      <c r="U8" s="109">
        <v>46</v>
      </c>
      <c r="V8" s="109">
        <v>46</v>
      </c>
      <c r="W8" s="109">
        <v>48</v>
      </c>
      <c r="X8" s="109">
        <v>48</v>
      </c>
      <c r="Y8" s="109">
        <v>52</v>
      </c>
      <c r="Z8" s="109">
        <v>52</v>
      </c>
      <c r="AA8" s="109">
        <v>52</v>
      </c>
      <c r="AB8" s="109">
        <v>55</v>
      </c>
      <c r="AC8" s="109">
        <v>61</v>
      </c>
      <c r="AD8" s="109">
        <v>61</v>
      </c>
      <c r="AE8" s="109">
        <v>61</v>
      </c>
      <c r="AF8" s="109">
        <v>62</v>
      </c>
      <c r="AG8" s="109">
        <v>67</v>
      </c>
      <c r="AH8" s="109">
        <v>67</v>
      </c>
      <c r="AI8" s="109">
        <v>67</v>
      </c>
      <c r="AJ8" s="109">
        <v>68</v>
      </c>
      <c r="AK8" s="109">
        <v>73</v>
      </c>
      <c r="AL8" s="109">
        <v>74</v>
      </c>
      <c r="AM8" s="109">
        <v>73</v>
      </c>
      <c r="AN8" s="109">
        <v>73</v>
      </c>
      <c r="AO8" s="109">
        <v>72</v>
      </c>
      <c r="AP8" s="109">
        <v>70</v>
      </c>
      <c r="AQ8" s="109">
        <v>68</v>
      </c>
      <c r="AR8" s="109">
        <v>67</v>
      </c>
      <c r="AS8" s="109">
        <v>68</v>
      </c>
      <c r="AT8" s="109">
        <v>67</v>
      </c>
      <c r="AU8" s="109">
        <v>62</v>
      </c>
      <c r="AV8" s="109">
        <v>64</v>
      </c>
      <c r="AW8" s="109">
        <v>64</v>
      </c>
      <c r="AX8" s="109">
        <v>62</v>
      </c>
      <c r="AY8" s="109">
        <v>62</v>
      </c>
      <c r="AZ8" s="109">
        <v>62</v>
      </c>
      <c r="BA8" s="109">
        <v>62</v>
      </c>
      <c r="BB8" s="109">
        <v>61</v>
      </c>
      <c r="BC8" s="109">
        <v>60</v>
      </c>
      <c r="BD8" s="109">
        <v>61</v>
      </c>
    </row>
    <row r="9" spans="1:56">
      <c r="A9" s="116" t="s">
        <v>47</v>
      </c>
      <c r="B9" s="109">
        <v>1</v>
      </c>
      <c r="C9" s="109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09">
        <v>0</v>
      </c>
      <c r="K9" s="109">
        <v>0</v>
      </c>
      <c r="L9" s="109">
        <v>0</v>
      </c>
      <c r="M9" s="109">
        <v>0</v>
      </c>
      <c r="N9" s="109">
        <v>0</v>
      </c>
      <c r="O9" s="109">
        <v>0</v>
      </c>
      <c r="P9" s="109">
        <v>2</v>
      </c>
      <c r="Q9" s="109">
        <v>15</v>
      </c>
      <c r="R9" s="109">
        <v>17</v>
      </c>
      <c r="S9" s="109">
        <v>26</v>
      </c>
      <c r="T9" s="109">
        <v>40</v>
      </c>
      <c r="U9" s="109">
        <v>50</v>
      </c>
      <c r="V9" s="109">
        <v>53</v>
      </c>
      <c r="W9" s="109">
        <v>56</v>
      </c>
      <c r="X9" s="109">
        <v>61</v>
      </c>
      <c r="Y9" s="109">
        <v>70</v>
      </c>
      <c r="Z9" s="109">
        <v>70</v>
      </c>
      <c r="AA9" s="109">
        <v>72</v>
      </c>
      <c r="AB9" s="109">
        <v>72</v>
      </c>
      <c r="AC9" s="109">
        <v>80</v>
      </c>
      <c r="AD9" s="109">
        <v>80</v>
      </c>
      <c r="AE9" s="109">
        <v>83</v>
      </c>
      <c r="AF9" s="109">
        <v>89</v>
      </c>
      <c r="AG9" s="109">
        <v>114</v>
      </c>
      <c r="AH9" s="109">
        <v>119</v>
      </c>
      <c r="AI9" s="109">
        <v>124</v>
      </c>
      <c r="AJ9" s="109">
        <v>129</v>
      </c>
      <c r="AK9" s="109">
        <v>150</v>
      </c>
      <c r="AL9" s="109">
        <v>153</v>
      </c>
      <c r="AM9" s="109">
        <v>157</v>
      </c>
      <c r="AN9" s="109">
        <v>165</v>
      </c>
      <c r="AO9" s="109">
        <v>185</v>
      </c>
      <c r="AP9" s="109">
        <v>184</v>
      </c>
      <c r="AQ9" s="109">
        <v>179</v>
      </c>
      <c r="AR9" s="109">
        <v>179</v>
      </c>
      <c r="AS9" s="109">
        <v>186</v>
      </c>
      <c r="AT9" s="109">
        <v>187</v>
      </c>
      <c r="AU9" s="109">
        <v>192</v>
      </c>
      <c r="AV9" s="109">
        <v>193</v>
      </c>
      <c r="AW9" s="109">
        <v>207</v>
      </c>
      <c r="AX9" s="109">
        <v>204</v>
      </c>
      <c r="AY9" s="109">
        <v>210</v>
      </c>
      <c r="AZ9" s="109">
        <v>215</v>
      </c>
      <c r="BA9" s="109">
        <v>226</v>
      </c>
      <c r="BB9" s="109">
        <v>229</v>
      </c>
      <c r="BC9" s="109">
        <v>230</v>
      </c>
      <c r="BD9" s="109">
        <v>233</v>
      </c>
    </row>
    <row r="10" spans="1:56">
      <c r="A10" s="116" t="s">
        <v>50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>
        <v>1</v>
      </c>
      <c r="AP10" s="131">
        <v>1</v>
      </c>
      <c r="AQ10" s="131">
        <v>1</v>
      </c>
      <c r="AR10" s="131">
        <v>0</v>
      </c>
      <c r="AS10" s="131">
        <v>1</v>
      </c>
      <c r="AT10" s="131">
        <v>1</v>
      </c>
      <c r="AU10" s="131">
        <v>1</v>
      </c>
      <c r="AV10" s="131">
        <v>1</v>
      </c>
      <c r="AW10" s="131">
        <v>1</v>
      </c>
      <c r="AX10" s="131">
        <v>0</v>
      </c>
      <c r="AY10" s="131">
        <v>0</v>
      </c>
      <c r="AZ10" s="131">
        <v>0</v>
      </c>
      <c r="BA10" s="131">
        <v>0</v>
      </c>
      <c r="BB10" s="131">
        <v>0</v>
      </c>
      <c r="BC10" s="131" t="s">
        <v>52</v>
      </c>
      <c r="BD10" s="131" t="s">
        <v>52</v>
      </c>
    </row>
    <row r="11" spans="1:56">
      <c r="A11" s="116" t="s">
        <v>163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>
        <v>1</v>
      </c>
      <c r="AO11" s="131">
        <v>3</v>
      </c>
      <c r="AP11" s="131">
        <v>3</v>
      </c>
      <c r="AQ11" s="131">
        <v>3</v>
      </c>
      <c r="AR11" s="131">
        <v>3</v>
      </c>
      <c r="AS11" s="131">
        <v>3</v>
      </c>
      <c r="AT11" s="131">
        <v>3</v>
      </c>
      <c r="AU11" s="131">
        <v>3</v>
      </c>
      <c r="AV11" s="131">
        <v>2</v>
      </c>
      <c r="AW11" s="131">
        <v>2</v>
      </c>
      <c r="AX11" s="131">
        <v>0</v>
      </c>
      <c r="AY11" s="131">
        <v>0</v>
      </c>
      <c r="AZ11" s="131">
        <v>0</v>
      </c>
      <c r="BA11" s="131">
        <v>0</v>
      </c>
      <c r="BB11" s="131">
        <v>0</v>
      </c>
      <c r="BC11" s="131" t="s">
        <v>52</v>
      </c>
      <c r="BD11" s="131" t="s">
        <v>52</v>
      </c>
    </row>
    <row r="12" spans="1:56">
      <c r="A12" s="116" t="s">
        <v>170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>
        <v>3</v>
      </c>
      <c r="AQ12" s="131">
        <v>3</v>
      </c>
      <c r="AR12" s="131">
        <v>4</v>
      </c>
      <c r="AS12" s="131">
        <v>7</v>
      </c>
      <c r="AT12" s="131">
        <v>7</v>
      </c>
      <c r="AU12" s="131">
        <v>9</v>
      </c>
      <c r="AV12" s="131">
        <v>9</v>
      </c>
      <c r="AW12" s="131">
        <v>12</v>
      </c>
      <c r="AX12" s="131">
        <v>12</v>
      </c>
      <c r="AY12" s="131">
        <v>12</v>
      </c>
      <c r="AZ12" s="131">
        <v>12</v>
      </c>
      <c r="BA12" s="131">
        <v>14</v>
      </c>
      <c r="BB12" s="131">
        <v>15</v>
      </c>
      <c r="BC12" s="131">
        <v>16</v>
      </c>
      <c r="BD12" s="131">
        <v>17</v>
      </c>
    </row>
    <row r="13" spans="1:56">
      <c r="A13" s="116" t="s">
        <v>189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>
        <v>37</v>
      </c>
      <c r="AT13" s="131">
        <v>37</v>
      </c>
      <c r="AU13" s="131">
        <v>42</v>
      </c>
      <c r="AV13" s="131">
        <v>44</v>
      </c>
      <c r="AW13" s="131">
        <v>57</v>
      </c>
      <c r="AX13" s="131">
        <v>57</v>
      </c>
      <c r="AY13" s="131">
        <v>62</v>
      </c>
      <c r="AZ13" s="131">
        <v>63</v>
      </c>
      <c r="BA13" s="131">
        <v>75</v>
      </c>
      <c r="BB13" s="131">
        <v>75</v>
      </c>
      <c r="BC13" s="131">
        <v>77</v>
      </c>
      <c r="BD13" s="131">
        <v>78</v>
      </c>
    </row>
    <row r="14" spans="1:56">
      <c r="A14" s="116" t="s">
        <v>225</v>
      </c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>
        <v>1</v>
      </c>
      <c r="BB14" s="131">
        <v>1</v>
      </c>
      <c r="BC14" s="131">
        <v>1</v>
      </c>
      <c r="BD14" s="131" t="s">
        <v>52</v>
      </c>
    </row>
    <row r="15" spans="1:56">
      <c r="A15" s="118" t="s">
        <v>70</v>
      </c>
      <c r="B15" s="119">
        <v>22</v>
      </c>
      <c r="C15" s="119">
        <v>25</v>
      </c>
      <c r="D15" s="119">
        <v>27</v>
      </c>
      <c r="E15" s="119">
        <v>29</v>
      </c>
      <c r="F15" s="119">
        <v>29</v>
      </c>
      <c r="G15" s="119">
        <v>31</v>
      </c>
      <c r="H15" s="119">
        <v>36</v>
      </c>
      <c r="I15" s="119">
        <v>45</v>
      </c>
      <c r="J15" s="119">
        <v>46</v>
      </c>
      <c r="K15" s="119">
        <v>50</v>
      </c>
      <c r="L15" s="119">
        <v>52</v>
      </c>
      <c r="M15" s="119">
        <v>56</v>
      </c>
      <c r="N15" s="119">
        <v>56</v>
      </c>
      <c r="O15" s="119">
        <v>55</v>
      </c>
      <c r="P15" s="119">
        <v>55</v>
      </c>
      <c r="Q15" s="119">
        <v>54</v>
      </c>
      <c r="R15" s="119">
        <v>53</v>
      </c>
      <c r="S15" s="119">
        <v>50</v>
      </c>
      <c r="T15" s="119">
        <v>51</v>
      </c>
      <c r="U15" s="119">
        <v>53</v>
      </c>
      <c r="V15" s="119">
        <v>53</v>
      </c>
      <c r="W15" s="119">
        <v>51</v>
      </c>
      <c r="X15" s="119">
        <v>50</v>
      </c>
      <c r="Y15" s="119">
        <v>48</v>
      </c>
      <c r="Z15" s="119">
        <v>48</v>
      </c>
      <c r="AA15" s="119">
        <v>48</v>
      </c>
      <c r="AB15" s="119">
        <v>45</v>
      </c>
      <c r="AC15" s="119">
        <v>48</v>
      </c>
      <c r="AD15" s="119">
        <v>46</v>
      </c>
      <c r="AE15" s="119">
        <v>47</v>
      </c>
      <c r="AF15" s="119">
        <v>49</v>
      </c>
      <c r="AG15" s="119">
        <v>48</v>
      </c>
      <c r="AH15" s="119">
        <v>51</v>
      </c>
      <c r="AI15" s="119">
        <v>48</v>
      </c>
      <c r="AJ15" s="119">
        <v>50</v>
      </c>
      <c r="AK15" s="119">
        <v>45</v>
      </c>
      <c r="AL15" s="119">
        <v>45</v>
      </c>
      <c r="AM15" s="119">
        <v>45</v>
      </c>
      <c r="AN15" s="119">
        <v>42</v>
      </c>
      <c r="AO15" s="119">
        <v>44</v>
      </c>
      <c r="AP15" s="119">
        <v>46</v>
      </c>
      <c r="AQ15" s="119">
        <v>48</v>
      </c>
      <c r="AR15" s="119">
        <v>48</v>
      </c>
      <c r="AS15" s="119">
        <v>127</v>
      </c>
      <c r="AT15" s="119">
        <v>129</v>
      </c>
      <c r="AU15" s="119">
        <v>133</v>
      </c>
      <c r="AV15" s="119">
        <v>140</v>
      </c>
      <c r="AW15" s="119">
        <v>153</v>
      </c>
      <c r="AX15" s="119">
        <v>147</v>
      </c>
      <c r="AY15" s="119">
        <v>162</v>
      </c>
      <c r="AZ15" s="119">
        <v>169</v>
      </c>
      <c r="BA15" s="119">
        <v>185</v>
      </c>
      <c r="BB15" s="119">
        <v>183</v>
      </c>
      <c r="BC15" s="119">
        <v>188</v>
      </c>
      <c r="BD15" s="119">
        <v>187</v>
      </c>
    </row>
    <row r="16" spans="1:56">
      <c r="A16" s="116" t="s">
        <v>42</v>
      </c>
      <c r="B16" s="109">
        <v>10</v>
      </c>
      <c r="C16" s="109">
        <v>11</v>
      </c>
      <c r="D16" s="109">
        <v>13</v>
      </c>
      <c r="E16" s="109">
        <v>13</v>
      </c>
      <c r="F16" s="109">
        <v>13</v>
      </c>
      <c r="G16" s="109">
        <v>14</v>
      </c>
      <c r="H16" s="109">
        <v>17</v>
      </c>
      <c r="I16" s="109">
        <v>19</v>
      </c>
      <c r="J16" s="109">
        <v>18</v>
      </c>
      <c r="K16" s="109">
        <v>19</v>
      </c>
      <c r="L16" s="109">
        <v>19</v>
      </c>
      <c r="M16" s="109">
        <v>19</v>
      </c>
      <c r="N16" s="109">
        <v>19</v>
      </c>
      <c r="O16" s="109">
        <v>17</v>
      </c>
      <c r="P16" s="109">
        <v>16</v>
      </c>
      <c r="Q16" s="109">
        <v>17</v>
      </c>
      <c r="R16" s="109">
        <v>17</v>
      </c>
      <c r="S16" s="109">
        <v>17</v>
      </c>
      <c r="T16" s="109">
        <v>18</v>
      </c>
      <c r="U16" s="109">
        <v>19</v>
      </c>
      <c r="V16" s="109">
        <v>19</v>
      </c>
      <c r="W16" s="109">
        <v>17</v>
      </c>
      <c r="X16" s="109">
        <v>16</v>
      </c>
      <c r="Y16" s="109">
        <v>15</v>
      </c>
      <c r="Z16" s="109">
        <v>15</v>
      </c>
      <c r="AA16" s="109">
        <v>15</v>
      </c>
      <c r="AB16" s="109">
        <v>15</v>
      </c>
      <c r="AC16" s="109">
        <v>15</v>
      </c>
      <c r="AD16" s="109">
        <v>15</v>
      </c>
      <c r="AE16" s="109">
        <v>14</v>
      </c>
      <c r="AF16" s="109">
        <v>15</v>
      </c>
      <c r="AG16" s="109">
        <v>15</v>
      </c>
      <c r="AH16" s="109">
        <v>14</v>
      </c>
      <c r="AI16" s="109">
        <v>14</v>
      </c>
      <c r="AJ16" s="109">
        <v>14</v>
      </c>
      <c r="AK16" s="109">
        <v>14</v>
      </c>
      <c r="AL16" s="109">
        <v>14</v>
      </c>
      <c r="AM16" s="109">
        <v>14</v>
      </c>
      <c r="AN16" s="109">
        <v>10</v>
      </c>
      <c r="AO16" s="109">
        <v>10</v>
      </c>
      <c r="AP16" s="109">
        <v>9</v>
      </c>
      <c r="AQ16" s="109">
        <v>9</v>
      </c>
      <c r="AR16" s="109">
        <v>9</v>
      </c>
      <c r="AS16" s="109">
        <v>12</v>
      </c>
      <c r="AT16" s="109">
        <v>15</v>
      </c>
      <c r="AU16" s="109">
        <v>15</v>
      </c>
      <c r="AV16" s="109">
        <v>18</v>
      </c>
      <c r="AW16" s="109">
        <v>18</v>
      </c>
      <c r="AX16" s="109">
        <v>17</v>
      </c>
      <c r="AY16" s="109">
        <v>18</v>
      </c>
      <c r="AZ16" s="109">
        <v>18</v>
      </c>
      <c r="BA16" s="109">
        <v>18</v>
      </c>
      <c r="BB16" s="109">
        <v>17</v>
      </c>
      <c r="BC16" s="109">
        <v>23</v>
      </c>
      <c r="BD16" s="109">
        <v>22</v>
      </c>
    </row>
    <row r="17" spans="1:57">
      <c r="A17" s="116" t="s">
        <v>46</v>
      </c>
      <c r="B17" s="109">
        <v>9</v>
      </c>
      <c r="C17" s="109">
        <v>9</v>
      </c>
      <c r="D17" s="109">
        <v>10</v>
      </c>
      <c r="E17" s="109">
        <v>10</v>
      </c>
      <c r="F17" s="109">
        <v>10</v>
      </c>
      <c r="G17" s="109">
        <v>10</v>
      </c>
      <c r="H17" s="109">
        <v>12</v>
      </c>
      <c r="I17" s="109">
        <v>17</v>
      </c>
      <c r="J17" s="109">
        <v>19</v>
      </c>
      <c r="K17" s="109">
        <v>22</v>
      </c>
      <c r="L17" s="109">
        <v>24</v>
      </c>
      <c r="M17" s="109">
        <v>27</v>
      </c>
      <c r="N17" s="109">
        <v>27</v>
      </c>
      <c r="O17" s="109">
        <v>27</v>
      </c>
      <c r="P17" s="109">
        <v>27</v>
      </c>
      <c r="Q17" s="109">
        <v>27</v>
      </c>
      <c r="R17" s="109">
        <v>27</v>
      </c>
      <c r="S17" s="109">
        <v>25</v>
      </c>
      <c r="T17" s="109">
        <v>26</v>
      </c>
      <c r="U17" s="109">
        <v>27</v>
      </c>
      <c r="V17" s="109">
        <v>28</v>
      </c>
      <c r="W17" s="109">
        <v>28</v>
      </c>
      <c r="X17" s="109">
        <v>28</v>
      </c>
      <c r="Y17" s="109">
        <v>26</v>
      </c>
      <c r="Z17" s="109">
        <v>26</v>
      </c>
      <c r="AA17" s="109">
        <v>26</v>
      </c>
      <c r="AB17" s="109">
        <v>23</v>
      </c>
      <c r="AC17" s="109">
        <v>23</v>
      </c>
      <c r="AD17" s="109">
        <v>22</v>
      </c>
      <c r="AE17" s="109">
        <v>22</v>
      </c>
      <c r="AF17" s="109">
        <v>22</v>
      </c>
      <c r="AG17" s="109">
        <v>22</v>
      </c>
      <c r="AH17" s="109">
        <v>22</v>
      </c>
      <c r="AI17" s="109">
        <v>22</v>
      </c>
      <c r="AJ17" s="109">
        <v>22</v>
      </c>
      <c r="AK17" s="109">
        <v>17</v>
      </c>
      <c r="AL17" s="109">
        <v>17</v>
      </c>
      <c r="AM17" s="109">
        <v>17</v>
      </c>
      <c r="AN17" s="109">
        <v>17</v>
      </c>
      <c r="AO17" s="109">
        <v>17</v>
      </c>
      <c r="AP17" s="109">
        <v>16</v>
      </c>
      <c r="AQ17" s="109">
        <v>16</v>
      </c>
      <c r="AR17" s="109">
        <v>16</v>
      </c>
      <c r="AS17" s="109">
        <v>16</v>
      </c>
      <c r="AT17" s="109">
        <v>17</v>
      </c>
      <c r="AU17" s="109">
        <v>20</v>
      </c>
      <c r="AV17" s="109">
        <v>20</v>
      </c>
      <c r="AW17" s="109">
        <v>20</v>
      </c>
      <c r="AX17" s="109">
        <v>20</v>
      </c>
      <c r="AY17" s="109">
        <v>22</v>
      </c>
      <c r="AZ17" s="109">
        <v>22</v>
      </c>
      <c r="BA17" s="109">
        <v>22</v>
      </c>
      <c r="BB17" s="109">
        <v>22</v>
      </c>
      <c r="BC17" s="109">
        <v>21</v>
      </c>
      <c r="BD17" s="109">
        <v>20</v>
      </c>
    </row>
    <row r="18" spans="1:57">
      <c r="A18" s="116" t="s">
        <v>71</v>
      </c>
      <c r="B18" s="109">
        <v>0</v>
      </c>
      <c r="C18" s="109">
        <v>1</v>
      </c>
      <c r="D18" s="109">
        <v>1</v>
      </c>
      <c r="E18" s="109">
        <v>1</v>
      </c>
      <c r="F18" s="109">
        <v>1</v>
      </c>
      <c r="G18" s="109">
        <v>1</v>
      </c>
      <c r="H18" s="109">
        <v>1</v>
      </c>
      <c r="I18" s="109">
        <v>1</v>
      </c>
      <c r="J18" s="109">
        <v>1</v>
      </c>
      <c r="K18" s="109">
        <v>1</v>
      </c>
      <c r="L18" s="109">
        <v>2</v>
      </c>
      <c r="M18" s="109">
        <v>2</v>
      </c>
      <c r="N18" s="109">
        <v>2</v>
      </c>
      <c r="O18" s="109">
        <v>2</v>
      </c>
      <c r="P18" s="109">
        <v>2</v>
      </c>
      <c r="Q18" s="109">
        <v>2</v>
      </c>
      <c r="R18" s="109">
        <v>2</v>
      </c>
      <c r="S18" s="109">
        <v>2</v>
      </c>
      <c r="T18" s="109">
        <v>2</v>
      </c>
      <c r="U18" s="109">
        <v>2</v>
      </c>
      <c r="V18" s="109">
        <v>2</v>
      </c>
      <c r="W18" s="109">
        <v>2</v>
      </c>
      <c r="X18" s="109">
        <v>2</v>
      </c>
      <c r="Y18" s="109">
        <v>2</v>
      </c>
      <c r="Z18" s="109">
        <v>2</v>
      </c>
      <c r="AA18" s="109">
        <v>2</v>
      </c>
      <c r="AB18" s="109">
        <v>2</v>
      </c>
      <c r="AC18" s="109">
        <v>3</v>
      </c>
      <c r="AD18" s="109">
        <v>3</v>
      </c>
      <c r="AE18" s="109">
        <v>3</v>
      </c>
      <c r="AF18" s="109">
        <v>4</v>
      </c>
      <c r="AG18" s="109">
        <v>4</v>
      </c>
      <c r="AH18" s="109">
        <v>4</v>
      </c>
      <c r="AI18" s="109">
        <v>4</v>
      </c>
      <c r="AJ18" s="109">
        <v>4</v>
      </c>
      <c r="AK18" s="109">
        <v>4</v>
      </c>
      <c r="AL18" s="109">
        <v>4</v>
      </c>
      <c r="AM18" s="109">
        <v>4</v>
      </c>
      <c r="AN18" s="109">
        <v>4</v>
      </c>
      <c r="AO18" s="109">
        <v>6</v>
      </c>
      <c r="AP18" s="109">
        <v>6</v>
      </c>
      <c r="AQ18" s="109">
        <v>6</v>
      </c>
      <c r="AR18" s="109">
        <v>7</v>
      </c>
      <c r="AS18" s="109">
        <v>8</v>
      </c>
      <c r="AT18" s="109">
        <v>8</v>
      </c>
      <c r="AU18" s="109">
        <v>8</v>
      </c>
      <c r="AV18" s="109">
        <v>8</v>
      </c>
      <c r="AW18" s="109">
        <v>8</v>
      </c>
      <c r="AX18" s="109">
        <v>8</v>
      </c>
      <c r="AY18" s="109">
        <v>10</v>
      </c>
      <c r="AZ18" s="109">
        <v>11</v>
      </c>
      <c r="BA18" s="109">
        <v>12</v>
      </c>
      <c r="BB18" s="109">
        <v>12</v>
      </c>
      <c r="BC18" s="109">
        <v>11</v>
      </c>
      <c r="BD18" s="109">
        <v>11</v>
      </c>
    </row>
    <row r="19" spans="1:57">
      <c r="A19" s="116" t="s">
        <v>47</v>
      </c>
      <c r="B19" s="109">
        <v>3</v>
      </c>
      <c r="C19" s="109">
        <v>4</v>
      </c>
      <c r="D19" s="109">
        <v>3</v>
      </c>
      <c r="E19" s="109">
        <v>5</v>
      </c>
      <c r="F19" s="109">
        <v>5</v>
      </c>
      <c r="G19" s="109">
        <v>6</v>
      </c>
      <c r="H19" s="109">
        <v>6</v>
      </c>
      <c r="I19" s="109">
        <v>8</v>
      </c>
      <c r="J19" s="109">
        <v>8</v>
      </c>
      <c r="K19" s="109">
        <v>8</v>
      </c>
      <c r="L19" s="109">
        <v>7</v>
      </c>
      <c r="M19" s="109">
        <v>8</v>
      </c>
      <c r="N19" s="109">
        <v>8</v>
      </c>
      <c r="O19" s="109">
        <v>9</v>
      </c>
      <c r="P19" s="109">
        <v>10</v>
      </c>
      <c r="Q19" s="109">
        <v>8</v>
      </c>
      <c r="R19" s="109">
        <v>7</v>
      </c>
      <c r="S19" s="109">
        <v>6</v>
      </c>
      <c r="T19" s="109">
        <v>5</v>
      </c>
      <c r="U19" s="109">
        <v>5</v>
      </c>
      <c r="V19" s="109">
        <v>4</v>
      </c>
      <c r="W19" s="109">
        <v>4</v>
      </c>
      <c r="X19" s="109">
        <v>4</v>
      </c>
      <c r="Y19" s="109">
        <v>4</v>
      </c>
      <c r="Z19" s="109">
        <v>4</v>
      </c>
      <c r="AA19" s="109">
        <v>4</v>
      </c>
      <c r="AB19" s="109">
        <v>4</v>
      </c>
      <c r="AC19" s="109">
        <v>4</v>
      </c>
      <c r="AD19" s="109">
        <v>4</v>
      </c>
      <c r="AE19" s="109">
        <v>4</v>
      </c>
      <c r="AF19" s="109">
        <v>4</v>
      </c>
      <c r="AG19" s="109">
        <v>3</v>
      </c>
      <c r="AH19" s="109">
        <v>3</v>
      </c>
      <c r="AI19" s="109">
        <v>3</v>
      </c>
      <c r="AJ19" s="109">
        <v>3</v>
      </c>
      <c r="AK19" s="109">
        <v>3</v>
      </c>
      <c r="AL19" s="109">
        <v>3</v>
      </c>
      <c r="AM19" s="109">
        <v>3</v>
      </c>
      <c r="AN19" s="109">
        <v>3</v>
      </c>
      <c r="AO19" s="109">
        <v>3</v>
      </c>
      <c r="AP19" s="109">
        <v>3</v>
      </c>
      <c r="AQ19" s="109">
        <v>3</v>
      </c>
      <c r="AR19" s="109">
        <v>3</v>
      </c>
      <c r="AS19" s="109">
        <v>5</v>
      </c>
      <c r="AT19" s="109">
        <v>3</v>
      </c>
      <c r="AU19" s="109">
        <v>3</v>
      </c>
      <c r="AV19" s="109">
        <v>3</v>
      </c>
      <c r="AW19" s="109">
        <v>2</v>
      </c>
      <c r="AX19" s="109">
        <v>2</v>
      </c>
      <c r="AY19" s="109">
        <v>2</v>
      </c>
      <c r="AZ19" s="109">
        <v>2</v>
      </c>
      <c r="BA19" s="109">
        <v>2</v>
      </c>
      <c r="BB19" s="109">
        <v>2</v>
      </c>
      <c r="BC19" s="109">
        <v>2</v>
      </c>
      <c r="BD19" s="189">
        <v>2</v>
      </c>
    </row>
    <row r="20" spans="1:57">
      <c r="A20" s="116" t="s">
        <v>50</v>
      </c>
      <c r="B20" s="109" t="s">
        <v>52</v>
      </c>
      <c r="C20" s="109" t="s">
        <v>52</v>
      </c>
      <c r="D20" s="109" t="s">
        <v>52</v>
      </c>
      <c r="E20" s="109" t="s">
        <v>52</v>
      </c>
      <c r="F20" s="109" t="s">
        <v>52</v>
      </c>
      <c r="G20" s="109" t="s">
        <v>52</v>
      </c>
      <c r="H20" s="109" t="s">
        <v>52</v>
      </c>
      <c r="I20" s="109" t="s">
        <v>52</v>
      </c>
      <c r="J20" s="109" t="s">
        <v>52</v>
      </c>
      <c r="K20" s="109" t="s">
        <v>52</v>
      </c>
      <c r="L20" s="109" t="s">
        <v>52</v>
      </c>
      <c r="M20" s="109" t="s">
        <v>52</v>
      </c>
      <c r="N20" s="109" t="s">
        <v>52</v>
      </c>
      <c r="O20" s="109" t="s">
        <v>52</v>
      </c>
      <c r="P20" s="109" t="s">
        <v>52</v>
      </c>
      <c r="Q20" s="109" t="s">
        <v>52</v>
      </c>
      <c r="R20" s="109" t="s">
        <v>52</v>
      </c>
      <c r="S20" s="109" t="s">
        <v>52</v>
      </c>
      <c r="T20" s="109" t="s">
        <v>52</v>
      </c>
      <c r="U20" s="109" t="s">
        <v>52</v>
      </c>
      <c r="V20" s="109" t="s">
        <v>52</v>
      </c>
      <c r="W20" s="109" t="s">
        <v>52</v>
      </c>
      <c r="X20" s="109" t="s">
        <v>52</v>
      </c>
      <c r="Y20" s="109">
        <v>1</v>
      </c>
      <c r="Z20" s="109">
        <v>1</v>
      </c>
      <c r="AA20" s="109">
        <v>1</v>
      </c>
      <c r="AB20" s="109">
        <v>1</v>
      </c>
      <c r="AC20" s="109">
        <v>3</v>
      </c>
      <c r="AD20" s="109">
        <v>2</v>
      </c>
      <c r="AE20" s="109">
        <v>4</v>
      </c>
      <c r="AF20" s="109">
        <v>4</v>
      </c>
      <c r="AG20" s="109">
        <v>4</v>
      </c>
      <c r="AH20" s="109">
        <v>4</v>
      </c>
      <c r="AI20" s="109">
        <v>4</v>
      </c>
      <c r="AJ20" s="109">
        <v>5</v>
      </c>
      <c r="AK20" s="109">
        <v>5</v>
      </c>
      <c r="AL20" s="109">
        <v>5</v>
      </c>
      <c r="AM20" s="109">
        <v>5</v>
      </c>
      <c r="AN20" s="109">
        <v>5</v>
      </c>
      <c r="AO20" s="109">
        <v>5</v>
      </c>
      <c r="AP20" s="109">
        <v>5</v>
      </c>
      <c r="AQ20" s="109">
        <v>5</v>
      </c>
      <c r="AR20" s="109">
        <v>4</v>
      </c>
      <c r="AS20" s="109">
        <v>2</v>
      </c>
      <c r="AT20" s="109">
        <v>2</v>
      </c>
      <c r="AU20" s="109">
        <v>2</v>
      </c>
      <c r="AV20" s="109">
        <v>2</v>
      </c>
      <c r="AW20" s="109">
        <v>2</v>
      </c>
      <c r="AX20" s="109">
        <v>2</v>
      </c>
      <c r="AY20" s="109">
        <v>2</v>
      </c>
      <c r="AZ20" s="109">
        <v>2</v>
      </c>
      <c r="BA20" s="109">
        <v>2</v>
      </c>
      <c r="BB20" s="109">
        <v>0</v>
      </c>
      <c r="BC20" s="109">
        <v>0</v>
      </c>
      <c r="BD20" s="109">
        <v>0</v>
      </c>
    </row>
    <row r="21" spans="1:57">
      <c r="A21" s="116" t="s">
        <v>163</v>
      </c>
      <c r="B21" s="109" t="s">
        <v>52</v>
      </c>
      <c r="C21" s="109" t="s">
        <v>52</v>
      </c>
      <c r="D21" s="109" t="s">
        <v>52</v>
      </c>
      <c r="E21" s="109" t="s">
        <v>52</v>
      </c>
      <c r="F21" s="109" t="s">
        <v>52</v>
      </c>
      <c r="G21" s="109" t="s">
        <v>52</v>
      </c>
      <c r="H21" s="109" t="s">
        <v>52</v>
      </c>
      <c r="I21" s="109" t="s">
        <v>52</v>
      </c>
      <c r="J21" s="109" t="s">
        <v>52</v>
      </c>
      <c r="K21" s="109" t="s">
        <v>52</v>
      </c>
      <c r="L21" s="109" t="s">
        <v>52</v>
      </c>
      <c r="M21" s="109" t="s">
        <v>52</v>
      </c>
      <c r="N21" s="109" t="s">
        <v>52</v>
      </c>
      <c r="O21" s="109" t="s">
        <v>52</v>
      </c>
      <c r="P21" s="109" t="s">
        <v>52</v>
      </c>
      <c r="Q21" s="109" t="s">
        <v>52</v>
      </c>
      <c r="R21" s="109" t="s">
        <v>52</v>
      </c>
      <c r="S21" s="109" t="s">
        <v>52</v>
      </c>
      <c r="T21" s="109" t="s">
        <v>52</v>
      </c>
      <c r="U21" s="109" t="s">
        <v>52</v>
      </c>
      <c r="V21" s="109" t="s">
        <v>52</v>
      </c>
      <c r="W21" s="109" t="s">
        <v>52</v>
      </c>
      <c r="X21" s="109" t="s">
        <v>52</v>
      </c>
      <c r="Y21" s="109" t="s">
        <v>52</v>
      </c>
      <c r="Z21" s="109" t="s">
        <v>52</v>
      </c>
      <c r="AA21" s="109" t="s">
        <v>52</v>
      </c>
      <c r="AB21" s="109" t="s">
        <v>52</v>
      </c>
      <c r="AC21" s="109" t="s">
        <v>52</v>
      </c>
      <c r="AD21" s="109" t="s">
        <v>52</v>
      </c>
      <c r="AE21" s="109" t="s">
        <v>52</v>
      </c>
      <c r="AF21" s="109" t="s">
        <v>52</v>
      </c>
      <c r="AG21" s="109" t="s">
        <v>52</v>
      </c>
      <c r="AH21" s="109">
        <v>4</v>
      </c>
      <c r="AI21" s="109">
        <v>1</v>
      </c>
      <c r="AJ21" s="109">
        <v>2</v>
      </c>
      <c r="AK21" s="109">
        <v>2</v>
      </c>
      <c r="AL21" s="109">
        <v>2</v>
      </c>
      <c r="AM21" s="109">
        <v>2</v>
      </c>
      <c r="AN21" s="109">
        <v>3</v>
      </c>
      <c r="AO21" s="109">
        <v>3</v>
      </c>
      <c r="AP21" s="109">
        <v>3</v>
      </c>
      <c r="AQ21" s="109">
        <v>3</v>
      </c>
      <c r="AR21" s="109">
        <v>3</v>
      </c>
      <c r="AS21" s="109">
        <v>2</v>
      </c>
      <c r="AT21" s="109">
        <v>2</v>
      </c>
      <c r="AU21" s="109">
        <v>2</v>
      </c>
      <c r="AV21" s="109">
        <v>2</v>
      </c>
      <c r="AW21" s="109">
        <v>2</v>
      </c>
      <c r="AX21" s="109">
        <v>2</v>
      </c>
      <c r="AY21" s="109">
        <v>2</v>
      </c>
      <c r="AZ21" s="109">
        <v>2</v>
      </c>
      <c r="BA21" s="109">
        <v>2</v>
      </c>
      <c r="BB21" s="109">
        <v>2</v>
      </c>
      <c r="BC21" s="109">
        <v>2</v>
      </c>
      <c r="BD21" s="109">
        <v>2</v>
      </c>
    </row>
    <row r="22" spans="1:57">
      <c r="A22" s="116" t="s">
        <v>170</v>
      </c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>
        <v>4</v>
      </c>
      <c r="AQ22" s="131">
        <v>6</v>
      </c>
      <c r="AR22" s="131">
        <v>6</v>
      </c>
      <c r="AS22" s="131">
        <v>7</v>
      </c>
      <c r="AT22" s="131">
        <v>7</v>
      </c>
      <c r="AU22" s="131">
        <v>7</v>
      </c>
      <c r="AV22" s="131">
        <v>10</v>
      </c>
      <c r="AW22" s="131">
        <v>13</v>
      </c>
      <c r="AX22" s="131">
        <v>13</v>
      </c>
      <c r="AY22" s="131">
        <v>16</v>
      </c>
      <c r="AZ22" s="131">
        <v>16</v>
      </c>
      <c r="BA22" s="131">
        <v>18</v>
      </c>
      <c r="BB22" s="131">
        <v>18</v>
      </c>
      <c r="BC22" s="131">
        <v>20</v>
      </c>
      <c r="BD22" s="131">
        <v>20</v>
      </c>
    </row>
    <row r="23" spans="1:57">
      <c r="A23" s="116" t="s">
        <v>189</v>
      </c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>
        <v>75</v>
      </c>
      <c r="AT23" s="131">
        <v>75</v>
      </c>
      <c r="AU23" s="131">
        <v>76</v>
      </c>
      <c r="AV23" s="131">
        <v>78</v>
      </c>
      <c r="AW23" s="131">
        <v>89</v>
      </c>
      <c r="AX23" s="131">
        <v>82</v>
      </c>
      <c r="AY23" s="131">
        <v>89</v>
      </c>
      <c r="AZ23" s="131">
        <v>94</v>
      </c>
      <c r="BA23" s="131">
        <v>104</v>
      </c>
      <c r="BB23" s="131">
        <v>105</v>
      </c>
      <c r="BC23" s="131">
        <v>105</v>
      </c>
      <c r="BD23" s="131">
        <v>106</v>
      </c>
    </row>
    <row r="24" spans="1:57">
      <c r="A24" s="116" t="s">
        <v>212</v>
      </c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>
        <v>2</v>
      </c>
      <c r="AY24" s="131">
        <v>2</v>
      </c>
      <c r="AZ24" s="131">
        <v>2</v>
      </c>
      <c r="BA24" s="131">
        <v>5</v>
      </c>
      <c r="BB24" s="131">
        <v>4</v>
      </c>
      <c r="BC24" s="131">
        <v>3</v>
      </c>
      <c r="BD24" s="131">
        <v>4</v>
      </c>
    </row>
    <row r="25" spans="1:57">
      <c r="A25" s="116" t="s">
        <v>231</v>
      </c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>
        <v>1</v>
      </c>
      <c r="BC25" s="131">
        <v>1</v>
      </c>
      <c r="BD25" s="131" t="s">
        <v>52</v>
      </c>
    </row>
    <row r="26" spans="1:57">
      <c r="A26" s="120" t="s">
        <v>72</v>
      </c>
      <c r="B26" s="121">
        <v>7</v>
      </c>
      <c r="C26" s="121">
        <v>7</v>
      </c>
      <c r="D26" s="121">
        <v>7</v>
      </c>
      <c r="E26" s="121">
        <v>7</v>
      </c>
      <c r="F26" s="121">
        <v>7</v>
      </c>
      <c r="G26" s="121">
        <v>7</v>
      </c>
      <c r="H26" s="121">
        <v>7</v>
      </c>
      <c r="I26" s="121">
        <v>7</v>
      </c>
      <c r="J26" s="121">
        <v>7</v>
      </c>
      <c r="K26" s="121">
        <v>8</v>
      </c>
      <c r="L26" s="121">
        <v>9</v>
      </c>
      <c r="M26" s="121">
        <v>9</v>
      </c>
      <c r="N26" s="121">
        <v>9</v>
      </c>
      <c r="O26" s="121">
        <v>9</v>
      </c>
      <c r="P26" s="121">
        <v>9</v>
      </c>
      <c r="Q26" s="121">
        <v>9</v>
      </c>
      <c r="R26" s="121">
        <v>9</v>
      </c>
      <c r="S26" s="121">
        <v>7</v>
      </c>
      <c r="T26" s="121">
        <v>7</v>
      </c>
      <c r="U26" s="121">
        <v>8</v>
      </c>
      <c r="V26" s="121">
        <v>6</v>
      </c>
      <c r="W26" s="121">
        <v>6</v>
      </c>
      <c r="X26" s="121">
        <v>6</v>
      </c>
      <c r="Y26" s="121">
        <v>6</v>
      </c>
      <c r="Z26" s="121">
        <v>7</v>
      </c>
      <c r="AA26" s="121">
        <v>7</v>
      </c>
      <c r="AB26" s="121">
        <v>7</v>
      </c>
      <c r="AC26" s="121">
        <v>7</v>
      </c>
      <c r="AD26" s="122">
        <v>7</v>
      </c>
      <c r="AE26" s="122">
        <v>7</v>
      </c>
      <c r="AF26" s="122">
        <v>7</v>
      </c>
      <c r="AG26" s="122">
        <v>7</v>
      </c>
      <c r="AH26" s="121">
        <v>7</v>
      </c>
      <c r="AI26" s="121">
        <v>9</v>
      </c>
      <c r="AJ26" s="121">
        <v>9</v>
      </c>
      <c r="AK26" s="121">
        <v>12</v>
      </c>
      <c r="AL26" s="121">
        <v>13</v>
      </c>
      <c r="AM26" s="121">
        <v>15</v>
      </c>
      <c r="AN26" s="121">
        <v>15</v>
      </c>
      <c r="AO26" s="121">
        <v>15</v>
      </c>
      <c r="AP26" s="121">
        <v>15</v>
      </c>
      <c r="AQ26" s="121">
        <v>11</v>
      </c>
      <c r="AR26" s="121">
        <v>11</v>
      </c>
      <c r="AS26" s="121">
        <v>11</v>
      </c>
      <c r="AT26" s="121">
        <v>11</v>
      </c>
      <c r="AU26" s="121">
        <v>11</v>
      </c>
      <c r="AV26" s="121">
        <v>11</v>
      </c>
      <c r="AW26" s="121">
        <v>11</v>
      </c>
      <c r="AX26" s="121">
        <v>11</v>
      </c>
      <c r="AY26" s="121">
        <v>11</v>
      </c>
      <c r="AZ26" s="121">
        <v>11</v>
      </c>
      <c r="BA26" s="121">
        <v>11</v>
      </c>
      <c r="BB26" s="121">
        <v>11</v>
      </c>
      <c r="BC26" s="121">
        <v>12</v>
      </c>
      <c r="BD26" s="121">
        <v>12</v>
      </c>
    </row>
    <row r="27" spans="1:57">
      <c r="A27" s="114" t="s">
        <v>69</v>
      </c>
      <c r="B27" s="109">
        <v>7</v>
      </c>
      <c r="C27" s="109">
        <v>7</v>
      </c>
      <c r="D27" s="109">
        <v>7</v>
      </c>
      <c r="E27" s="109">
        <v>7</v>
      </c>
      <c r="F27" s="109">
        <v>7</v>
      </c>
      <c r="G27" s="109">
        <v>7</v>
      </c>
      <c r="H27" s="109">
        <v>7</v>
      </c>
      <c r="I27" s="109">
        <v>7</v>
      </c>
      <c r="J27" s="109">
        <v>7</v>
      </c>
      <c r="K27" s="109">
        <v>8</v>
      </c>
      <c r="L27" s="109">
        <v>8</v>
      </c>
      <c r="M27" s="109">
        <v>8</v>
      </c>
      <c r="N27" s="109">
        <v>8</v>
      </c>
      <c r="O27" s="109">
        <v>8</v>
      </c>
      <c r="P27" s="109">
        <v>8</v>
      </c>
      <c r="Q27" s="109">
        <v>8</v>
      </c>
      <c r="R27" s="109">
        <v>8</v>
      </c>
      <c r="S27" s="109">
        <v>6</v>
      </c>
      <c r="T27" s="109">
        <v>6</v>
      </c>
      <c r="U27" s="109">
        <v>7</v>
      </c>
      <c r="V27" s="109">
        <v>5</v>
      </c>
      <c r="W27" s="109">
        <v>5</v>
      </c>
      <c r="X27" s="109">
        <v>5</v>
      </c>
      <c r="Y27" s="109">
        <v>5</v>
      </c>
      <c r="Z27" s="109">
        <v>5</v>
      </c>
      <c r="AA27" s="109">
        <v>5</v>
      </c>
      <c r="AB27" s="109">
        <v>5</v>
      </c>
      <c r="AC27" s="109">
        <v>5</v>
      </c>
      <c r="AD27" s="123">
        <v>5</v>
      </c>
      <c r="AE27" s="123">
        <v>5</v>
      </c>
      <c r="AF27" s="123">
        <v>5</v>
      </c>
      <c r="AG27" s="123">
        <v>5</v>
      </c>
      <c r="AH27" s="109">
        <v>5</v>
      </c>
      <c r="AI27" s="109">
        <v>5</v>
      </c>
      <c r="AJ27" s="109">
        <v>5</v>
      </c>
      <c r="AK27" s="109">
        <v>6</v>
      </c>
      <c r="AL27" s="109">
        <v>6</v>
      </c>
      <c r="AM27" s="109">
        <v>6</v>
      </c>
      <c r="AN27" s="109">
        <v>6</v>
      </c>
      <c r="AO27" s="109">
        <v>6</v>
      </c>
      <c r="AP27" s="109">
        <v>6</v>
      </c>
      <c r="AQ27" s="109">
        <v>6</v>
      </c>
      <c r="AR27" s="109">
        <v>6</v>
      </c>
      <c r="AS27" s="109">
        <v>6</v>
      </c>
      <c r="AT27" s="109">
        <v>6</v>
      </c>
      <c r="AU27" s="109">
        <v>6</v>
      </c>
      <c r="AV27" s="109">
        <v>6</v>
      </c>
      <c r="AW27" s="109">
        <v>6</v>
      </c>
      <c r="AX27" s="109">
        <v>6</v>
      </c>
      <c r="AY27" s="109">
        <v>6</v>
      </c>
      <c r="AZ27" s="109">
        <v>6</v>
      </c>
      <c r="BA27" s="109">
        <v>6</v>
      </c>
      <c r="BB27" s="109">
        <v>6</v>
      </c>
      <c r="BC27" s="109">
        <v>6</v>
      </c>
      <c r="BD27" s="109">
        <v>6</v>
      </c>
    </row>
    <row r="28" spans="1:57">
      <c r="A28" s="124" t="s">
        <v>70</v>
      </c>
      <c r="B28" s="125">
        <v>0</v>
      </c>
      <c r="C28" s="125">
        <v>0</v>
      </c>
      <c r="D28" s="125">
        <v>0</v>
      </c>
      <c r="E28" s="125">
        <v>0</v>
      </c>
      <c r="F28" s="125">
        <v>0</v>
      </c>
      <c r="G28" s="125">
        <v>0</v>
      </c>
      <c r="H28" s="125">
        <v>0</v>
      </c>
      <c r="I28" s="125">
        <v>0</v>
      </c>
      <c r="J28" s="125">
        <v>0</v>
      </c>
      <c r="K28" s="125">
        <v>0</v>
      </c>
      <c r="L28" s="125">
        <v>1</v>
      </c>
      <c r="M28" s="125">
        <v>1</v>
      </c>
      <c r="N28" s="125">
        <v>1</v>
      </c>
      <c r="O28" s="125">
        <v>1</v>
      </c>
      <c r="P28" s="125">
        <v>1</v>
      </c>
      <c r="Q28" s="125">
        <v>1</v>
      </c>
      <c r="R28" s="125">
        <v>1</v>
      </c>
      <c r="S28" s="125">
        <v>1</v>
      </c>
      <c r="T28" s="125">
        <v>1</v>
      </c>
      <c r="U28" s="125">
        <v>1</v>
      </c>
      <c r="V28" s="125">
        <v>1</v>
      </c>
      <c r="W28" s="125">
        <v>1</v>
      </c>
      <c r="X28" s="125">
        <v>1</v>
      </c>
      <c r="Y28" s="125">
        <v>1</v>
      </c>
      <c r="Z28" s="125">
        <v>2</v>
      </c>
      <c r="AA28" s="125">
        <v>2</v>
      </c>
      <c r="AB28" s="125">
        <v>2</v>
      </c>
      <c r="AC28" s="125">
        <v>2</v>
      </c>
      <c r="AD28" s="126">
        <v>2</v>
      </c>
      <c r="AE28" s="126">
        <v>2</v>
      </c>
      <c r="AF28" s="126">
        <v>2</v>
      </c>
      <c r="AG28" s="126">
        <v>2</v>
      </c>
      <c r="AH28" s="127">
        <v>2</v>
      </c>
      <c r="AI28" s="127">
        <v>4</v>
      </c>
      <c r="AJ28" s="127">
        <v>4</v>
      </c>
      <c r="AK28" s="127">
        <v>6</v>
      </c>
      <c r="AL28" s="127">
        <v>7</v>
      </c>
      <c r="AM28" s="127">
        <v>9</v>
      </c>
      <c r="AN28" s="127">
        <v>9</v>
      </c>
      <c r="AO28" s="127">
        <v>9</v>
      </c>
      <c r="AP28" s="127">
        <v>9</v>
      </c>
      <c r="AQ28" s="127">
        <v>5</v>
      </c>
      <c r="AR28" s="127">
        <v>5</v>
      </c>
      <c r="AS28" s="127">
        <v>5</v>
      </c>
      <c r="AT28" s="127">
        <v>5</v>
      </c>
      <c r="AU28" s="127">
        <v>5</v>
      </c>
      <c r="AV28" s="127">
        <v>5</v>
      </c>
      <c r="AW28" s="127">
        <v>5</v>
      </c>
      <c r="AX28" s="127">
        <v>5</v>
      </c>
      <c r="AY28" s="127">
        <v>5</v>
      </c>
      <c r="AZ28" s="127">
        <v>5</v>
      </c>
      <c r="BA28" s="127">
        <v>5</v>
      </c>
      <c r="BB28" s="127">
        <v>5</v>
      </c>
      <c r="BC28" s="127">
        <v>6</v>
      </c>
      <c r="BD28" s="127">
        <v>6</v>
      </c>
    </row>
    <row r="30" spans="1:57">
      <c r="A30" s="128" t="s">
        <v>101</v>
      </c>
      <c r="B30" s="129">
        <v>1613</v>
      </c>
      <c r="C30" s="129">
        <v>1646</v>
      </c>
      <c r="D30" s="129">
        <v>1648</v>
      </c>
      <c r="E30" s="129">
        <v>1573</v>
      </c>
      <c r="F30" s="129">
        <v>1782</v>
      </c>
      <c r="G30" s="129">
        <v>1612</v>
      </c>
      <c r="H30" s="129">
        <v>1783</v>
      </c>
      <c r="I30" s="129">
        <v>2146</v>
      </c>
      <c r="J30" s="129">
        <v>2177</v>
      </c>
      <c r="K30" s="129">
        <v>2224</v>
      </c>
      <c r="L30" s="129">
        <v>2329</v>
      </c>
      <c r="M30" s="129">
        <v>2351</v>
      </c>
      <c r="N30" s="129">
        <v>2441</v>
      </c>
      <c r="O30" s="129">
        <v>2425</v>
      </c>
      <c r="P30" s="129">
        <v>2452</v>
      </c>
      <c r="Q30" s="129">
        <v>2451</v>
      </c>
      <c r="R30" s="129">
        <v>2355</v>
      </c>
      <c r="S30" s="129">
        <v>2280</v>
      </c>
      <c r="T30" s="129">
        <v>2178</v>
      </c>
      <c r="U30" s="129">
        <v>2198</v>
      </c>
      <c r="V30" s="129">
        <v>2219</v>
      </c>
      <c r="W30" s="129">
        <v>2228</v>
      </c>
      <c r="X30" s="129">
        <v>2262</v>
      </c>
      <c r="Y30" s="129">
        <v>2190</v>
      </c>
      <c r="Z30" s="129">
        <v>2214</v>
      </c>
      <c r="AA30" s="129">
        <v>2136</v>
      </c>
      <c r="AB30" s="129">
        <v>2091</v>
      </c>
      <c r="AC30" s="129">
        <v>2117</v>
      </c>
      <c r="AD30" s="129">
        <v>2229</v>
      </c>
      <c r="AE30" s="129">
        <v>2188</v>
      </c>
      <c r="AF30" s="129">
        <v>2289</v>
      </c>
      <c r="AG30" s="129">
        <v>2288</v>
      </c>
      <c r="AH30" s="129">
        <v>2379</v>
      </c>
      <c r="AI30" s="130">
        <v>2342</v>
      </c>
      <c r="AJ30" s="130">
        <v>2450</v>
      </c>
      <c r="AK30" s="130">
        <v>2493</v>
      </c>
      <c r="AL30" s="130">
        <v>2603</v>
      </c>
      <c r="AM30" s="130">
        <v>2621</v>
      </c>
      <c r="AN30" s="130">
        <v>2659</v>
      </c>
      <c r="AO30" s="130">
        <v>2646</v>
      </c>
      <c r="AP30" s="130">
        <v>3793</v>
      </c>
      <c r="AQ30" s="130">
        <v>3968</v>
      </c>
      <c r="AR30" s="130">
        <v>4427</v>
      </c>
      <c r="AS30" s="130">
        <v>4236</v>
      </c>
      <c r="AT30" s="130">
        <v>6009</v>
      </c>
      <c r="AU30" s="130">
        <v>5550</v>
      </c>
      <c r="AV30" s="130">
        <v>6238</v>
      </c>
      <c r="AW30" s="130">
        <v>6784</v>
      </c>
      <c r="AX30" s="130">
        <v>6529</v>
      </c>
      <c r="AY30" s="130">
        <v>6821</v>
      </c>
      <c r="AZ30" s="130">
        <v>7388</v>
      </c>
      <c r="BA30" s="130">
        <v>7953</v>
      </c>
      <c r="BB30" s="130">
        <v>7491</v>
      </c>
      <c r="BC30" s="130">
        <v>7754</v>
      </c>
      <c r="BD30" s="130">
        <v>7476</v>
      </c>
    </row>
    <row r="31" spans="1:57">
      <c r="A31" s="110" t="s">
        <v>42</v>
      </c>
      <c r="B31" s="109">
        <v>718</v>
      </c>
      <c r="C31" s="109">
        <v>719</v>
      </c>
      <c r="D31" s="109">
        <v>715</v>
      </c>
      <c r="E31" s="109">
        <v>709</v>
      </c>
      <c r="F31" s="109">
        <v>709</v>
      </c>
      <c r="G31" s="109">
        <v>775</v>
      </c>
      <c r="H31" s="109">
        <v>771</v>
      </c>
      <c r="I31" s="109">
        <v>733</v>
      </c>
      <c r="J31" s="109">
        <v>877</v>
      </c>
      <c r="K31" s="109">
        <v>878</v>
      </c>
      <c r="L31" s="109">
        <v>911</v>
      </c>
      <c r="M31" s="109">
        <v>925</v>
      </c>
      <c r="N31" s="109">
        <v>963</v>
      </c>
      <c r="O31" s="109">
        <v>994</v>
      </c>
      <c r="P31" s="109">
        <v>987</v>
      </c>
      <c r="Q31" s="109">
        <v>1046</v>
      </c>
      <c r="R31" s="109">
        <v>1048</v>
      </c>
      <c r="S31" s="109">
        <v>1040</v>
      </c>
      <c r="T31" s="109">
        <v>1057</v>
      </c>
      <c r="U31" s="109">
        <v>1091</v>
      </c>
      <c r="V31" s="109">
        <v>1132</v>
      </c>
      <c r="W31" s="109">
        <v>1153</v>
      </c>
      <c r="X31" s="109">
        <v>1177</v>
      </c>
      <c r="Y31" s="109">
        <v>1158</v>
      </c>
      <c r="Z31" s="109">
        <v>1163</v>
      </c>
      <c r="AA31" s="109">
        <v>1147</v>
      </c>
      <c r="AB31" s="109">
        <v>1136</v>
      </c>
      <c r="AC31" s="109">
        <v>1106</v>
      </c>
      <c r="AD31" s="109">
        <v>1135</v>
      </c>
      <c r="AE31" s="109">
        <v>1120</v>
      </c>
      <c r="AF31" s="109">
        <v>1136</v>
      </c>
      <c r="AG31" s="109">
        <v>1150</v>
      </c>
      <c r="AH31" s="109">
        <v>1187</v>
      </c>
      <c r="AI31" s="131">
        <v>1167</v>
      </c>
      <c r="AJ31" s="131">
        <v>1215</v>
      </c>
      <c r="AK31" s="131">
        <v>1188</v>
      </c>
      <c r="AL31" s="131">
        <v>1224</v>
      </c>
      <c r="AM31" s="131">
        <v>1219</v>
      </c>
      <c r="AN31" s="131">
        <v>1210</v>
      </c>
      <c r="AO31" s="131">
        <v>1185</v>
      </c>
      <c r="AP31" s="131">
        <v>1240</v>
      </c>
      <c r="AQ31" s="131">
        <v>1228</v>
      </c>
      <c r="AR31" s="131">
        <v>1301</v>
      </c>
      <c r="AS31" s="131">
        <v>1226</v>
      </c>
      <c r="AT31" s="131">
        <v>1209</v>
      </c>
      <c r="AU31" s="131">
        <v>1284</v>
      </c>
      <c r="AV31" s="131">
        <v>1582</v>
      </c>
      <c r="AW31" s="131">
        <v>1776</v>
      </c>
      <c r="AX31" s="131">
        <v>1703</v>
      </c>
      <c r="AY31" s="131">
        <v>1420</v>
      </c>
      <c r="AZ31" s="131">
        <v>1735</v>
      </c>
      <c r="BA31" s="131">
        <v>2198</v>
      </c>
      <c r="BB31" s="131">
        <v>2896</v>
      </c>
      <c r="BC31" s="131">
        <v>2554</v>
      </c>
      <c r="BD31" s="131">
        <v>2819</v>
      </c>
      <c r="BE31" s="190">
        <f t="shared" ref="BE31:BE37" si="0">BD31/AZ31-1</f>
        <v>0.62478386167146982</v>
      </c>
    </row>
    <row r="32" spans="1:57">
      <c r="A32" s="110" t="s">
        <v>46</v>
      </c>
      <c r="B32" s="109">
        <v>1270</v>
      </c>
      <c r="C32" s="109">
        <v>1278</v>
      </c>
      <c r="D32" s="109">
        <v>1343</v>
      </c>
      <c r="E32" s="109">
        <v>1277</v>
      </c>
      <c r="F32" s="109">
        <v>1277</v>
      </c>
      <c r="G32" s="109">
        <v>1124</v>
      </c>
      <c r="H32" s="109">
        <v>1201</v>
      </c>
      <c r="I32" s="109">
        <v>1113</v>
      </c>
      <c r="J32" s="109">
        <v>1509</v>
      </c>
      <c r="K32" s="109">
        <v>1551</v>
      </c>
      <c r="L32" s="109">
        <v>1601</v>
      </c>
      <c r="M32" s="109">
        <v>1573</v>
      </c>
      <c r="N32" s="109">
        <v>1546</v>
      </c>
      <c r="O32" s="109">
        <v>1509</v>
      </c>
      <c r="P32" s="109">
        <v>1478</v>
      </c>
      <c r="Q32" s="109">
        <v>1476</v>
      </c>
      <c r="R32" s="109">
        <v>1425</v>
      </c>
      <c r="S32" s="109">
        <v>1383</v>
      </c>
      <c r="T32" s="109">
        <v>1348</v>
      </c>
      <c r="U32" s="109">
        <v>1368</v>
      </c>
      <c r="V32" s="109">
        <v>1379</v>
      </c>
      <c r="W32" s="109">
        <v>1376</v>
      </c>
      <c r="X32" s="109">
        <v>1376</v>
      </c>
      <c r="Y32" s="109">
        <v>1309</v>
      </c>
      <c r="Z32" s="109">
        <v>1300</v>
      </c>
      <c r="AA32" s="109">
        <v>1253</v>
      </c>
      <c r="AB32" s="109">
        <v>1182</v>
      </c>
      <c r="AC32" s="109">
        <v>1208</v>
      </c>
      <c r="AD32" s="109">
        <v>1208</v>
      </c>
      <c r="AE32" s="109">
        <v>1188</v>
      </c>
      <c r="AF32" s="109">
        <v>1200</v>
      </c>
      <c r="AG32" s="109">
        <v>1139</v>
      </c>
      <c r="AH32" s="109">
        <v>1163</v>
      </c>
      <c r="AI32" s="131">
        <v>1122</v>
      </c>
      <c r="AJ32" s="131">
        <v>1129</v>
      </c>
      <c r="AK32" s="131">
        <v>1096</v>
      </c>
      <c r="AL32" s="131">
        <v>1119</v>
      </c>
      <c r="AM32" s="131">
        <v>1094</v>
      </c>
      <c r="AN32" s="131">
        <v>1086</v>
      </c>
      <c r="AO32" s="131">
        <v>1062</v>
      </c>
      <c r="AP32" s="131">
        <v>1117</v>
      </c>
      <c r="AQ32" s="131">
        <v>1106</v>
      </c>
      <c r="AR32" s="131">
        <v>1202</v>
      </c>
      <c r="AS32" s="131">
        <v>1139</v>
      </c>
      <c r="AT32" s="131">
        <v>1014</v>
      </c>
      <c r="AU32" s="131">
        <v>1048</v>
      </c>
      <c r="AV32" s="131">
        <v>1154</v>
      </c>
      <c r="AW32" s="131">
        <v>1179</v>
      </c>
      <c r="AX32" s="131">
        <v>1181</v>
      </c>
      <c r="AY32" s="131">
        <v>1200</v>
      </c>
      <c r="AZ32" s="131">
        <v>1284</v>
      </c>
      <c r="BA32" s="131">
        <v>1293</v>
      </c>
      <c r="BB32" s="131">
        <v>1249</v>
      </c>
      <c r="BC32" s="131">
        <v>1291</v>
      </c>
      <c r="BD32" s="131">
        <v>1334</v>
      </c>
      <c r="BE32" s="190">
        <f t="shared" si="0"/>
        <v>3.8940809968847301E-2</v>
      </c>
    </row>
    <row r="33" spans="1:57">
      <c r="A33" s="110" t="s">
        <v>47</v>
      </c>
      <c r="B33" s="109">
        <v>0</v>
      </c>
      <c r="C33" s="109">
        <v>0</v>
      </c>
      <c r="D33" s="109">
        <v>0</v>
      </c>
      <c r="E33" s="109">
        <v>0</v>
      </c>
      <c r="F33" s="109">
        <v>470</v>
      </c>
      <c r="G33" s="109">
        <v>499</v>
      </c>
      <c r="H33" s="109">
        <v>514</v>
      </c>
      <c r="I33" s="109">
        <v>400</v>
      </c>
      <c r="J33" s="109">
        <v>783</v>
      </c>
      <c r="K33" s="109">
        <v>767</v>
      </c>
      <c r="L33" s="109">
        <v>768</v>
      </c>
      <c r="M33" s="109">
        <v>793</v>
      </c>
      <c r="N33" s="109">
        <v>865</v>
      </c>
      <c r="O33" s="109">
        <v>858</v>
      </c>
      <c r="P33" s="109">
        <v>890</v>
      </c>
      <c r="Q33" s="109">
        <v>936</v>
      </c>
      <c r="R33" s="109">
        <v>930</v>
      </c>
      <c r="S33" s="109">
        <v>987</v>
      </c>
      <c r="T33" s="109">
        <v>982</v>
      </c>
      <c r="U33" s="109">
        <v>1005</v>
      </c>
      <c r="V33" s="109">
        <v>997</v>
      </c>
      <c r="W33" s="109">
        <v>1038</v>
      </c>
      <c r="X33" s="109">
        <v>1060</v>
      </c>
      <c r="Y33" s="109">
        <v>1012</v>
      </c>
      <c r="Z33" s="109">
        <v>1050</v>
      </c>
      <c r="AA33" s="109">
        <v>998</v>
      </c>
      <c r="AB33" s="109">
        <v>1025</v>
      </c>
      <c r="AC33" s="109">
        <v>1040</v>
      </c>
      <c r="AD33" s="109">
        <v>1040</v>
      </c>
      <c r="AE33" s="109">
        <v>1139</v>
      </c>
      <c r="AF33" s="109">
        <v>1201</v>
      </c>
      <c r="AG33" s="109">
        <v>1227</v>
      </c>
      <c r="AH33" s="109">
        <v>1323</v>
      </c>
      <c r="AI33" s="131">
        <v>1304</v>
      </c>
      <c r="AJ33" s="131">
        <v>1435</v>
      </c>
      <c r="AK33" s="131">
        <v>1439</v>
      </c>
      <c r="AL33" s="131">
        <v>1557</v>
      </c>
      <c r="AM33" s="131">
        <v>1569</v>
      </c>
      <c r="AN33" s="131">
        <v>1628</v>
      </c>
      <c r="AO33" s="131">
        <v>1643</v>
      </c>
      <c r="AP33" s="131">
        <v>1768</v>
      </c>
      <c r="AQ33" s="131">
        <v>1696</v>
      </c>
      <c r="AR33" s="131">
        <v>1855</v>
      </c>
      <c r="AS33" s="131">
        <v>1712</v>
      </c>
      <c r="AT33" s="131">
        <v>1480</v>
      </c>
      <c r="AU33" s="131">
        <v>1615</v>
      </c>
      <c r="AV33" s="131">
        <v>1621</v>
      </c>
      <c r="AW33" s="131">
        <v>1681</v>
      </c>
      <c r="AX33" s="131">
        <v>1649</v>
      </c>
      <c r="AY33" s="131">
        <v>1656</v>
      </c>
      <c r="AZ33" s="131">
        <v>1815</v>
      </c>
      <c r="BA33" s="131">
        <v>1862</v>
      </c>
      <c r="BB33" s="131">
        <v>1816</v>
      </c>
      <c r="BC33" s="131">
        <v>1870</v>
      </c>
      <c r="BD33" s="131">
        <v>1917</v>
      </c>
      <c r="BE33" s="190">
        <f t="shared" si="0"/>
        <v>5.6198347107438096E-2</v>
      </c>
    </row>
    <row r="34" spans="1:57">
      <c r="A34" s="110" t="s">
        <v>71</v>
      </c>
      <c r="B34" s="109">
        <v>30</v>
      </c>
      <c r="C34" s="109">
        <v>30</v>
      </c>
      <c r="D34" s="109">
        <v>30</v>
      </c>
      <c r="E34" s="109">
        <v>18</v>
      </c>
      <c r="F34" s="109">
        <v>18</v>
      </c>
      <c r="G34" s="109">
        <v>18</v>
      </c>
      <c r="H34" s="109">
        <v>18</v>
      </c>
      <c r="I34" s="109">
        <v>18</v>
      </c>
      <c r="J34" s="109">
        <v>18</v>
      </c>
      <c r="K34" s="109">
        <v>16</v>
      </c>
      <c r="L34" s="109">
        <v>13</v>
      </c>
      <c r="M34" s="109">
        <v>9</v>
      </c>
      <c r="N34" s="109">
        <v>7</v>
      </c>
      <c r="O34" s="109">
        <v>7</v>
      </c>
      <c r="P34" s="109">
        <v>9</v>
      </c>
      <c r="Q34" s="109">
        <v>9</v>
      </c>
      <c r="R34" s="109">
        <v>10</v>
      </c>
      <c r="S34" s="109">
        <v>9</v>
      </c>
      <c r="T34" s="109">
        <v>7</v>
      </c>
      <c r="U34" s="109">
        <v>7</v>
      </c>
      <c r="V34" s="109">
        <v>8</v>
      </c>
      <c r="W34" s="109">
        <v>8</v>
      </c>
      <c r="X34" s="109">
        <v>7</v>
      </c>
      <c r="Y34" s="109">
        <v>11</v>
      </c>
      <c r="Z34" s="109">
        <v>12</v>
      </c>
      <c r="AA34" s="109">
        <v>12</v>
      </c>
      <c r="AB34" s="109">
        <v>18</v>
      </c>
      <c r="AC34" s="109">
        <v>18</v>
      </c>
      <c r="AD34" s="109">
        <v>18</v>
      </c>
      <c r="AE34" s="109">
        <v>17</v>
      </c>
      <c r="AF34" s="109">
        <v>20</v>
      </c>
      <c r="AG34" s="109">
        <v>23</v>
      </c>
      <c r="AH34" s="109">
        <v>25</v>
      </c>
      <c r="AI34" s="131">
        <v>24</v>
      </c>
      <c r="AJ34" s="131">
        <v>27</v>
      </c>
      <c r="AK34" s="131">
        <v>29</v>
      </c>
      <c r="AL34" s="131">
        <v>28</v>
      </c>
      <c r="AM34" s="131">
        <v>26</v>
      </c>
      <c r="AN34" s="131">
        <v>27</v>
      </c>
      <c r="AO34" s="131">
        <v>25</v>
      </c>
      <c r="AP34" s="131">
        <v>29</v>
      </c>
      <c r="AQ34" s="131">
        <v>28</v>
      </c>
      <c r="AR34" s="131">
        <v>30</v>
      </c>
      <c r="AS34" s="131">
        <v>30</v>
      </c>
      <c r="AT34" s="131">
        <v>12</v>
      </c>
      <c r="AU34" s="131">
        <v>20</v>
      </c>
      <c r="AV34" s="131">
        <v>16</v>
      </c>
      <c r="AW34" s="131">
        <v>28</v>
      </c>
      <c r="AX34" s="131">
        <v>28</v>
      </c>
      <c r="AY34" s="131">
        <v>30</v>
      </c>
      <c r="AZ34" s="131">
        <v>37</v>
      </c>
      <c r="BA34" s="131">
        <v>39</v>
      </c>
      <c r="BB34" s="131">
        <v>31</v>
      </c>
      <c r="BC34" s="131">
        <v>37</v>
      </c>
      <c r="BD34" s="131">
        <v>39</v>
      </c>
      <c r="BE34" s="190">
        <f t="shared" si="0"/>
        <v>5.4054054054053946E-2</v>
      </c>
    </row>
    <row r="35" spans="1:57">
      <c r="A35" s="110" t="s">
        <v>105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>
        <v>200</v>
      </c>
      <c r="AD35" s="109">
        <v>234</v>
      </c>
      <c r="AE35" s="109">
        <v>248</v>
      </c>
      <c r="AF35" s="109">
        <v>296</v>
      </c>
      <c r="AG35" s="109">
        <v>327</v>
      </c>
      <c r="AH35" s="109">
        <v>363</v>
      </c>
      <c r="AI35" s="131">
        <v>402</v>
      </c>
      <c r="AJ35" s="131">
        <v>398</v>
      </c>
      <c r="AK35" s="131">
        <v>413</v>
      </c>
      <c r="AL35" s="131">
        <v>444</v>
      </c>
      <c r="AM35" s="131">
        <v>427</v>
      </c>
      <c r="AN35" s="131">
        <v>441</v>
      </c>
      <c r="AO35" s="131">
        <v>442</v>
      </c>
      <c r="AP35" s="131">
        <v>526</v>
      </c>
      <c r="AQ35" s="131">
        <v>499</v>
      </c>
      <c r="AR35" s="131">
        <v>568</v>
      </c>
      <c r="AS35" s="131">
        <v>494</v>
      </c>
      <c r="AT35" s="131">
        <v>311</v>
      </c>
      <c r="AU35" s="131">
        <v>308</v>
      </c>
      <c r="AV35" s="131">
        <v>340</v>
      </c>
      <c r="AW35" s="131">
        <v>259</v>
      </c>
      <c r="AX35" s="131">
        <v>247</v>
      </c>
      <c r="AY35" s="131">
        <v>393</v>
      </c>
      <c r="AZ35" s="131">
        <v>295</v>
      </c>
      <c r="BA35" s="131">
        <v>233</v>
      </c>
      <c r="BB35" s="131">
        <v>9</v>
      </c>
      <c r="BC35" s="131">
        <v>1</v>
      </c>
      <c r="BD35" s="131">
        <v>1</v>
      </c>
      <c r="BE35" s="190">
        <f t="shared" si="0"/>
        <v>-0.99661016949152548</v>
      </c>
    </row>
    <row r="36" spans="1:57">
      <c r="A36" s="110" t="s">
        <v>163</v>
      </c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>
        <v>97</v>
      </c>
      <c r="AJ36" s="131">
        <v>176</v>
      </c>
      <c r="AK36" s="131">
        <v>248</v>
      </c>
      <c r="AL36" s="131">
        <v>281</v>
      </c>
      <c r="AM36" s="131">
        <v>292</v>
      </c>
      <c r="AN36" s="131">
        <v>302</v>
      </c>
      <c r="AO36" s="131">
        <v>283</v>
      </c>
      <c r="AP36" s="131">
        <v>307</v>
      </c>
      <c r="AQ36" s="131">
        <v>287</v>
      </c>
      <c r="AR36" s="131">
        <v>327</v>
      </c>
      <c r="AS36" s="131">
        <v>273</v>
      </c>
      <c r="AT36" s="131">
        <v>121</v>
      </c>
      <c r="AU36" s="131">
        <v>134</v>
      </c>
      <c r="AV36" s="131">
        <v>9</v>
      </c>
      <c r="AW36" s="131">
        <v>6</v>
      </c>
      <c r="AX36" s="131">
        <v>1</v>
      </c>
      <c r="AY36" s="131" t="s">
        <v>52</v>
      </c>
      <c r="AZ36" s="131">
        <v>53</v>
      </c>
      <c r="BA36" s="131">
        <v>28</v>
      </c>
      <c r="BB36" s="131">
        <v>43</v>
      </c>
      <c r="BC36" s="131">
        <v>47</v>
      </c>
      <c r="BD36" s="131">
        <v>23</v>
      </c>
      <c r="BE36" s="190">
        <f t="shared" si="0"/>
        <v>-0.56603773584905659</v>
      </c>
    </row>
    <row r="37" spans="1:57">
      <c r="A37" s="110" t="s">
        <v>170</v>
      </c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>
        <v>1013</v>
      </c>
      <c r="AQ37" s="131">
        <v>1279</v>
      </c>
      <c r="AR37" s="131">
        <v>1531</v>
      </c>
      <c r="AS37" s="131">
        <v>1532</v>
      </c>
      <c r="AT37" s="131">
        <v>1217</v>
      </c>
      <c r="AU37" s="131">
        <v>1305</v>
      </c>
      <c r="AV37" s="131">
        <v>1453</v>
      </c>
      <c r="AW37" s="131">
        <v>1510</v>
      </c>
      <c r="AX37" s="131">
        <v>1481</v>
      </c>
      <c r="AY37" s="131">
        <v>1518</v>
      </c>
      <c r="AZ37" s="131">
        <v>1718</v>
      </c>
      <c r="BA37" s="131">
        <v>1760</v>
      </c>
      <c r="BB37" s="131">
        <v>1835</v>
      </c>
      <c r="BC37" s="131">
        <v>1836</v>
      </c>
      <c r="BD37" s="131">
        <v>1846</v>
      </c>
      <c r="BE37" s="190">
        <f t="shared" si="0"/>
        <v>7.4505238649592576E-2</v>
      </c>
    </row>
    <row r="38" spans="1:57">
      <c r="A38" s="110" t="s">
        <v>189</v>
      </c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>
        <v>2374</v>
      </c>
      <c r="AU38" s="131">
        <v>1803</v>
      </c>
      <c r="AV38" s="131">
        <v>2213</v>
      </c>
      <c r="AW38" s="131">
        <v>2255</v>
      </c>
      <c r="AX38" s="131">
        <v>1911</v>
      </c>
      <c r="AY38" s="131">
        <v>2168</v>
      </c>
      <c r="AZ38" s="131">
        <v>2450</v>
      </c>
      <c r="BA38" s="131">
        <v>2785</v>
      </c>
      <c r="BB38" s="131">
        <v>2412</v>
      </c>
      <c r="BC38" s="131">
        <v>2803</v>
      </c>
      <c r="BD38" s="131">
        <f>1599+535</f>
        <v>2134</v>
      </c>
      <c r="BE38" s="190">
        <f>BD38/AZ38-1</f>
        <v>-0.12897959183673469</v>
      </c>
    </row>
    <row r="39" spans="1:57">
      <c r="A39" s="132" t="s">
        <v>207</v>
      </c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>
        <v>764</v>
      </c>
      <c r="AX39" s="133">
        <v>827</v>
      </c>
      <c r="AY39" s="133">
        <v>999</v>
      </c>
      <c r="AZ39" s="133">
        <v>1022</v>
      </c>
      <c r="BA39" s="133">
        <v>948</v>
      </c>
      <c r="BB39" s="133">
        <v>635</v>
      </c>
      <c r="BC39" s="133">
        <v>558</v>
      </c>
      <c r="BD39" s="133">
        <v>48</v>
      </c>
      <c r="BE39" s="190">
        <f>BD39/AZ39-1</f>
        <v>-0.95303326810176126</v>
      </c>
    </row>
    <row r="40" spans="1:57">
      <c r="A40" s="69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31"/>
      <c r="BD40" s="131"/>
    </row>
    <row r="41" spans="1:57"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</row>
    <row r="42" spans="1:57">
      <c r="A42" s="69" t="s">
        <v>107</v>
      </c>
    </row>
    <row r="44" spans="1:57">
      <c r="A44" s="101" t="s">
        <v>228</v>
      </c>
      <c r="B44" s="169"/>
      <c r="C44" s="169"/>
      <c r="D44" s="169"/>
      <c r="E44" s="169"/>
      <c r="F44" s="169"/>
    </row>
    <row r="45" spans="1:57">
      <c r="A45" s="101" t="s">
        <v>229</v>
      </c>
      <c r="B45" s="169"/>
      <c r="C45" s="169"/>
      <c r="D45" s="169"/>
      <c r="E45" s="169"/>
      <c r="F45" s="169"/>
    </row>
    <row r="46" spans="1:57">
      <c r="A46" s="101" t="s">
        <v>230</v>
      </c>
      <c r="B46" s="170"/>
      <c r="C46" s="170"/>
      <c r="D46" s="170"/>
      <c r="E46" s="170"/>
      <c r="F46" s="169"/>
    </row>
    <row r="47" spans="1:57" ht="67.5">
      <c r="A47" s="171" t="s">
        <v>301</v>
      </c>
      <c r="B47" s="171"/>
      <c r="C47" s="171"/>
      <c r="D47" s="171"/>
      <c r="E47" s="171"/>
      <c r="F47" s="17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44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.140625" defaultRowHeight="15"/>
  <cols>
    <col min="1" max="1" width="40" style="43" bestFit="1" customWidth="1"/>
    <col min="2" max="40" width="9.140625" style="43" customWidth="1"/>
    <col min="41" max="16384" width="9.140625" style="43"/>
  </cols>
  <sheetData>
    <row r="1" spans="1:49" ht="24.95" customHeight="1">
      <c r="A1" s="6" t="s">
        <v>306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4</v>
      </c>
      <c r="V1" s="8" t="s">
        <v>36</v>
      </c>
      <c r="W1" s="8" t="s">
        <v>37</v>
      </c>
      <c r="X1" s="8" t="s">
        <v>38</v>
      </c>
      <c r="Y1" s="8" t="s">
        <v>5</v>
      </c>
      <c r="Z1" s="8" t="s">
        <v>104</v>
      </c>
      <c r="AA1" s="8" t="s">
        <v>119</v>
      </c>
      <c r="AB1" s="8" t="s">
        <v>124</v>
      </c>
      <c r="AC1" s="8" t="s">
        <v>126</v>
      </c>
      <c r="AD1" s="8" t="s">
        <v>127</v>
      </c>
      <c r="AE1" s="8" t="s">
        <v>131</v>
      </c>
      <c r="AF1" s="8" t="s">
        <v>137</v>
      </c>
      <c r="AG1" s="8" t="s">
        <v>138</v>
      </c>
      <c r="AH1" s="8" t="s">
        <v>153</v>
      </c>
      <c r="AI1" s="8" t="s">
        <v>156</v>
      </c>
      <c r="AJ1" s="8" t="s">
        <v>161</v>
      </c>
      <c r="AK1" s="8" t="s">
        <v>164</v>
      </c>
      <c r="AL1" s="8" t="s">
        <v>167</v>
      </c>
      <c r="AM1" s="8" t="s">
        <v>173</v>
      </c>
      <c r="AN1" s="8" t="s">
        <v>175</v>
      </c>
      <c r="AO1" s="8" t="s">
        <v>183</v>
      </c>
      <c r="AP1" s="8" t="s">
        <v>187</v>
      </c>
      <c r="AQ1" s="8" t="s">
        <v>191</v>
      </c>
      <c r="AR1" s="8" t="s">
        <v>197</v>
      </c>
      <c r="AS1" s="8" t="s">
        <v>203</v>
      </c>
      <c r="AT1" s="8" t="s">
        <v>209</v>
      </c>
      <c r="AU1" s="8" t="s">
        <v>215</v>
      </c>
      <c r="AV1" s="8" t="s">
        <v>218</v>
      </c>
      <c r="AW1" s="8" t="s">
        <v>222</v>
      </c>
    </row>
    <row r="2" spans="1:49">
      <c r="A2" s="100" t="s">
        <v>73</v>
      </c>
      <c r="B2" s="29">
        <v>419346</v>
      </c>
      <c r="C2" s="29">
        <v>389423</v>
      </c>
      <c r="D2" s="29">
        <v>433133</v>
      </c>
      <c r="E2" s="29">
        <v>432376</v>
      </c>
      <c r="F2" s="29">
        <v>426413</v>
      </c>
      <c r="G2" s="29">
        <v>441382</v>
      </c>
      <c r="H2" s="29">
        <v>475879</v>
      </c>
      <c r="I2" s="29">
        <v>513562</v>
      </c>
      <c r="J2" s="29">
        <v>539360</v>
      </c>
      <c r="K2" s="29">
        <v>537059</v>
      </c>
      <c r="L2" s="29">
        <v>574288</v>
      </c>
      <c r="M2" s="29">
        <v>553093</v>
      </c>
      <c r="N2" s="29">
        <v>596400</v>
      </c>
      <c r="O2" s="29">
        <v>552254</v>
      </c>
      <c r="P2" s="29">
        <v>611196</v>
      </c>
      <c r="Q2" s="29">
        <v>618653</v>
      </c>
      <c r="R2" s="29">
        <v>668561</v>
      </c>
      <c r="S2" s="29">
        <v>628169</v>
      </c>
      <c r="T2" s="29">
        <v>683153</v>
      </c>
      <c r="U2" s="29">
        <v>658203</v>
      </c>
      <c r="V2" s="29">
        <v>707625</v>
      </c>
      <c r="W2" s="29">
        <v>679511</v>
      </c>
      <c r="X2" s="29">
        <v>719074</v>
      </c>
      <c r="Y2" s="29">
        <v>706229</v>
      </c>
      <c r="Z2" s="29">
        <v>769656</v>
      </c>
      <c r="AA2" s="29">
        <v>767569</v>
      </c>
      <c r="AB2" s="29">
        <v>712162</v>
      </c>
      <c r="AC2" s="29">
        <v>855237</v>
      </c>
      <c r="AD2" s="29">
        <v>875500</v>
      </c>
      <c r="AE2" s="29">
        <v>842426</v>
      </c>
      <c r="AF2" s="29">
        <v>891852</v>
      </c>
      <c r="AG2" s="29">
        <v>842001</v>
      </c>
      <c r="AH2" s="29">
        <v>928010</v>
      </c>
      <c r="AI2" s="29">
        <v>877448</v>
      </c>
      <c r="AJ2" s="29">
        <v>949191</v>
      </c>
      <c r="AK2" s="29">
        <v>980665</v>
      </c>
      <c r="AL2" s="29">
        <v>1416747</v>
      </c>
      <c r="AM2" s="29">
        <v>1276801</v>
      </c>
      <c r="AN2" s="29">
        <v>1344102</v>
      </c>
      <c r="AO2" s="29">
        <v>1564868</v>
      </c>
      <c r="AP2" s="29">
        <v>1523157</v>
      </c>
      <c r="AQ2" s="29">
        <v>1340793</v>
      </c>
      <c r="AR2" s="29">
        <v>1495473</v>
      </c>
      <c r="AS2" s="29">
        <v>1646786</v>
      </c>
      <c r="AT2" s="29">
        <v>2109403</v>
      </c>
      <c r="AU2" s="29">
        <v>2192913</v>
      </c>
      <c r="AV2" s="29">
        <v>2291856</v>
      </c>
      <c r="AW2" s="29">
        <v>2383445</v>
      </c>
    </row>
    <row r="3" spans="1:49">
      <c r="A3" s="101" t="s">
        <v>214</v>
      </c>
      <c r="B3" s="9">
        <v>6809</v>
      </c>
      <c r="C3" s="9">
        <v>3261</v>
      </c>
      <c r="D3" s="9">
        <v>6229</v>
      </c>
      <c r="E3" s="9">
        <v>15528</v>
      </c>
      <c r="F3" s="9">
        <v>6213</v>
      </c>
      <c r="G3" s="9">
        <v>4799</v>
      </c>
      <c r="H3" s="9">
        <v>8373</v>
      </c>
      <c r="I3" s="9">
        <v>11518</v>
      </c>
      <c r="J3" s="9">
        <v>8427</v>
      </c>
      <c r="K3" s="9">
        <v>7515</v>
      </c>
      <c r="L3" s="9">
        <v>10748</v>
      </c>
      <c r="M3" s="9">
        <v>13786</v>
      </c>
      <c r="N3" s="9">
        <v>10973</v>
      </c>
      <c r="O3" s="9">
        <v>12557</v>
      </c>
      <c r="P3" s="9">
        <v>6579</v>
      </c>
      <c r="Q3" s="9">
        <v>10831</v>
      </c>
      <c r="R3" s="9">
        <v>7536</v>
      </c>
      <c r="S3" s="9">
        <v>5025</v>
      </c>
      <c r="T3" s="9">
        <v>4788</v>
      </c>
      <c r="U3" s="9">
        <v>8822</v>
      </c>
      <c r="V3" s="9">
        <v>3210</v>
      </c>
      <c r="W3" s="9">
        <v>9607</v>
      </c>
      <c r="X3" s="9">
        <v>7155</v>
      </c>
      <c r="Y3" s="9">
        <v>5020</v>
      </c>
      <c r="Z3" s="19">
        <v>8674</v>
      </c>
      <c r="AA3" s="19">
        <v>7695</v>
      </c>
      <c r="AB3" s="19">
        <v>4920</v>
      </c>
      <c r="AC3" s="19">
        <v>10156</v>
      </c>
      <c r="AD3" s="19">
        <v>8292</v>
      </c>
      <c r="AE3" s="19">
        <v>17464</v>
      </c>
      <c r="AF3" s="19">
        <v>3390</v>
      </c>
      <c r="AG3" s="19">
        <v>8501</v>
      </c>
      <c r="AH3" s="19">
        <v>5691</v>
      </c>
      <c r="AI3" s="19">
        <v>7842</v>
      </c>
      <c r="AJ3" s="19">
        <v>7657</v>
      </c>
      <c r="AK3" s="19">
        <v>13808</v>
      </c>
      <c r="AL3" s="19">
        <v>7597</v>
      </c>
      <c r="AM3" s="19">
        <v>12965</v>
      </c>
      <c r="AN3" s="19">
        <v>13502</v>
      </c>
      <c r="AO3" s="19">
        <v>38297</v>
      </c>
      <c r="AP3" s="19">
        <v>222598</v>
      </c>
      <c r="AQ3" s="19">
        <v>69625</v>
      </c>
      <c r="AR3" s="19">
        <v>49047</v>
      </c>
      <c r="AS3" s="19">
        <v>33750</v>
      </c>
      <c r="AT3" s="19">
        <v>106747</v>
      </c>
      <c r="AU3" s="19">
        <v>81682</v>
      </c>
      <c r="AV3" s="19">
        <v>74933</v>
      </c>
      <c r="AW3" s="19">
        <v>28826</v>
      </c>
    </row>
    <row r="4" spans="1:49">
      <c r="A4" s="101" t="s">
        <v>74</v>
      </c>
      <c r="B4" s="9">
        <v>180484</v>
      </c>
      <c r="C4" s="9">
        <v>196078</v>
      </c>
      <c r="D4" s="9">
        <v>172770</v>
      </c>
      <c r="E4" s="9">
        <v>158022</v>
      </c>
      <c r="F4" s="9">
        <v>160528</v>
      </c>
      <c r="G4" s="9">
        <v>201020</v>
      </c>
      <c r="H4" s="9">
        <v>167232</v>
      </c>
      <c r="I4" s="9">
        <v>190636</v>
      </c>
      <c r="J4" s="9">
        <v>204879</v>
      </c>
      <c r="K4" s="9">
        <v>206896</v>
      </c>
      <c r="L4" s="9">
        <v>189032</v>
      </c>
      <c r="M4" s="9">
        <v>171905</v>
      </c>
      <c r="N4" s="9">
        <v>196580</v>
      </c>
      <c r="O4" s="9">
        <v>146639</v>
      </c>
      <c r="P4" s="9">
        <v>169277</v>
      </c>
      <c r="Q4" s="9">
        <v>189554</v>
      </c>
      <c r="R4" s="9">
        <v>202613</v>
      </c>
      <c r="S4" s="9">
        <v>171286</v>
      </c>
      <c r="T4" s="9">
        <v>188698</v>
      </c>
      <c r="U4" s="9">
        <v>216940</v>
      </c>
      <c r="V4" s="9">
        <v>245948</v>
      </c>
      <c r="W4" s="9">
        <v>214157</v>
      </c>
      <c r="X4" s="9">
        <v>214436</v>
      </c>
      <c r="Y4" s="9">
        <v>237824</v>
      </c>
      <c r="Z4" s="9">
        <v>284023</v>
      </c>
      <c r="AA4" s="9">
        <v>302420</v>
      </c>
      <c r="AB4" s="9">
        <v>213334</v>
      </c>
      <c r="AC4" s="9">
        <v>327764</v>
      </c>
      <c r="AD4" s="9">
        <v>325046</v>
      </c>
      <c r="AE4" s="9">
        <v>265708</v>
      </c>
      <c r="AF4" s="9">
        <v>280355</v>
      </c>
      <c r="AG4" s="9">
        <v>227300</v>
      </c>
      <c r="AH4" s="9">
        <v>294064</v>
      </c>
      <c r="AI4" s="9">
        <v>249293</v>
      </c>
      <c r="AJ4" s="9">
        <v>267687</v>
      </c>
      <c r="AK4" s="9">
        <v>263875</v>
      </c>
      <c r="AL4" s="9">
        <v>611584</v>
      </c>
      <c r="AM4" s="9">
        <v>552654</v>
      </c>
      <c r="AN4" s="9">
        <v>552743</v>
      </c>
      <c r="AO4" s="9">
        <v>522868</v>
      </c>
      <c r="AP4" s="9">
        <v>348148</v>
      </c>
      <c r="AQ4" s="9">
        <v>316296</v>
      </c>
      <c r="AR4" s="9">
        <v>248158</v>
      </c>
      <c r="AS4" s="9">
        <v>228809</v>
      </c>
      <c r="AT4" s="9">
        <v>603562</v>
      </c>
      <c r="AU4" s="9">
        <v>633565</v>
      </c>
      <c r="AV4" s="9">
        <v>471189</v>
      </c>
      <c r="AW4" s="9">
        <v>447608</v>
      </c>
    </row>
    <row r="5" spans="1:49">
      <c r="A5" s="101" t="s">
        <v>75</v>
      </c>
      <c r="B5" s="9">
        <v>150836</v>
      </c>
      <c r="C5" s="9">
        <v>108576</v>
      </c>
      <c r="D5" s="9">
        <v>169283</v>
      </c>
      <c r="E5" s="9">
        <v>179589</v>
      </c>
      <c r="F5" s="9">
        <v>173595</v>
      </c>
      <c r="G5" s="9">
        <v>150687</v>
      </c>
      <c r="H5" s="9">
        <v>201253</v>
      </c>
      <c r="I5" s="9">
        <v>208756</v>
      </c>
      <c r="J5" s="9">
        <v>211251</v>
      </c>
      <c r="K5" s="9">
        <v>200229</v>
      </c>
      <c r="L5" s="9">
        <v>241476</v>
      </c>
      <c r="M5" s="9">
        <v>247498</v>
      </c>
      <c r="N5" s="9">
        <v>244997</v>
      </c>
      <c r="O5" s="9">
        <v>235814</v>
      </c>
      <c r="P5" s="9">
        <v>281055</v>
      </c>
      <c r="Q5" s="9">
        <v>277913</v>
      </c>
      <c r="R5" s="9">
        <v>296838</v>
      </c>
      <c r="S5" s="9">
        <v>291327</v>
      </c>
      <c r="T5" s="9">
        <v>325702</v>
      </c>
      <c r="U5" s="9">
        <v>280528</v>
      </c>
      <c r="V5" s="9">
        <v>293052</v>
      </c>
      <c r="W5" s="9">
        <v>283260</v>
      </c>
      <c r="X5" s="9">
        <v>334858</v>
      </c>
      <c r="Y5" s="9">
        <v>315304</v>
      </c>
      <c r="Z5" s="9">
        <v>317967</v>
      </c>
      <c r="AA5" s="9">
        <v>293872</v>
      </c>
      <c r="AB5" s="9">
        <v>340155</v>
      </c>
      <c r="AC5" s="9">
        <v>336954</v>
      </c>
      <c r="AD5" s="9">
        <v>345085</v>
      </c>
      <c r="AE5" s="9">
        <v>333982</v>
      </c>
      <c r="AF5" s="9">
        <v>384438</v>
      </c>
      <c r="AG5" s="9">
        <v>382728</v>
      </c>
      <c r="AH5" s="9">
        <v>394770</v>
      </c>
      <c r="AI5" s="9">
        <v>370837</v>
      </c>
      <c r="AJ5" s="9">
        <v>415431</v>
      </c>
      <c r="AK5" s="9">
        <v>413412</v>
      </c>
      <c r="AL5" s="9">
        <v>400136</v>
      </c>
      <c r="AM5" s="9">
        <v>283071</v>
      </c>
      <c r="AN5" s="9">
        <v>406902</v>
      </c>
      <c r="AO5" s="9">
        <v>598824</v>
      </c>
      <c r="AP5" s="9">
        <v>477929</v>
      </c>
      <c r="AQ5" s="9">
        <v>455695</v>
      </c>
      <c r="AR5" s="9">
        <v>605881</v>
      </c>
      <c r="AS5" s="9">
        <v>790302</v>
      </c>
      <c r="AT5" s="9">
        <v>631278</v>
      </c>
      <c r="AU5" s="9">
        <v>613690</v>
      </c>
      <c r="AV5" s="9">
        <v>722016</v>
      </c>
      <c r="AW5" s="9">
        <v>867582</v>
      </c>
    </row>
    <row r="6" spans="1:49">
      <c r="A6" s="101" t="s">
        <v>76</v>
      </c>
      <c r="B6" s="9">
        <v>64585</v>
      </c>
      <c r="C6" s="9">
        <v>67699</v>
      </c>
      <c r="D6" s="9">
        <v>71941</v>
      </c>
      <c r="E6" s="9">
        <v>57384</v>
      </c>
      <c r="F6" s="9">
        <v>66099</v>
      </c>
      <c r="G6" s="9">
        <v>65718</v>
      </c>
      <c r="H6" s="9">
        <v>82543</v>
      </c>
      <c r="I6" s="9">
        <v>76133</v>
      </c>
      <c r="J6" s="9">
        <v>87481</v>
      </c>
      <c r="K6" s="9">
        <v>89821</v>
      </c>
      <c r="L6" s="9">
        <v>99819</v>
      </c>
      <c r="M6" s="9">
        <v>85108</v>
      </c>
      <c r="N6" s="9">
        <v>102756</v>
      </c>
      <c r="O6" s="9">
        <v>120458</v>
      </c>
      <c r="P6" s="9">
        <v>115835</v>
      </c>
      <c r="Q6" s="9">
        <v>98131</v>
      </c>
      <c r="R6" s="9">
        <v>121079</v>
      </c>
      <c r="S6" s="9">
        <v>117496</v>
      </c>
      <c r="T6" s="9">
        <v>121038</v>
      </c>
      <c r="U6" s="9">
        <v>106951</v>
      </c>
      <c r="V6" s="9">
        <v>122611</v>
      </c>
      <c r="W6" s="9">
        <v>128365</v>
      </c>
      <c r="X6" s="9">
        <v>124019</v>
      </c>
      <c r="Y6" s="9">
        <v>110478</v>
      </c>
      <c r="Z6" s="9">
        <v>119069</v>
      </c>
      <c r="AA6" s="9">
        <v>123048</v>
      </c>
      <c r="AB6" s="9">
        <v>116783</v>
      </c>
      <c r="AC6" s="9">
        <v>113489</v>
      </c>
      <c r="AD6" s="9">
        <v>128153</v>
      </c>
      <c r="AE6" s="9">
        <v>140861</v>
      </c>
      <c r="AF6" s="9">
        <v>147501</v>
      </c>
      <c r="AG6" s="9">
        <v>150861</v>
      </c>
      <c r="AH6" s="9">
        <v>162613</v>
      </c>
      <c r="AI6" s="9">
        <v>163368</v>
      </c>
      <c r="AJ6" s="9">
        <v>180736</v>
      </c>
      <c r="AK6" s="9">
        <v>179499</v>
      </c>
      <c r="AL6" s="9">
        <v>253412</v>
      </c>
      <c r="AM6" s="9">
        <v>271321</v>
      </c>
      <c r="AN6" s="9">
        <v>241895</v>
      </c>
      <c r="AO6" s="9">
        <v>290896</v>
      </c>
      <c r="AP6" s="9">
        <v>348041</v>
      </c>
      <c r="AQ6" s="9">
        <v>362063</v>
      </c>
      <c r="AR6" s="9">
        <v>448212</v>
      </c>
      <c r="AS6" s="9">
        <v>450487</v>
      </c>
      <c r="AT6" s="9">
        <v>556685</v>
      </c>
      <c r="AU6" s="9">
        <v>651730</v>
      </c>
      <c r="AV6" s="9">
        <v>755060</v>
      </c>
      <c r="AW6" s="9">
        <v>772060</v>
      </c>
    </row>
    <row r="7" spans="1:49">
      <c r="A7" s="101" t="s">
        <v>77</v>
      </c>
      <c r="B7" s="9">
        <v>8316</v>
      </c>
      <c r="C7" s="9">
        <v>6196</v>
      </c>
      <c r="D7" s="9">
        <v>3647</v>
      </c>
      <c r="E7" s="9">
        <v>10191</v>
      </c>
      <c r="F7" s="9">
        <v>9734</v>
      </c>
      <c r="G7" s="9">
        <v>7393</v>
      </c>
      <c r="H7" s="9">
        <v>3971</v>
      </c>
      <c r="I7" s="9">
        <v>14280</v>
      </c>
      <c r="J7" s="9">
        <v>15797</v>
      </c>
      <c r="K7" s="9">
        <v>18460</v>
      </c>
      <c r="L7" s="9">
        <v>17469</v>
      </c>
      <c r="M7" s="9">
        <v>19188</v>
      </c>
      <c r="N7" s="9">
        <v>24775</v>
      </c>
      <c r="O7" s="9">
        <v>20170</v>
      </c>
      <c r="P7" s="9">
        <v>20346</v>
      </c>
      <c r="Q7" s="9">
        <v>27742</v>
      </c>
      <c r="R7" s="9">
        <v>25164</v>
      </c>
      <c r="S7" s="9">
        <v>19725</v>
      </c>
      <c r="T7" s="9">
        <v>16608</v>
      </c>
      <c r="U7" s="9">
        <v>21222</v>
      </c>
      <c r="V7" s="9">
        <v>22164</v>
      </c>
      <c r="W7" s="9">
        <v>24263</v>
      </c>
      <c r="X7" s="9">
        <v>21468</v>
      </c>
      <c r="Y7" s="9">
        <v>22562</v>
      </c>
      <c r="Z7" s="9">
        <v>21388</v>
      </c>
      <c r="AA7" s="9">
        <v>20858</v>
      </c>
      <c r="AB7" s="9">
        <v>19966</v>
      </c>
      <c r="AC7" s="9">
        <v>51127</v>
      </c>
      <c r="AD7" s="9">
        <v>51568</v>
      </c>
      <c r="AE7" s="9">
        <v>48899</v>
      </c>
      <c r="AF7" s="9">
        <v>46193</v>
      </c>
      <c r="AG7" s="9">
        <v>49370</v>
      </c>
      <c r="AH7" s="9">
        <v>42903</v>
      </c>
      <c r="AI7" s="9">
        <v>57554</v>
      </c>
      <c r="AJ7" s="9">
        <v>56891</v>
      </c>
      <c r="AK7" s="9">
        <v>90332</v>
      </c>
      <c r="AL7" s="9">
        <v>121500</v>
      </c>
      <c r="AM7" s="9">
        <v>124430</v>
      </c>
      <c r="AN7" s="9">
        <v>100708</v>
      </c>
      <c r="AO7" s="9">
        <v>86034</v>
      </c>
      <c r="AP7" s="9">
        <v>90134</v>
      </c>
      <c r="AQ7" s="9">
        <v>98945</v>
      </c>
      <c r="AR7" s="9">
        <v>87897</v>
      </c>
      <c r="AS7" s="9">
        <v>73852</v>
      </c>
      <c r="AT7" s="9">
        <v>130015</v>
      </c>
      <c r="AU7" s="9">
        <v>161845</v>
      </c>
      <c r="AV7" s="9">
        <v>183431</v>
      </c>
      <c r="AW7" s="9">
        <v>201212</v>
      </c>
    </row>
    <row r="8" spans="1:49">
      <c r="A8" s="101" t="s">
        <v>78</v>
      </c>
      <c r="B8" s="9">
        <v>8316</v>
      </c>
      <c r="C8" s="9">
        <v>7613</v>
      </c>
      <c r="D8" s="9">
        <v>9263</v>
      </c>
      <c r="E8" s="9">
        <v>11662</v>
      </c>
      <c r="F8" s="9">
        <v>10244</v>
      </c>
      <c r="G8" s="9">
        <v>11765</v>
      </c>
      <c r="H8" s="9">
        <v>12507</v>
      </c>
      <c r="I8" s="9">
        <v>12239</v>
      </c>
      <c r="J8" s="9">
        <v>11525</v>
      </c>
      <c r="K8" s="9">
        <v>14138</v>
      </c>
      <c r="L8" s="9">
        <v>15744</v>
      </c>
      <c r="M8" s="9">
        <v>15608</v>
      </c>
      <c r="N8" s="9">
        <v>16319</v>
      </c>
      <c r="O8" s="9">
        <v>16616</v>
      </c>
      <c r="P8" s="9">
        <v>18104</v>
      </c>
      <c r="Q8" s="9">
        <v>14482</v>
      </c>
      <c r="R8" s="9">
        <v>15331</v>
      </c>
      <c r="S8" s="9">
        <v>23310</v>
      </c>
      <c r="T8" s="9">
        <v>26319</v>
      </c>
      <c r="U8" s="9">
        <v>23740</v>
      </c>
      <c r="V8" s="9">
        <v>20640</v>
      </c>
      <c r="W8" s="9">
        <v>19859</v>
      </c>
      <c r="X8" s="9">
        <v>17138</v>
      </c>
      <c r="Y8" s="9">
        <v>15041</v>
      </c>
      <c r="Z8" s="9">
        <v>18535</v>
      </c>
      <c r="AA8" s="9">
        <v>19676</v>
      </c>
      <c r="AB8" s="9">
        <v>17004</v>
      </c>
      <c r="AC8" s="9">
        <v>15747</v>
      </c>
      <c r="AD8" s="9">
        <v>17356</v>
      </c>
      <c r="AE8" s="9">
        <v>35512</v>
      </c>
      <c r="AF8" s="9">
        <v>29975</v>
      </c>
      <c r="AG8" s="9">
        <v>23241</v>
      </c>
      <c r="AH8" s="9">
        <v>27969</v>
      </c>
      <c r="AI8" s="9">
        <v>28554</v>
      </c>
      <c r="AJ8" s="9">
        <v>20789</v>
      </c>
      <c r="AK8" s="9">
        <v>19739</v>
      </c>
      <c r="AL8" s="9">
        <v>22518</v>
      </c>
      <c r="AM8" s="9">
        <v>32360</v>
      </c>
      <c r="AN8" s="9">
        <v>28352</v>
      </c>
      <c r="AO8" s="9">
        <v>27949</v>
      </c>
      <c r="AP8" s="9">
        <v>36307</v>
      </c>
      <c r="AQ8" s="9">
        <v>38169</v>
      </c>
      <c r="AR8" s="9">
        <v>54654</v>
      </c>
      <c r="AS8" s="9">
        <v>68230</v>
      </c>
      <c r="AT8" s="9">
        <v>80601</v>
      </c>
      <c r="AU8" s="9">
        <v>50401</v>
      </c>
      <c r="AV8" s="9">
        <v>85227</v>
      </c>
      <c r="AW8" s="9">
        <v>66157</v>
      </c>
    </row>
    <row r="9" spans="1:49">
      <c r="A9" s="101" t="s">
        <v>199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>
        <v>1624</v>
      </c>
      <c r="AS9" s="9">
        <v>1356</v>
      </c>
      <c r="AT9" s="9">
        <v>515</v>
      </c>
      <c r="AU9" s="9">
        <v>0</v>
      </c>
      <c r="AV9" s="9">
        <v>0</v>
      </c>
      <c r="AW9" s="9">
        <v>0</v>
      </c>
    </row>
    <row r="10" spans="1:49">
      <c r="A10" s="100" t="s">
        <v>79</v>
      </c>
      <c r="B10" s="30">
        <v>57204</v>
      </c>
      <c r="C10" s="30">
        <v>59947</v>
      </c>
      <c r="D10" s="30">
        <v>69106</v>
      </c>
      <c r="E10" s="30">
        <v>77894</v>
      </c>
      <c r="F10" s="30">
        <v>94478</v>
      </c>
      <c r="G10" s="30">
        <v>105147</v>
      </c>
      <c r="H10" s="30">
        <v>119682</v>
      </c>
      <c r="I10" s="30">
        <v>122652</v>
      </c>
      <c r="J10" s="30">
        <v>132181</v>
      </c>
      <c r="K10" s="30">
        <v>136926</v>
      </c>
      <c r="L10" s="30">
        <v>144964</v>
      </c>
      <c r="M10" s="30">
        <v>150773</v>
      </c>
      <c r="N10" s="30">
        <v>156635</v>
      </c>
      <c r="O10" s="30">
        <v>162328</v>
      </c>
      <c r="P10" s="30">
        <v>172174</v>
      </c>
      <c r="Q10" s="30">
        <v>177856</v>
      </c>
      <c r="R10" s="30">
        <v>186292</v>
      </c>
      <c r="S10" s="30">
        <v>184224</v>
      </c>
      <c r="T10" s="30">
        <v>199972</v>
      </c>
      <c r="U10" s="30">
        <v>195745</v>
      </c>
      <c r="V10" s="30">
        <v>199942</v>
      </c>
      <c r="W10" s="30">
        <v>202326</v>
      </c>
      <c r="X10" s="30">
        <v>203994</v>
      </c>
      <c r="Y10" s="30">
        <v>200919</v>
      </c>
      <c r="Z10" s="30">
        <v>199613</v>
      </c>
      <c r="AA10" s="30">
        <v>200220</v>
      </c>
      <c r="AB10" s="30">
        <v>200494</v>
      </c>
      <c r="AC10" s="30">
        <v>194662</v>
      </c>
      <c r="AD10" s="31">
        <v>197259</v>
      </c>
      <c r="AE10" s="31">
        <v>213878</v>
      </c>
      <c r="AF10" s="31">
        <v>219109</v>
      </c>
      <c r="AG10" s="31">
        <v>203031</v>
      </c>
      <c r="AH10" s="31">
        <v>404581</v>
      </c>
      <c r="AI10" s="31">
        <v>426667</v>
      </c>
      <c r="AJ10" s="31">
        <v>442450</v>
      </c>
      <c r="AK10" s="31">
        <v>432584</v>
      </c>
      <c r="AL10" s="31">
        <v>488433</v>
      </c>
      <c r="AM10" s="31">
        <v>453891</v>
      </c>
      <c r="AN10" s="31">
        <v>444166</v>
      </c>
      <c r="AO10" s="31">
        <v>1267677</v>
      </c>
      <c r="AP10" s="31">
        <v>1312474</v>
      </c>
      <c r="AQ10" s="31">
        <v>1414612</v>
      </c>
      <c r="AR10" s="31">
        <v>1629771</v>
      </c>
      <c r="AS10" s="31">
        <v>1719540</v>
      </c>
      <c r="AT10" s="31">
        <v>1914810</v>
      </c>
      <c r="AU10" s="31">
        <v>2001494</v>
      </c>
      <c r="AV10" s="31">
        <v>2144565</v>
      </c>
      <c r="AW10" s="31">
        <v>2275819</v>
      </c>
    </row>
    <row r="11" spans="1:49">
      <c r="A11" s="101" t="s">
        <v>80</v>
      </c>
      <c r="B11" s="9">
        <v>18252</v>
      </c>
      <c r="C11" s="9">
        <v>18615</v>
      </c>
      <c r="D11" s="9">
        <v>19640</v>
      </c>
      <c r="E11" s="9">
        <v>16460</v>
      </c>
      <c r="F11" s="9">
        <v>17538</v>
      </c>
      <c r="G11" s="9">
        <v>15775</v>
      </c>
      <c r="H11" s="9">
        <v>17077</v>
      </c>
      <c r="I11" s="9">
        <v>13740</v>
      </c>
      <c r="J11" s="9">
        <v>15280</v>
      </c>
      <c r="K11" s="9">
        <v>15153</v>
      </c>
      <c r="L11" s="9">
        <v>16029</v>
      </c>
      <c r="M11" s="9">
        <v>15116</v>
      </c>
      <c r="N11" s="9">
        <v>16743</v>
      </c>
      <c r="O11" s="9">
        <v>14876</v>
      </c>
      <c r="P11" s="9">
        <v>15937</v>
      </c>
      <c r="Q11" s="9">
        <v>12013</v>
      </c>
      <c r="R11" s="9">
        <v>15942</v>
      </c>
      <c r="S11" s="9">
        <v>16967</v>
      </c>
      <c r="T11" s="9">
        <v>31696</v>
      </c>
      <c r="U11" s="9">
        <v>31423</v>
      </c>
      <c r="V11" s="9">
        <v>34624</v>
      </c>
      <c r="W11" s="9">
        <v>36759</v>
      </c>
      <c r="X11" s="9">
        <v>41454</v>
      </c>
      <c r="Y11" s="9">
        <v>41001</v>
      </c>
      <c r="Z11" s="9">
        <v>41957</v>
      </c>
      <c r="AA11" s="9">
        <v>43222</v>
      </c>
      <c r="AB11" s="9">
        <v>48932</v>
      </c>
      <c r="AC11" s="9">
        <v>44908</v>
      </c>
      <c r="AD11" s="24">
        <v>48992</v>
      </c>
      <c r="AE11" s="24">
        <v>59363</v>
      </c>
      <c r="AF11" s="24">
        <v>62443</v>
      </c>
      <c r="AG11" s="24">
        <v>49338</v>
      </c>
      <c r="AH11" s="24">
        <v>60400</v>
      </c>
      <c r="AI11" s="24">
        <v>60003</v>
      </c>
      <c r="AJ11" s="24">
        <v>59248</v>
      </c>
      <c r="AK11" s="24">
        <v>50438</v>
      </c>
      <c r="AL11" s="24">
        <v>55003</v>
      </c>
      <c r="AM11" s="24">
        <v>79656</v>
      </c>
      <c r="AN11" s="24">
        <v>78920</v>
      </c>
      <c r="AO11" s="24">
        <v>118494</v>
      </c>
      <c r="AP11" s="24">
        <v>132552</v>
      </c>
      <c r="AQ11" s="24">
        <v>253659</v>
      </c>
      <c r="AR11" s="24">
        <v>283932</v>
      </c>
      <c r="AS11" s="24">
        <v>297892</v>
      </c>
      <c r="AT11" s="24">
        <v>315470</v>
      </c>
      <c r="AU11" s="24">
        <v>319559</v>
      </c>
      <c r="AV11" s="24">
        <v>307184</v>
      </c>
      <c r="AW11" s="24">
        <v>317663</v>
      </c>
    </row>
    <row r="12" spans="1:49">
      <c r="A12" s="149" t="s">
        <v>74</v>
      </c>
      <c r="B12" s="9">
        <v>96</v>
      </c>
      <c r="C12" s="9">
        <v>66</v>
      </c>
      <c r="D12" s="9">
        <v>78</v>
      </c>
      <c r="E12" s="9">
        <v>79</v>
      </c>
      <c r="F12" s="9">
        <v>88</v>
      </c>
      <c r="G12" s="9">
        <v>98</v>
      </c>
      <c r="H12" s="9">
        <v>98</v>
      </c>
      <c r="I12" s="9">
        <v>20</v>
      </c>
      <c r="J12" s="9">
        <v>178</v>
      </c>
      <c r="K12" s="9">
        <v>21</v>
      </c>
      <c r="L12" s="9">
        <v>22</v>
      </c>
      <c r="M12" s="9">
        <v>23</v>
      </c>
      <c r="N12" s="9">
        <v>27</v>
      </c>
      <c r="O12" s="9">
        <v>27</v>
      </c>
      <c r="P12" s="9">
        <v>30</v>
      </c>
      <c r="Q12" s="9">
        <v>29</v>
      </c>
      <c r="R12" s="9">
        <v>55</v>
      </c>
      <c r="S12" s="9">
        <v>71</v>
      </c>
      <c r="T12" s="9">
        <v>90</v>
      </c>
      <c r="U12" s="9">
        <v>919</v>
      </c>
      <c r="V12" s="9">
        <v>942</v>
      </c>
      <c r="W12" s="9">
        <v>836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68" t="s">
        <v>52</v>
      </c>
      <c r="AD12" s="168" t="s">
        <v>52</v>
      </c>
      <c r="AE12" s="168" t="s">
        <v>52</v>
      </c>
      <c r="AF12" s="168" t="s">
        <v>52</v>
      </c>
      <c r="AG12" s="168" t="s">
        <v>52</v>
      </c>
      <c r="AH12" s="168" t="s">
        <v>52</v>
      </c>
      <c r="AI12" s="168" t="s">
        <v>52</v>
      </c>
      <c r="AJ12" s="168" t="s">
        <v>52</v>
      </c>
      <c r="AK12" s="168" t="s">
        <v>52</v>
      </c>
      <c r="AL12" s="168" t="s">
        <v>52</v>
      </c>
      <c r="AM12" s="168">
        <v>0</v>
      </c>
      <c r="AN12" s="168">
        <v>0</v>
      </c>
      <c r="AO12" s="168">
        <v>0</v>
      </c>
      <c r="AP12" s="168">
        <v>0</v>
      </c>
      <c r="AQ12" s="168">
        <v>0</v>
      </c>
      <c r="AR12" s="168">
        <v>0</v>
      </c>
      <c r="AS12" s="168">
        <v>0</v>
      </c>
      <c r="AT12" s="168">
        <v>0</v>
      </c>
      <c r="AU12" s="168">
        <v>0</v>
      </c>
      <c r="AV12" s="168">
        <v>0</v>
      </c>
      <c r="AW12" s="168">
        <v>0</v>
      </c>
    </row>
    <row r="13" spans="1:49">
      <c r="A13" s="149" t="s">
        <v>75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9">
        <v>13807</v>
      </c>
      <c r="U13" s="9">
        <v>14217</v>
      </c>
      <c r="V13" s="9">
        <v>13422</v>
      </c>
      <c r="W13" s="9">
        <v>13569</v>
      </c>
      <c r="X13" s="9">
        <v>13896</v>
      </c>
      <c r="Y13" s="9">
        <v>13676</v>
      </c>
      <c r="Z13" s="9">
        <v>8792</v>
      </c>
      <c r="AA13" s="9">
        <v>8432</v>
      </c>
      <c r="AB13" s="9">
        <v>10368</v>
      </c>
      <c r="AC13" s="9">
        <v>11490</v>
      </c>
      <c r="AD13" s="9">
        <v>10766</v>
      </c>
      <c r="AE13" s="9">
        <v>10569</v>
      </c>
      <c r="AF13" s="9">
        <v>11764</v>
      </c>
      <c r="AG13" s="9">
        <v>10720</v>
      </c>
      <c r="AH13" s="9">
        <v>11070</v>
      </c>
      <c r="AI13" s="9">
        <v>10948</v>
      </c>
      <c r="AJ13" s="9">
        <v>10829</v>
      </c>
      <c r="AK13" s="9">
        <v>10402</v>
      </c>
      <c r="AL13" s="9">
        <v>9377</v>
      </c>
      <c r="AM13" s="9">
        <v>8416</v>
      </c>
      <c r="AN13" s="9">
        <v>5512</v>
      </c>
      <c r="AO13" s="9">
        <v>2564</v>
      </c>
      <c r="AP13" s="9">
        <v>3855</v>
      </c>
      <c r="AQ13" s="9">
        <v>6209</v>
      </c>
      <c r="AR13" s="9">
        <v>5200</v>
      </c>
      <c r="AS13" s="9">
        <v>4276</v>
      </c>
      <c r="AT13" s="9">
        <v>3589</v>
      </c>
      <c r="AU13" s="9">
        <v>2952</v>
      </c>
      <c r="AV13" s="9">
        <v>1927</v>
      </c>
      <c r="AW13" s="9">
        <v>330</v>
      </c>
    </row>
    <row r="14" spans="1:49">
      <c r="A14" s="149" t="s">
        <v>81</v>
      </c>
      <c r="B14" s="9">
        <v>14440</v>
      </c>
      <c r="C14" s="9">
        <v>13432</v>
      </c>
      <c r="D14" s="9">
        <v>13646</v>
      </c>
      <c r="E14" s="9">
        <v>10012</v>
      </c>
      <c r="F14" s="9">
        <v>10473</v>
      </c>
      <c r="G14" s="9">
        <v>8705</v>
      </c>
      <c r="H14" s="9">
        <v>9392</v>
      </c>
      <c r="I14" s="9">
        <v>6264</v>
      </c>
      <c r="J14" s="9">
        <v>8007</v>
      </c>
      <c r="K14" s="9">
        <v>6898</v>
      </c>
      <c r="L14" s="9">
        <v>7600</v>
      </c>
      <c r="M14" s="9">
        <v>5514</v>
      </c>
      <c r="N14" s="9">
        <v>8292</v>
      </c>
      <c r="O14" s="9">
        <v>6694</v>
      </c>
      <c r="P14" s="9">
        <v>7830</v>
      </c>
      <c r="Q14" s="9">
        <v>4124</v>
      </c>
      <c r="R14" s="9">
        <v>6154</v>
      </c>
      <c r="S14" s="9">
        <v>7370</v>
      </c>
      <c r="T14" s="9">
        <v>8420</v>
      </c>
      <c r="U14" s="9">
        <v>6285</v>
      </c>
      <c r="V14" s="9">
        <v>6987</v>
      </c>
      <c r="W14" s="9">
        <v>7254</v>
      </c>
      <c r="X14" s="9">
        <v>10004</v>
      </c>
      <c r="Y14" s="9">
        <v>8405</v>
      </c>
      <c r="Z14" s="9">
        <v>13682</v>
      </c>
      <c r="AA14" s="9">
        <v>14049</v>
      </c>
      <c r="AB14" s="9">
        <v>16907</v>
      </c>
      <c r="AC14" s="9">
        <v>11533</v>
      </c>
      <c r="AD14" s="9">
        <v>15075</v>
      </c>
      <c r="AE14" s="9">
        <v>25207</v>
      </c>
      <c r="AF14" s="9">
        <v>27263</v>
      </c>
      <c r="AG14" s="9">
        <v>17491</v>
      </c>
      <c r="AH14" s="9">
        <v>20410</v>
      </c>
      <c r="AI14" s="9">
        <v>20811</v>
      </c>
      <c r="AJ14" s="9">
        <v>22099</v>
      </c>
      <c r="AK14" s="9">
        <v>15682</v>
      </c>
      <c r="AL14" s="9">
        <v>16356</v>
      </c>
      <c r="AM14" s="9">
        <v>42011</v>
      </c>
      <c r="AN14" s="9">
        <v>44113</v>
      </c>
      <c r="AO14" s="9">
        <v>80632</v>
      </c>
      <c r="AP14" s="9">
        <v>84364</v>
      </c>
      <c r="AQ14" s="9">
        <v>65922</v>
      </c>
      <c r="AR14" s="9">
        <v>83797</v>
      </c>
      <c r="AS14" s="9">
        <v>90225</v>
      </c>
      <c r="AT14" s="9">
        <v>83870</v>
      </c>
      <c r="AU14" s="9">
        <v>98305</v>
      </c>
      <c r="AV14" s="9">
        <v>97542</v>
      </c>
      <c r="AW14" s="9">
        <v>119270</v>
      </c>
    </row>
    <row r="15" spans="1:49">
      <c r="A15" s="149" t="s">
        <v>78</v>
      </c>
      <c r="B15" s="9">
        <v>3716</v>
      </c>
      <c r="C15" s="9">
        <v>5117</v>
      </c>
      <c r="D15" s="9">
        <v>5916</v>
      </c>
      <c r="E15" s="9">
        <v>6369</v>
      </c>
      <c r="F15" s="9">
        <v>6977</v>
      </c>
      <c r="G15" s="9">
        <v>6972</v>
      </c>
      <c r="H15" s="9">
        <v>7587</v>
      </c>
      <c r="I15" s="9">
        <v>7456</v>
      </c>
      <c r="J15" s="9">
        <v>7095</v>
      </c>
      <c r="K15" s="9">
        <v>8234</v>
      </c>
      <c r="L15" s="9">
        <v>8407</v>
      </c>
      <c r="M15" s="9">
        <v>9579</v>
      </c>
      <c r="N15" s="9">
        <v>8424</v>
      </c>
      <c r="O15" s="9">
        <v>8155</v>
      </c>
      <c r="P15" s="9">
        <v>8077</v>
      </c>
      <c r="Q15" s="9">
        <v>7860</v>
      </c>
      <c r="R15" s="9">
        <v>9733</v>
      </c>
      <c r="S15" s="9">
        <v>9526</v>
      </c>
      <c r="T15" s="9">
        <v>9379</v>
      </c>
      <c r="U15" s="9">
        <v>10002</v>
      </c>
      <c r="V15" s="9">
        <v>13273</v>
      </c>
      <c r="W15" s="9">
        <v>15100</v>
      </c>
      <c r="X15" s="9">
        <v>17554</v>
      </c>
      <c r="Y15" s="9">
        <v>18920</v>
      </c>
      <c r="Z15" s="9">
        <v>19483</v>
      </c>
      <c r="AA15" s="9">
        <v>20741</v>
      </c>
      <c r="AB15" s="9">
        <v>21657</v>
      </c>
      <c r="AC15" s="9">
        <v>21885</v>
      </c>
      <c r="AD15" s="9">
        <v>23151</v>
      </c>
      <c r="AE15" s="9">
        <v>23587</v>
      </c>
      <c r="AF15" s="9">
        <f>AF11-AF13-AF14</f>
        <v>23416</v>
      </c>
      <c r="AG15" s="9">
        <v>21127</v>
      </c>
      <c r="AH15" s="9">
        <v>28920</v>
      </c>
      <c r="AI15" s="9">
        <v>28244</v>
      </c>
      <c r="AJ15" s="9">
        <v>26320</v>
      </c>
      <c r="AK15" s="9">
        <v>24354</v>
      </c>
      <c r="AL15" s="9">
        <v>29270</v>
      </c>
      <c r="AM15" s="9">
        <v>29229</v>
      </c>
      <c r="AN15" s="9">
        <v>29295</v>
      </c>
      <c r="AO15" s="9">
        <v>35298</v>
      </c>
      <c r="AP15" s="9">
        <v>44333</v>
      </c>
      <c r="AQ15" s="9">
        <v>181528</v>
      </c>
      <c r="AR15" s="9">
        <v>194935</v>
      </c>
      <c r="AS15" s="9">
        <v>203391</v>
      </c>
      <c r="AT15" s="9">
        <v>228011</v>
      </c>
      <c r="AU15" s="9">
        <v>218302</v>
      </c>
      <c r="AV15" s="9">
        <v>207715</v>
      </c>
      <c r="AW15" s="9">
        <v>198063</v>
      </c>
    </row>
    <row r="16" spans="1:49">
      <c r="A16" s="101" t="s">
        <v>172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9">
        <v>1177</v>
      </c>
      <c r="Y16" s="9">
        <v>905</v>
      </c>
      <c r="Z16" s="9">
        <v>2405</v>
      </c>
      <c r="AA16" s="9">
        <v>2406</v>
      </c>
      <c r="AB16" s="9">
        <v>2406</v>
      </c>
      <c r="AC16" s="9">
        <v>2925</v>
      </c>
      <c r="AD16" s="9">
        <v>3324</v>
      </c>
      <c r="AE16" s="9">
        <v>3325</v>
      </c>
      <c r="AF16" s="9">
        <v>3324</v>
      </c>
      <c r="AG16" s="9">
        <v>3324</v>
      </c>
      <c r="AH16" s="9">
        <v>3324</v>
      </c>
      <c r="AI16" s="9">
        <v>3314</v>
      </c>
      <c r="AJ16" s="9">
        <v>3017</v>
      </c>
      <c r="AK16" s="9">
        <v>3017</v>
      </c>
      <c r="AL16" s="9">
        <v>3074</v>
      </c>
      <c r="AM16" s="9">
        <v>3484</v>
      </c>
      <c r="AN16" s="9">
        <v>4030</v>
      </c>
      <c r="AO16" s="9">
        <v>3016</v>
      </c>
      <c r="AP16" s="9">
        <v>2275</v>
      </c>
      <c r="AQ16" s="9">
        <v>4760</v>
      </c>
      <c r="AR16" s="9">
        <v>7078</v>
      </c>
      <c r="AS16" s="9">
        <v>2862</v>
      </c>
      <c r="AT16" s="9">
        <v>2860</v>
      </c>
      <c r="AU16" s="9">
        <v>2860</v>
      </c>
      <c r="AV16" s="9">
        <v>3162</v>
      </c>
      <c r="AW16" s="9">
        <v>3162</v>
      </c>
    </row>
    <row r="17" spans="1:49">
      <c r="A17" s="101" t="s">
        <v>82</v>
      </c>
      <c r="B17" s="9">
        <v>22134</v>
      </c>
      <c r="C17" s="9">
        <v>22904</v>
      </c>
      <c r="D17" s="9">
        <v>24901</v>
      </c>
      <c r="E17" s="9">
        <v>30293</v>
      </c>
      <c r="F17" s="9">
        <v>37627</v>
      </c>
      <c r="G17" s="9">
        <v>47693</v>
      </c>
      <c r="H17" s="9">
        <v>56788</v>
      </c>
      <c r="I17" s="9">
        <v>61090</v>
      </c>
      <c r="J17" s="9">
        <v>63338</v>
      </c>
      <c r="K17" s="9">
        <v>65014</v>
      </c>
      <c r="L17" s="9">
        <v>67683</v>
      </c>
      <c r="M17" s="9">
        <v>68543</v>
      </c>
      <c r="N17" s="9">
        <v>69435</v>
      </c>
      <c r="O17" s="9">
        <v>72123</v>
      </c>
      <c r="P17" s="9">
        <v>73524</v>
      </c>
      <c r="Q17" s="9">
        <v>75767</v>
      </c>
      <c r="R17" s="9">
        <v>76665</v>
      </c>
      <c r="S17" s="9">
        <v>74982</v>
      </c>
      <c r="T17" s="9">
        <v>77227</v>
      </c>
      <c r="U17" s="9">
        <v>73593</v>
      </c>
      <c r="V17" s="9">
        <v>72500</v>
      </c>
      <c r="W17" s="9">
        <v>74682</v>
      </c>
      <c r="X17" s="9">
        <v>72741</v>
      </c>
      <c r="Y17" s="9">
        <v>73052</v>
      </c>
      <c r="Z17" s="9">
        <v>70712</v>
      </c>
      <c r="AA17" s="9">
        <v>71549</v>
      </c>
      <c r="AB17" s="9">
        <v>68954</v>
      </c>
      <c r="AC17" s="9">
        <v>67636</v>
      </c>
      <c r="AD17" s="9">
        <v>68843</v>
      </c>
      <c r="AE17" s="9">
        <v>77831</v>
      </c>
      <c r="AF17" s="9">
        <v>81843</v>
      </c>
      <c r="AG17" s="9">
        <v>83201</v>
      </c>
      <c r="AH17" s="9">
        <v>275874</v>
      </c>
      <c r="AI17" s="9">
        <v>299640</v>
      </c>
      <c r="AJ17" s="9">
        <v>317786</v>
      </c>
      <c r="AK17" s="9">
        <v>304082</v>
      </c>
      <c r="AL17" s="9">
        <v>354778</v>
      </c>
      <c r="AM17" s="9">
        <v>293326</v>
      </c>
      <c r="AN17" s="9">
        <v>277017</v>
      </c>
      <c r="AO17" s="9">
        <v>316300</v>
      </c>
      <c r="AP17" s="9">
        <v>313409</v>
      </c>
      <c r="AQ17" s="9">
        <v>287324</v>
      </c>
      <c r="AR17" s="9">
        <v>348244</v>
      </c>
      <c r="AS17" s="9">
        <v>403868</v>
      </c>
      <c r="AT17" s="9">
        <v>446326</v>
      </c>
      <c r="AU17" s="9">
        <v>492475</v>
      </c>
      <c r="AV17" s="9">
        <v>586250</v>
      </c>
      <c r="AW17" s="9">
        <v>691582</v>
      </c>
    </row>
    <row r="18" spans="1:49">
      <c r="A18" s="101" t="s">
        <v>83</v>
      </c>
      <c r="B18" s="9">
        <v>16818</v>
      </c>
      <c r="C18" s="9">
        <v>18428</v>
      </c>
      <c r="D18" s="9">
        <v>24565</v>
      </c>
      <c r="E18" s="9">
        <v>31141</v>
      </c>
      <c r="F18" s="9">
        <v>39313</v>
      </c>
      <c r="G18" s="9">
        <v>41679</v>
      </c>
      <c r="H18" s="9">
        <v>45817</v>
      </c>
      <c r="I18" s="9">
        <v>47822</v>
      </c>
      <c r="J18" s="9">
        <v>53563</v>
      </c>
      <c r="K18" s="9">
        <v>56759</v>
      </c>
      <c r="L18" s="9">
        <v>61252</v>
      </c>
      <c r="M18" s="9">
        <v>67114</v>
      </c>
      <c r="N18" s="9">
        <v>70457</v>
      </c>
      <c r="O18" s="9">
        <v>75329</v>
      </c>
      <c r="P18" s="9">
        <v>82713</v>
      </c>
      <c r="Q18" s="9">
        <v>90076</v>
      </c>
      <c r="R18" s="9">
        <v>93685</v>
      </c>
      <c r="S18" s="9">
        <v>92275</v>
      </c>
      <c r="T18" s="9">
        <v>91049</v>
      </c>
      <c r="U18" s="9">
        <v>90729</v>
      </c>
      <c r="V18" s="9">
        <v>92818</v>
      </c>
      <c r="W18" s="9">
        <v>90885</v>
      </c>
      <c r="X18" s="9">
        <v>88622</v>
      </c>
      <c r="Y18" s="9">
        <v>85961</v>
      </c>
      <c r="Z18" s="9">
        <v>84539</v>
      </c>
      <c r="AA18" s="9">
        <v>83043</v>
      </c>
      <c r="AB18" s="9">
        <v>80202</v>
      </c>
      <c r="AC18" s="9">
        <v>79193</v>
      </c>
      <c r="AD18" s="9">
        <v>76100</v>
      </c>
      <c r="AE18" s="9">
        <v>73359</v>
      </c>
      <c r="AF18" s="9">
        <v>71499</v>
      </c>
      <c r="AG18" s="9">
        <v>67168</v>
      </c>
      <c r="AH18" s="9">
        <v>64983</v>
      </c>
      <c r="AI18" s="9">
        <v>63710</v>
      </c>
      <c r="AJ18" s="9">
        <v>62399</v>
      </c>
      <c r="AK18" s="9">
        <v>75047</v>
      </c>
      <c r="AL18" s="9">
        <v>75578</v>
      </c>
      <c r="AM18" s="9">
        <v>77425</v>
      </c>
      <c r="AN18" s="9">
        <v>84199</v>
      </c>
      <c r="AO18" s="9">
        <v>829867</v>
      </c>
      <c r="AP18" s="9">
        <v>864238</v>
      </c>
      <c r="AQ18" s="9">
        <v>868869</v>
      </c>
      <c r="AR18" s="9">
        <v>990517</v>
      </c>
      <c r="AS18" s="9">
        <v>1014918</v>
      </c>
      <c r="AT18" s="9">
        <v>1150154</v>
      </c>
      <c r="AU18" s="9">
        <v>1186600</v>
      </c>
      <c r="AV18" s="9">
        <v>1247969</v>
      </c>
      <c r="AW18" s="9">
        <v>1263412</v>
      </c>
    </row>
    <row r="19" spans="1:49">
      <c r="A19" s="101" t="s">
        <v>199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>
      <c r="A20" s="102" t="s">
        <v>84</v>
      </c>
      <c r="B20" s="29">
        <v>476550</v>
      </c>
      <c r="C20" s="29">
        <v>449370</v>
      </c>
      <c r="D20" s="29">
        <v>502239</v>
      </c>
      <c r="E20" s="29">
        <v>510270</v>
      </c>
      <c r="F20" s="29">
        <v>520891</v>
      </c>
      <c r="G20" s="29">
        <v>546529</v>
      </c>
      <c r="H20" s="29">
        <v>595561</v>
      </c>
      <c r="I20" s="29">
        <v>636214</v>
      </c>
      <c r="J20" s="29">
        <v>671541</v>
      </c>
      <c r="K20" s="29">
        <v>673985</v>
      </c>
      <c r="L20" s="29">
        <v>719252</v>
      </c>
      <c r="M20" s="29">
        <v>703866</v>
      </c>
      <c r="N20" s="29">
        <v>753035</v>
      </c>
      <c r="O20" s="29">
        <v>714582</v>
      </c>
      <c r="P20" s="29">
        <v>783370</v>
      </c>
      <c r="Q20" s="29">
        <v>796509</v>
      </c>
      <c r="R20" s="29">
        <v>854853</v>
      </c>
      <c r="S20" s="29">
        <v>812393</v>
      </c>
      <c r="T20" s="29">
        <v>883125</v>
      </c>
      <c r="U20" s="29">
        <v>853948</v>
      </c>
      <c r="V20" s="29">
        <v>907567</v>
      </c>
      <c r="W20" s="29">
        <v>881837</v>
      </c>
      <c r="X20" s="29">
        <v>923068</v>
      </c>
      <c r="Y20" s="29">
        <v>907148</v>
      </c>
      <c r="Z20" s="29">
        <v>969269</v>
      </c>
      <c r="AA20" s="29">
        <v>967789</v>
      </c>
      <c r="AB20" s="29">
        <v>912656</v>
      </c>
      <c r="AC20" s="29">
        <v>1049899</v>
      </c>
      <c r="AD20" s="29">
        <v>1072759</v>
      </c>
      <c r="AE20" s="29">
        <v>1056304</v>
      </c>
      <c r="AF20" s="29">
        <v>1110961</v>
      </c>
      <c r="AG20" s="29">
        <v>1045032</v>
      </c>
      <c r="AH20" s="29">
        <v>1332591</v>
      </c>
      <c r="AI20" s="29">
        <v>1304115</v>
      </c>
      <c r="AJ20" s="29">
        <v>1391641</v>
      </c>
      <c r="AK20" s="29">
        <v>1413249</v>
      </c>
      <c r="AL20" s="29">
        <v>1905180</v>
      </c>
      <c r="AM20" s="29">
        <v>1730692</v>
      </c>
      <c r="AN20" s="29">
        <v>1788268</v>
      </c>
      <c r="AO20" s="29">
        <v>2832545</v>
      </c>
      <c r="AP20" s="29">
        <v>2835631</v>
      </c>
      <c r="AQ20" s="29">
        <v>2755405</v>
      </c>
      <c r="AR20" s="29">
        <v>3125244</v>
      </c>
      <c r="AS20" s="29">
        <v>3366326</v>
      </c>
      <c r="AT20" s="29">
        <v>4024213</v>
      </c>
      <c r="AU20" s="29">
        <v>4194407</v>
      </c>
      <c r="AV20" s="29">
        <v>4436421</v>
      </c>
      <c r="AW20" s="29">
        <v>4659264</v>
      </c>
    </row>
    <row r="21" spans="1:49">
      <c r="A21" s="32" t="s">
        <v>85</v>
      </c>
      <c r="B21" s="29">
        <v>106954</v>
      </c>
      <c r="C21" s="29">
        <v>79068</v>
      </c>
      <c r="D21" s="29">
        <v>107029</v>
      </c>
      <c r="E21" s="29">
        <v>102318</v>
      </c>
      <c r="F21" s="29">
        <v>103212</v>
      </c>
      <c r="G21" s="29">
        <v>107458</v>
      </c>
      <c r="H21" s="29">
        <v>134590</v>
      </c>
      <c r="I21" s="29">
        <v>127418</v>
      </c>
      <c r="J21" s="29">
        <v>146211</v>
      </c>
      <c r="K21" s="29">
        <v>148087</v>
      </c>
      <c r="L21" s="29">
        <v>179422</v>
      </c>
      <c r="M21" s="29">
        <v>143860</v>
      </c>
      <c r="N21" s="29">
        <v>175809</v>
      </c>
      <c r="O21" s="29">
        <v>142906</v>
      </c>
      <c r="P21" s="29">
        <v>193602</v>
      </c>
      <c r="Q21" s="29">
        <v>178803</v>
      </c>
      <c r="R21" s="29">
        <v>221701</v>
      </c>
      <c r="S21" s="29">
        <v>198527</v>
      </c>
      <c r="T21" s="29">
        <v>246250</v>
      </c>
      <c r="U21" s="29">
        <v>190772</v>
      </c>
      <c r="V21" s="29">
        <v>229483</v>
      </c>
      <c r="W21" s="29">
        <v>212566</v>
      </c>
      <c r="X21" s="29">
        <v>230221</v>
      </c>
      <c r="Y21" s="29">
        <v>201830</v>
      </c>
      <c r="Z21" s="29">
        <v>241510</v>
      </c>
      <c r="AA21" s="29">
        <v>256977</v>
      </c>
      <c r="AB21" s="29">
        <v>252460</v>
      </c>
      <c r="AC21" s="29">
        <v>356825</v>
      </c>
      <c r="AD21" s="29">
        <v>355966</v>
      </c>
      <c r="AE21" s="29">
        <v>360659</v>
      </c>
      <c r="AF21" s="29">
        <v>375337</v>
      </c>
      <c r="AG21" s="29">
        <v>255889</v>
      </c>
      <c r="AH21" s="29">
        <v>428398</v>
      </c>
      <c r="AI21" s="29">
        <v>420301</v>
      </c>
      <c r="AJ21" s="29">
        <v>482982</v>
      </c>
      <c r="AK21" s="29">
        <v>464659</v>
      </c>
      <c r="AL21" s="29">
        <v>628035</v>
      </c>
      <c r="AM21" s="29">
        <v>576827</v>
      </c>
      <c r="AN21" s="29">
        <v>818362</v>
      </c>
      <c r="AO21" s="29">
        <v>911418</v>
      </c>
      <c r="AP21" s="29">
        <v>983446</v>
      </c>
      <c r="AQ21" s="29">
        <v>864790</v>
      </c>
      <c r="AR21" s="29">
        <v>1070932</v>
      </c>
      <c r="AS21" s="29">
        <v>1519000</v>
      </c>
      <c r="AT21" s="29">
        <v>1269342</v>
      </c>
      <c r="AU21" s="29">
        <v>1433019</v>
      </c>
      <c r="AV21" s="29">
        <v>1501072</v>
      </c>
      <c r="AW21" s="29">
        <v>1635360</v>
      </c>
    </row>
    <row r="22" spans="1:49">
      <c r="A22" s="7" t="s">
        <v>316</v>
      </c>
      <c r="B22" s="9">
        <v>12813</v>
      </c>
      <c r="C22" s="9">
        <v>12547</v>
      </c>
      <c r="D22" s="9">
        <v>16270</v>
      </c>
      <c r="E22" s="9">
        <v>20885</v>
      </c>
      <c r="F22" s="9">
        <v>14059</v>
      </c>
      <c r="G22" s="9">
        <v>25548</v>
      </c>
      <c r="H22" s="9">
        <v>30626</v>
      </c>
      <c r="I22" s="9">
        <v>42843</v>
      </c>
      <c r="J22" s="9">
        <v>41226</v>
      </c>
      <c r="K22" s="9">
        <v>60763</v>
      </c>
      <c r="L22" s="9">
        <v>66930</v>
      </c>
      <c r="M22" s="9">
        <v>59835</v>
      </c>
      <c r="N22" s="9">
        <v>59680</v>
      </c>
      <c r="O22" s="9">
        <v>49753</v>
      </c>
      <c r="P22" s="9">
        <v>61249</v>
      </c>
      <c r="Q22" s="9">
        <v>65081</v>
      </c>
      <c r="R22" s="9">
        <v>65718</v>
      </c>
      <c r="S22" s="9">
        <v>67946</v>
      </c>
      <c r="T22" s="9">
        <v>98422</v>
      </c>
      <c r="U22" s="9">
        <v>85336</v>
      </c>
      <c r="V22" s="9">
        <v>79799</v>
      </c>
      <c r="W22" s="9">
        <v>65642</v>
      </c>
      <c r="X22" s="9">
        <v>66424</v>
      </c>
      <c r="Y22" s="9">
        <v>78970</v>
      </c>
      <c r="Z22" s="9">
        <v>72385</v>
      </c>
      <c r="AA22" s="9">
        <v>88311</v>
      </c>
      <c r="AB22" s="9">
        <v>72946</v>
      </c>
      <c r="AC22" s="9">
        <v>163729</v>
      </c>
      <c r="AD22" s="9">
        <v>156354</v>
      </c>
      <c r="AE22" s="9">
        <v>162002</v>
      </c>
      <c r="AF22" s="9">
        <v>161180</v>
      </c>
      <c r="AG22" s="9">
        <v>43978</v>
      </c>
      <c r="AH22" s="9">
        <v>81827</v>
      </c>
      <c r="AI22" s="9">
        <v>153533</v>
      </c>
      <c r="AJ22" s="9">
        <v>183678</v>
      </c>
      <c r="AK22" s="9">
        <v>158222</v>
      </c>
      <c r="AL22" s="9">
        <v>307081</v>
      </c>
      <c r="AM22" s="9">
        <v>292424</v>
      </c>
      <c r="AN22" s="9">
        <v>440509</v>
      </c>
      <c r="AO22" s="9">
        <v>239483</v>
      </c>
      <c r="AP22" s="9">
        <v>364786</v>
      </c>
      <c r="AQ22" s="9">
        <v>216587</v>
      </c>
      <c r="AR22" s="9">
        <v>271040</v>
      </c>
      <c r="AS22" s="9">
        <v>496861</v>
      </c>
      <c r="AT22" s="9">
        <v>268463</v>
      </c>
      <c r="AU22" s="9">
        <v>345023</v>
      </c>
      <c r="AV22" s="9">
        <v>401433</v>
      </c>
      <c r="AW22" s="9">
        <v>392254</v>
      </c>
    </row>
    <row r="23" spans="1:49">
      <c r="A23" s="7" t="s">
        <v>154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>
        <v>34272</v>
      </c>
      <c r="AI23" s="9">
        <v>36390</v>
      </c>
      <c r="AJ23" s="9">
        <v>39617</v>
      </c>
      <c r="AK23" s="9">
        <v>40145</v>
      </c>
      <c r="AL23" s="9">
        <v>47995</v>
      </c>
      <c r="AM23" s="9">
        <v>44836</v>
      </c>
      <c r="AN23" s="9">
        <v>42569</v>
      </c>
      <c r="AO23" s="9">
        <v>52890</v>
      </c>
      <c r="AP23" s="9">
        <v>50749</v>
      </c>
      <c r="AQ23" s="9">
        <v>44375</v>
      </c>
      <c r="AR23" s="9">
        <v>52351</v>
      </c>
      <c r="AS23" s="9">
        <v>57017</v>
      </c>
      <c r="AT23" s="9">
        <v>58229</v>
      </c>
      <c r="AU23" s="9">
        <v>62079</v>
      </c>
      <c r="AV23" s="9">
        <v>72314</v>
      </c>
      <c r="AW23" s="9">
        <v>89648</v>
      </c>
    </row>
    <row r="24" spans="1:49">
      <c r="A24" s="7" t="s">
        <v>86</v>
      </c>
      <c r="B24" s="9">
        <v>50901</v>
      </c>
      <c r="C24" s="9">
        <v>37272</v>
      </c>
      <c r="D24" s="9">
        <v>59444</v>
      </c>
      <c r="E24" s="9">
        <v>37286</v>
      </c>
      <c r="F24" s="9">
        <v>56126</v>
      </c>
      <c r="G24" s="9">
        <v>43328</v>
      </c>
      <c r="H24" s="9">
        <v>65165</v>
      </c>
      <c r="I24" s="9">
        <v>35507</v>
      </c>
      <c r="J24" s="9">
        <v>69021</v>
      </c>
      <c r="K24" s="9">
        <v>43557</v>
      </c>
      <c r="L24" s="9">
        <v>66115</v>
      </c>
      <c r="M24" s="9">
        <v>34859</v>
      </c>
      <c r="N24" s="9">
        <v>74259</v>
      </c>
      <c r="O24" s="9">
        <v>57129</v>
      </c>
      <c r="P24" s="9">
        <v>85972</v>
      </c>
      <c r="Q24" s="9">
        <v>70315</v>
      </c>
      <c r="R24" s="9">
        <v>104445</v>
      </c>
      <c r="S24" s="9">
        <v>85886</v>
      </c>
      <c r="T24" s="9">
        <v>101743</v>
      </c>
      <c r="U24" s="9">
        <v>64881</v>
      </c>
      <c r="V24" s="9">
        <v>110648</v>
      </c>
      <c r="W24" s="9">
        <v>81120</v>
      </c>
      <c r="X24" s="9">
        <v>103050</v>
      </c>
      <c r="Y24" s="9">
        <v>66445</v>
      </c>
      <c r="Z24" s="9">
        <v>113032</v>
      </c>
      <c r="AA24" s="9">
        <v>89346</v>
      </c>
      <c r="AB24" s="9">
        <v>109014</v>
      </c>
      <c r="AC24" s="9">
        <v>104416</v>
      </c>
      <c r="AD24" s="9">
        <v>132837</v>
      </c>
      <c r="AE24" s="9">
        <v>107352</v>
      </c>
      <c r="AF24" s="9">
        <v>127548</v>
      </c>
      <c r="AG24" s="9">
        <v>110121</v>
      </c>
      <c r="AH24" s="9">
        <v>148825</v>
      </c>
      <c r="AI24" s="9">
        <v>111810</v>
      </c>
      <c r="AJ24" s="9">
        <v>148756</v>
      </c>
      <c r="AK24" s="9">
        <v>134967</v>
      </c>
      <c r="AL24" s="9">
        <v>178376</v>
      </c>
      <c r="AM24" s="9">
        <v>128762</v>
      </c>
      <c r="AN24" s="9">
        <v>226053</v>
      </c>
      <c r="AO24" s="9">
        <v>399189</v>
      </c>
      <c r="AP24" s="9">
        <v>376757</v>
      </c>
      <c r="AQ24" s="9">
        <v>345773</v>
      </c>
      <c r="AR24" s="9">
        <v>457912</v>
      </c>
      <c r="AS24" s="9">
        <v>574713</v>
      </c>
      <c r="AT24" s="9">
        <v>588706</v>
      </c>
      <c r="AU24" s="9">
        <v>566002</v>
      </c>
      <c r="AV24" s="9">
        <v>637508</v>
      </c>
      <c r="AW24" s="9">
        <v>671662</v>
      </c>
    </row>
    <row r="25" spans="1:49">
      <c r="A25" s="7" t="s">
        <v>87</v>
      </c>
      <c r="B25" s="9">
        <v>43240</v>
      </c>
      <c r="C25" s="9">
        <v>29249</v>
      </c>
      <c r="D25" s="9">
        <v>31315</v>
      </c>
      <c r="E25" s="9">
        <v>44147</v>
      </c>
      <c r="F25" s="9">
        <v>33027</v>
      </c>
      <c r="G25" s="9">
        <v>38582</v>
      </c>
      <c r="H25" s="9">
        <v>38799</v>
      </c>
      <c r="I25" s="9">
        <v>49068</v>
      </c>
      <c r="J25" s="9">
        <v>35964</v>
      </c>
      <c r="K25" s="9">
        <v>43767</v>
      </c>
      <c r="L25" s="9">
        <v>46377</v>
      </c>
      <c r="M25" s="9">
        <v>49166</v>
      </c>
      <c r="N25" s="9">
        <v>41870</v>
      </c>
      <c r="O25" s="9">
        <v>36024</v>
      </c>
      <c r="P25" s="9">
        <v>46381</v>
      </c>
      <c r="Q25" s="9">
        <v>43407</v>
      </c>
      <c r="R25" s="9">
        <v>51538</v>
      </c>
      <c r="S25" s="9">
        <v>44695</v>
      </c>
      <c r="T25" s="9">
        <v>46085</v>
      </c>
      <c r="U25" s="9">
        <v>40555</v>
      </c>
      <c r="V25" s="9">
        <v>39036</v>
      </c>
      <c r="W25" s="9">
        <v>65804</v>
      </c>
      <c r="X25" s="9">
        <v>60747</v>
      </c>
      <c r="Y25" s="9">
        <v>56415</v>
      </c>
      <c r="Z25" s="9">
        <v>56093</v>
      </c>
      <c r="AA25" s="9">
        <v>79320</v>
      </c>
      <c r="AB25" s="9">
        <v>70500</v>
      </c>
      <c r="AC25" s="9">
        <v>88680</v>
      </c>
      <c r="AD25" s="9">
        <v>66775</v>
      </c>
      <c r="AE25" s="9">
        <v>91305</v>
      </c>
      <c r="AF25" s="9">
        <f>AF21-AF22-AF24</f>
        <v>86609</v>
      </c>
      <c r="AG25" s="9">
        <v>101790</v>
      </c>
      <c r="AH25" s="9">
        <v>163474</v>
      </c>
      <c r="AI25" s="9">
        <v>118568</v>
      </c>
      <c r="AJ25" s="9">
        <v>110931</v>
      </c>
      <c r="AK25" s="9">
        <v>131325</v>
      </c>
      <c r="AL25" s="9">
        <v>94583</v>
      </c>
      <c r="AM25" s="9">
        <v>110805</v>
      </c>
      <c r="AN25" s="9">
        <v>109231</v>
      </c>
      <c r="AO25" s="9">
        <v>219856</v>
      </c>
      <c r="AP25" s="9">
        <v>191154</v>
      </c>
      <c r="AQ25" s="9">
        <v>258055</v>
      </c>
      <c r="AR25" s="9">
        <v>289629</v>
      </c>
      <c r="AS25" s="9">
        <v>390409</v>
      </c>
      <c r="AT25" s="9">
        <v>353944</v>
      </c>
      <c r="AU25" s="9">
        <v>459915</v>
      </c>
      <c r="AV25" s="9">
        <v>389817</v>
      </c>
      <c r="AW25" s="9">
        <v>481796</v>
      </c>
    </row>
    <row r="26" spans="1:49">
      <c r="A26" s="102" t="s">
        <v>88</v>
      </c>
      <c r="B26" s="30">
        <v>30069</v>
      </c>
      <c r="C26" s="30">
        <v>26365</v>
      </c>
      <c r="D26" s="30">
        <v>25697</v>
      </c>
      <c r="E26" s="30">
        <v>24263</v>
      </c>
      <c r="F26" s="30">
        <v>23138</v>
      </c>
      <c r="G26" s="30">
        <v>29984</v>
      </c>
      <c r="H26" s="30">
        <v>29025</v>
      </c>
      <c r="I26" s="30">
        <v>55274</v>
      </c>
      <c r="J26" s="30">
        <v>52102</v>
      </c>
      <c r="K26" s="30">
        <v>54386</v>
      </c>
      <c r="L26" s="30">
        <v>49111</v>
      </c>
      <c r="M26" s="30">
        <v>45464</v>
      </c>
      <c r="N26" s="30">
        <v>43996</v>
      </c>
      <c r="O26" s="30">
        <v>38629</v>
      </c>
      <c r="P26" s="30">
        <v>32420</v>
      </c>
      <c r="Q26" s="30">
        <v>41413</v>
      </c>
      <c r="R26" s="30">
        <v>39521</v>
      </c>
      <c r="S26" s="30">
        <v>37499</v>
      </c>
      <c r="T26" s="30">
        <v>36059</v>
      </c>
      <c r="U26" s="30">
        <v>45271</v>
      </c>
      <c r="V26" s="30">
        <v>42217</v>
      </c>
      <c r="W26" s="30">
        <v>39998</v>
      </c>
      <c r="X26" s="30">
        <v>37887</v>
      </c>
      <c r="Y26" s="30">
        <v>35619</v>
      </c>
      <c r="Z26" s="30">
        <v>34101</v>
      </c>
      <c r="AA26" s="29">
        <v>32160</v>
      </c>
      <c r="AB26" s="29">
        <v>29957</v>
      </c>
      <c r="AC26" s="29">
        <v>28114</v>
      </c>
      <c r="AD26" s="29">
        <v>26165</v>
      </c>
      <c r="AE26" s="29">
        <v>24089</v>
      </c>
      <c r="AF26" s="29">
        <v>22606</v>
      </c>
      <c r="AG26" s="29">
        <v>77801</v>
      </c>
      <c r="AH26" s="29">
        <v>260079</v>
      </c>
      <c r="AI26" s="29">
        <v>204966</v>
      </c>
      <c r="AJ26" s="29">
        <v>198004</v>
      </c>
      <c r="AK26" s="29">
        <v>202519</v>
      </c>
      <c r="AL26" s="29">
        <v>521650</v>
      </c>
      <c r="AM26" s="29">
        <v>484398</v>
      </c>
      <c r="AN26" s="29">
        <v>272647</v>
      </c>
      <c r="AO26" s="29">
        <v>572530</v>
      </c>
      <c r="AP26" s="29">
        <v>480772</v>
      </c>
      <c r="AQ26" s="29">
        <v>459363</v>
      </c>
      <c r="AR26" s="29">
        <v>506137</v>
      </c>
      <c r="AS26" s="29">
        <v>255320</v>
      </c>
      <c r="AT26" s="29">
        <v>256621</v>
      </c>
      <c r="AU26" s="29">
        <v>268927</v>
      </c>
      <c r="AV26" s="29">
        <v>320468</v>
      </c>
      <c r="AW26" s="29">
        <v>369311</v>
      </c>
    </row>
    <row r="27" spans="1:49">
      <c r="A27" s="7" t="s">
        <v>317</v>
      </c>
      <c r="B27" s="9">
        <v>20773</v>
      </c>
      <c r="C27" s="9">
        <v>19729</v>
      </c>
      <c r="D27" s="9">
        <v>18795</v>
      </c>
      <c r="E27" s="9">
        <v>17774</v>
      </c>
      <c r="F27" s="9">
        <v>16785</v>
      </c>
      <c r="G27" s="9">
        <v>25569</v>
      </c>
      <c r="H27" s="9">
        <v>24573</v>
      </c>
      <c r="I27" s="9">
        <v>51241</v>
      </c>
      <c r="J27" s="9">
        <v>46654</v>
      </c>
      <c r="K27" s="9">
        <v>47099</v>
      </c>
      <c r="L27" s="9">
        <v>42112</v>
      </c>
      <c r="M27" s="9">
        <v>38583</v>
      </c>
      <c r="N27" s="9">
        <v>36972</v>
      </c>
      <c r="O27" s="9">
        <v>31100</v>
      </c>
      <c r="P27" s="9">
        <v>25224</v>
      </c>
      <c r="Q27" s="9">
        <v>34329</v>
      </c>
      <c r="R27" s="9">
        <v>32420</v>
      </c>
      <c r="S27" s="9">
        <v>30441</v>
      </c>
      <c r="T27" s="9">
        <v>28506</v>
      </c>
      <c r="U27" s="9">
        <v>37817</v>
      </c>
      <c r="V27" s="9">
        <v>34550</v>
      </c>
      <c r="W27" s="9">
        <v>31893</v>
      </c>
      <c r="X27" s="9">
        <v>29361</v>
      </c>
      <c r="Y27" s="9">
        <v>27079</v>
      </c>
      <c r="Z27" s="9">
        <v>24806</v>
      </c>
      <c r="AA27" s="9">
        <v>22536</v>
      </c>
      <c r="AB27" s="9">
        <v>20275</v>
      </c>
      <c r="AC27" s="9">
        <v>18016</v>
      </c>
      <c r="AD27" s="9">
        <v>15758</v>
      </c>
      <c r="AE27" s="9">
        <v>13499</v>
      </c>
      <c r="AF27" s="9">
        <v>11241</v>
      </c>
      <c r="AG27" s="9">
        <v>67440</v>
      </c>
      <c r="AH27" s="9">
        <v>92426</v>
      </c>
      <c r="AI27" s="9">
        <v>22424</v>
      </c>
      <c r="AJ27" s="9">
        <v>5414</v>
      </c>
      <c r="AK27" s="9">
        <v>22562</v>
      </c>
      <c r="AL27" s="9">
        <v>308878</v>
      </c>
      <c r="AM27" s="9">
        <v>308923</v>
      </c>
      <c r="AN27" s="9">
        <v>106736</v>
      </c>
      <c r="AO27" s="9">
        <v>394786</v>
      </c>
      <c r="AP27" s="9">
        <v>299106</v>
      </c>
      <c r="AQ27" s="9">
        <v>292909</v>
      </c>
      <c r="AR27" s="9">
        <v>297218</v>
      </c>
      <c r="AS27" s="9">
        <v>37733</v>
      </c>
      <c r="AT27" s="9">
        <v>15576</v>
      </c>
      <c r="AU27" s="9">
        <v>10263</v>
      </c>
      <c r="AV27" s="9">
        <v>10053</v>
      </c>
      <c r="AW27" s="9">
        <v>9619</v>
      </c>
    </row>
    <row r="28" spans="1:49">
      <c r="A28" s="7" t="s">
        <v>89</v>
      </c>
      <c r="B28" s="9">
        <v>2079</v>
      </c>
      <c r="C28" s="9">
        <v>762</v>
      </c>
      <c r="D28" s="9">
        <v>894</v>
      </c>
      <c r="E28" s="9">
        <v>905</v>
      </c>
      <c r="F28" s="9">
        <v>879</v>
      </c>
      <c r="G28" s="9">
        <v>975</v>
      </c>
      <c r="H28" s="9">
        <v>979</v>
      </c>
      <c r="I28" s="9">
        <v>973</v>
      </c>
      <c r="J28" s="9">
        <v>969</v>
      </c>
      <c r="K28" s="9">
        <v>978</v>
      </c>
      <c r="L28" s="9">
        <v>801</v>
      </c>
      <c r="M28" s="9">
        <v>873</v>
      </c>
      <c r="N28" s="9">
        <v>355</v>
      </c>
      <c r="O28" s="9">
        <v>725</v>
      </c>
      <c r="P28" s="9">
        <v>879</v>
      </c>
      <c r="Q28" s="9">
        <v>950</v>
      </c>
      <c r="R28" s="9">
        <v>1152</v>
      </c>
      <c r="S28" s="9">
        <v>1107</v>
      </c>
      <c r="T28" s="9">
        <v>1420</v>
      </c>
      <c r="U28" s="9">
        <v>1393</v>
      </c>
      <c r="V28" s="9">
        <v>1267</v>
      </c>
      <c r="W28" s="9">
        <v>1143</v>
      </c>
      <c r="X28" s="9">
        <v>1208</v>
      </c>
      <c r="Y28" s="9">
        <v>1214</v>
      </c>
      <c r="Z28" s="9">
        <v>8086</v>
      </c>
      <c r="AA28" s="9">
        <v>1232</v>
      </c>
      <c r="AB28" s="9">
        <v>1180</v>
      </c>
      <c r="AC28" s="9">
        <v>1232</v>
      </c>
      <c r="AD28" s="9">
        <v>1238</v>
      </c>
      <c r="AE28" s="9">
        <v>1436</v>
      </c>
      <c r="AF28" s="9">
        <v>1492</v>
      </c>
      <c r="AG28" s="9">
        <v>1443</v>
      </c>
      <c r="AH28" s="9">
        <v>1452</v>
      </c>
      <c r="AI28" s="9">
        <v>1428</v>
      </c>
      <c r="AJ28" s="9">
        <v>1551</v>
      </c>
      <c r="AK28" s="9">
        <v>1502</v>
      </c>
      <c r="AL28" s="9">
        <v>1937</v>
      </c>
      <c r="AM28" s="9">
        <v>2040</v>
      </c>
      <c r="AN28" s="9" t="s">
        <v>52</v>
      </c>
      <c r="AO28" s="9" t="s">
        <v>52</v>
      </c>
      <c r="AP28" s="9" t="s">
        <v>52</v>
      </c>
      <c r="AQ28" s="9" t="s">
        <v>52</v>
      </c>
      <c r="AR28" s="9" t="s">
        <v>52</v>
      </c>
      <c r="AS28" s="9" t="s">
        <v>52</v>
      </c>
      <c r="AT28" s="9" t="s">
        <v>52</v>
      </c>
      <c r="AU28" s="9" t="s">
        <v>52</v>
      </c>
      <c r="AV28" s="9" t="s">
        <v>52</v>
      </c>
      <c r="AW28" s="9" t="s">
        <v>52</v>
      </c>
    </row>
    <row r="29" spans="1:49">
      <c r="A29" s="7" t="s">
        <v>87</v>
      </c>
      <c r="B29" s="9">
        <v>7217</v>
      </c>
      <c r="C29" s="9">
        <v>5874</v>
      </c>
      <c r="D29" s="9">
        <v>6008</v>
      </c>
      <c r="E29" s="9">
        <v>5584</v>
      </c>
      <c r="F29" s="9">
        <v>5474</v>
      </c>
      <c r="G29" s="9">
        <v>3440</v>
      </c>
      <c r="H29" s="9">
        <v>3473</v>
      </c>
      <c r="I29" s="9">
        <v>3060</v>
      </c>
      <c r="J29" s="9">
        <v>4479</v>
      </c>
      <c r="K29" s="9">
        <v>6309</v>
      </c>
      <c r="L29" s="9">
        <v>6198</v>
      </c>
      <c r="M29" s="9">
        <v>6008</v>
      </c>
      <c r="N29" s="9">
        <v>6669</v>
      </c>
      <c r="O29" s="9">
        <v>6804</v>
      </c>
      <c r="P29" s="9">
        <v>6317</v>
      </c>
      <c r="Q29" s="9">
        <v>6134</v>
      </c>
      <c r="R29" s="9">
        <v>5949</v>
      </c>
      <c r="S29" s="9">
        <v>5951</v>
      </c>
      <c r="T29" s="9">
        <v>6133</v>
      </c>
      <c r="U29" s="9">
        <v>6061</v>
      </c>
      <c r="V29" s="9">
        <v>6400</v>
      </c>
      <c r="W29" s="9">
        <v>6962</v>
      </c>
      <c r="X29" s="9">
        <v>7318</v>
      </c>
      <c r="Y29" s="9">
        <v>7326</v>
      </c>
      <c r="Z29" s="9">
        <v>1209</v>
      </c>
      <c r="AA29" s="9">
        <v>8392</v>
      </c>
      <c r="AB29" s="9">
        <v>8502</v>
      </c>
      <c r="AC29" s="9">
        <v>8866</v>
      </c>
      <c r="AD29" s="9">
        <v>9169</v>
      </c>
      <c r="AE29" s="9">
        <v>9154</v>
      </c>
      <c r="AF29" s="9">
        <v>9873</v>
      </c>
      <c r="AG29" s="9">
        <v>8918</v>
      </c>
      <c r="AH29" s="9">
        <v>9130</v>
      </c>
      <c r="AI29" s="9">
        <v>9715</v>
      </c>
      <c r="AJ29" s="9">
        <v>9858</v>
      </c>
      <c r="AK29" s="9">
        <v>9542</v>
      </c>
      <c r="AL29" s="9">
        <v>9607</v>
      </c>
      <c r="AM29" s="9">
        <v>10000</v>
      </c>
      <c r="AN29" s="9">
        <v>11264</v>
      </c>
      <c r="AO29" s="9">
        <v>17274</v>
      </c>
      <c r="AP29" s="9">
        <v>19997</v>
      </c>
      <c r="AQ29" s="9">
        <v>18979</v>
      </c>
      <c r="AR29" s="9">
        <v>48355</v>
      </c>
      <c r="AS29" s="9">
        <v>37267</v>
      </c>
      <c r="AT29" s="9">
        <v>69337</v>
      </c>
      <c r="AU29" s="9">
        <v>75870</v>
      </c>
      <c r="AV29" s="9">
        <v>70090</v>
      </c>
      <c r="AW29" s="9">
        <v>71382</v>
      </c>
    </row>
    <row r="30" spans="1:49">
      <c r="A30" s="7" t="s">
        <v>154</v>
      </c>
      <c r="B30" s="9" t="s">
        <v>52</v>
      </c>
      <c r="C30" s="9" t="s">
        <v>52</v>
      </c>
      <c r="D30" s="9" t="s">
        <v>52</v>
      </c>
      <c r="E30" s="9" t="s">
        <v>52</v>
      </c>
      <c r="F30" s="9" t="s">
        <v>52</v>
      </c>
      <c r="G30" s="9" t="s">
        <v>52</v>
      </c>
      <c r="H30" s="9" t="s">
        <v>52</v>
      </c>
      <c r="I30" s="9" t="s">
        <v>52</v>
      </c>
      <c r="J30" s="9" t="s">
        <v>52</v>
      </c>
      <c r="K30" s="9" t="s">
        <v>52</v>
      </c>
      <c r="L30" s="9" t="s">
        <v>52</v>
      </c>
      <c r="M30" s="9" t="s">
        <v>52</v>
      </c>
      <c r="N30" s="9" t="s">
        <v>52</v>
      </c>
      <c r="O30" s="9" t="s">
        <v>52</v>
      </c>
      <c r="P30" s="9" t="s">
        <v>52</v>
      </c>
      <c r="Q30" s="9" t="s">
        <v>52</v>
      </c>
      <c r="R30" s="9" t="s">
        <v>52</v>
      </c>
      <c r="S30" s="9" t="s">
        <v>52</v>
      </c>
      <c r="T30" s="9" t="s">
        <v>52</v>
      </c>
      <c r="U30" s="9" t="s">
        <v>52</v>
      </c>
      <c r="V30" s="9" t="s">
        <v>52</v>
      </c>
      <c r="W30" s="9" t="s">
        <v>52</v>
      </c>
      <c r="X30" s="9" t="s">
        <v>52</v>
      </c>
      <c r="Y30" s="9" t="s">
        <v>52</v>
      </c>
      <c r="Z30" s="9" t="s">
        <v>52</v>
      </c>
      <c r="AA30" s="9" t="s">
        <v>52</v>
      </c>
      <c r="AB30" s="9" t="s">
        <v>52</v>
      </c>
      <c r="AC30" s="9" t="s">
        <v>52</v>
      </c>
      <c r="AD30" s="9" t="s">
        <v>52</v>
      </c>
      <c r="AE30" s="9" t="s">
        <v>52</v>
      </c>
      <c r="AF30" s="9" t="s">
        <v>52</v>
      </c>
      <c r="AG30" s="9" t="s">
        <v>52</v>
      </c>
      <c r="AH30" s="9">
        <v>157071</v>
      </c>
      <c r="AI30" s="9">
        <v>171399</v>
      </c>
      <c r="AJ30" s="9">
        <v>181181</v>
      </c>
      <c r="AK30" s="9">
        <v>168913</v>
      </c>
      <c r="AL30" s="9">
        <v>201228</v>
      </c>
      <c r="AM30" s="9">
        <v>163435</v>
      </c>
      <c r="AN30" s="9">
        <v>154647</v>
      </c>
      <c r="AO30" s="9">
        <v>160470</v>
      </c>
      <c r="AP30" s="9">
        <v>161669</v>
      </c>
      <c r="AQ30" s="9">
        <v>142844</v>
      </c>
      <c r="AR30" s="9">
        <v>155314</v>
      </c>
      <c r="AS30" s="9">
        <v>174879</v>
      </c>
      <c r="AT30" s="9">
        <v>168765</v>
      </c>
      <c r="AU30" s="9">
        <v>180107</v>
      </c>
      <c r="AV30" s="9">
        <v>236822</v>
      </c>
      <c r="AW30" s="9">
        <v>284889</v>
      </c>
    </row>
    <row r="31" spans="1:49">
      <c r="A31" s="7" t="s">
        <v>196</v>
      </c>
      <c r="B31" s="9" t="s">
        <v>52</v>
      </c>
      <c r="C31" s="9" t="s">
        <v>52</v>
      </c>
      <c r="D31" s="9" t="s">
        <v>52</v>
      </c>
      <c r="E31" s="9" t="s">
        <v>52</v>
      </c>
      <c r="F31" s="9" t="s">
        <v>52</v>
      </c>
      <c r="G31" s="9" t="s">
        <v>52</v>
      </c>
      <c r="H31" s="9" t="s">
        <v>52</v>
      </c>
      <c r="I31" s="9" t="s">
        <v>52</v>
      </c>
      <c r="J31" s="9" t="s">
        <v>52</v>
      </c>
      <c r="K31" s="9" t="s">
        <v>52</v>
      </c>
      <c r="L31" s="9" t="s">
        <v>52</v>
      </c>
      <c r="M31" s="9" t="s">
        <v>52</v>
      </c>
      <c r="N31" s="9" t="s">
        <v>52</v>
      </c>
      <c r="O31" s="9" t="s">
        <v>52</v>
      </c>
      <c r="P31" s="9" t="s">
        <v>52</v>
      </c>
      <c r="Q31" s="9" t="s">
        <v>52</v>
      </c>
      <c r="R31" s="9" t="s">
        <v>52</v>
      </c>
      <c r="S31" s="9" t="s">
        <v>52</v>
      </c>
      <c r="T31" s="9" t="s">
        <v>52</v>
      </c>
      <c r="U31" s="9" t="s">
        <v>52</v>
      </c>
      <c r="V31" s="9" t="s">
        <v>52</v>
      </c>
      <c r="W31" s="9" t="s">
        <v>52</v>
      </c>
      <c r="X31" s="9" t="s">
        <v>52</v>
      </c>
      <c r="Y31" s="9" t="s">
        <v>52</v>
      </c>
      <c r="Z31" s="9" t="s">
        <v>52</v>
      </c>
      <c r="AA31" s="9" t="s">
        <v>52</v>
      </c>
      <c r="AB31" s="9" t="s">
        <v>52</v>
      </c>
      <c r="AC31" s="9" t="s">
        <v>52</v>
      </c>
      <c r="AD31" s="9" t="s">
        <v>52</v>
      </c>
      <c r="AE31" s="9" t="s">
        <v>52</v>
      </c>
      <c r="AF31" s="9" t="s">
        <v>52</v>
      </c>
      <c r="AG31" s="9" t="s">
        <v>52</v>
      </c>
      <c r="AH31" s="9" t="s">
        <v>52</v>
      </c>
      <c r="AI31" s="9" t="s">
        <v>52</v>
      </c>
      <c r="AJ31" s="9" t="s">
        <v>52</v>
      </c>
      <c r="AK31" s="9" t="s">
        <v>52</v>
      </c>
      <c r="AL31" s="9" t="s">
        <v>52</v>
      </c>
      <c r="AM31" s="9" t="s">
        <v>52</v>
      </c>
      <c r="AN31" s="9" t="s">
        <v>52</v>
      </c>
      <c r="AO31" s="9" t="s">
        <v>52</v>
      </c>
      <c r="AP31" s="9" t="s">
        <v>52</v>
      </c>
      <c r="AQ31" s="9">
        <v>4631</v>
      </c>
      <c r="AR31" s="9">
        <v>5250</v>
      </c>
      <c r="AS31" s="9">
        <v>5441</v>
      </c>
      <c r="AT31" s="9">
        <v>2943</v>
      </c>
      <c r="AU31" s="9">
        <v>2687</v>
      </c>
      <c r="AV31" s="9">
        <v>3503</v>
      </c>
      <c r="AW31" s="9">
        <v>3421</v>
      </c>
    </row>
    <row r="32" spans="1:49">
      <c r="A32" s="101" t="s">
        <v>199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 spans="1:49">
      <c r="A33" s="102" t="s">
        <v>90</v>
      </c>
      <c r="B33" s="30">
        <v>343301</v>
      </c>
      <c r="C33" s="30">
        <v>347107</v>
      </c>
      <c r="D33" s="30">
        <v>372689</v>
      </c>
      <c r="E33" s="30">
        <v>384047</v>
      </c>
      <c r="F33" s="30">
        <v>394899</v>
      </c>
      <c r="G33" s="30">
        <v>409447</v>
      </c>
      <c r="H33" s="30">
        <v>432306</v>
      </c>
      <c r="I33" s="30">
        <v>453899</v>
      </c>
      <c r="J33" s="30">
        <v>473605</v>
      </c>
      <c r="K33" s="30">
        <v>471889</v>
      </c>
      <c r="L33" s="30">
        <v>490719</v>
      </c>
      <c r="M33" s="30">
        <v>514542</v>
      </c>
      <c r="N33" s="30">
        <v>533230</v>
      </c>
      <c r="O33" s="30">
        <v>533047</v>
      </c>
      <c r="P33" s="30">
        <v>557348</v>
      </c>
      <c r="Q33" s="30">
        <v>576293</v>
      </c>
      <c r="R33" s="30">
        <v>593631</v>
      </c>
      <c r="S33" s="30">
        <v>576367</v>
      </c>
      <c r="T33" s="30">
        <v>600816</v>
      </c>
      <c r="U33" s="30">
        <v>617905</v>
      </c>
      <c r="V33" s="30">
        <v>635867</v>
      </c>
      <c r="W33" s="30">
        <v>629273</v>
      </c>
      <c r="X33" s="30">
        <v>654960</v>
      </c>
      <c r="Y33" s="30">
        <v>669699</v>
      </c>
      <c r="Z33" s="30">
        <v>693658</v>
      </c>
      <c r="AA33" s="30">
        <v>678652</v>
      </c>
      <c r="AB33" s="30">
        <v>630239</v>
      </c>
      <c r="AC33" s="30">
        <v>664960</v>
      </c>
      <c r="AD33" s="30">
        <v>690628</v>
      </c>
      <c r="AE33" s="30">
        <v>671556</v>
      </c>
      <c r="AF33" s="30">
        <v>713018</v>
      </c>
      <c r="AG33" s="30">
        <v>711342</v>
      </c>
      <c r="AH33" s="30">
        <v>644114</v>
      </c>
      <c r="AI33" s="30">
        <v>678848</v>
      </c>
      <c r="AJ33" s="30">
        <v>710655</v>
      </c>
      <c r="AK33" s="30">
        <v>746071</v>
      </c>
      <c r="AL33" s="30">
        <v>755495</v>
      </c>
      <c r="AM33" s="30">
        <v>669467</v>
      </c>
      <c r="AN33" s="30">
        <v>697259</v>
      </c>
      <c r="AO33" s="30">
        <v>1348597</v>
      </c>
      <c r="AP33" s="30">
        <v>1371413</v>
      </c>
      <c r="AQ33" s="30">
        <v>1431252</v>
      </c>
      <c r="AR33" s="30">
        <v>1548175</v>
      </c>
      <c r="AS33" s="30">
        <v>1592006</v>
      </c>
      <c r="AT33" s="30">
        <v>2498250</v>
      </c>
      <c r="AU33" s="30">
        <v>2492461</v>
      </c>
      <c r="AV33" s="30">
        <v>2614881</v>
      </c>
      <c r="AW33" s="30">
        <v>2654593</v>
      </c>
    </row>
    <row r="34" spans="1:49">
      <c r="A34" s="7" t="s">
        <v>91</v>
      </c>
      <c r="B34" s="9">
        <v>40917</v>
      </c>
      <c r="C34" s="9">
        <v>40917</v>
      </c>
      <c r="D34" s="9">
        <v>40917</v>
      </c>
      <c r="E34" s="9">
        <v>40917</v>
      </c>
      <c r="F34" s="9">
        <v>105917</v>
      </c>
      <c r="G34" s="9">
        <v>105917</v>
      </c>
      <c r="H34" s="9">
        <v>106857</v>
      </c>
      <c r="I34" s="9">
        <v>106857</v>
      </c>
      <c r="J34" s="9">
        <v>106857</v>
      </c>
      <c r="K34" s="9">
        <v>156000</v>
      </c>
      <c r="L34" s="9">
        <v>157186</v>
      </c>
      <c r="M34" s="9">
        <v>157186</v>
      </c>
      <c r="N34" s="9">
        <v>219186</v>
      </c>
      <c r="O34" s="9">
        <v>219186</v>
      </c>
      <c r="P34" s="9">
        <v>220086</v>
      </c>
      <c r="Q34" s="9">
        <v>220086</v>
      </c>
      <c r="R34" s="9">
        <v>260197</v>
      </c>
      <c r="S34" s="9">
        <v>260197</v>
      </c>
      <c r="T34" s="9">
        <v>261247</v>
      </c>
      <c r="U34" s="9">
        <v>261247</v>
      </c>
      <c r="V34" s="9">
        <v>261247</v>
      </c>
      <c r="W34" s="9">
        <v>309058</v>
      </c>
      <c r="X34" s="9">
        <v>310008</v>
      </c>
      <c r="Y34" s="9">
        <v>310008</v>
      </c>
      <c r="Z34" s="9">
        <v>310008</v>
      </c>
      <c r="AA34" s="9">
        <v>330375</v>
      </c>
      <c r="AB34" s="9">
        <v>330375</v>
      </c>
      <c r="AC34" s="9">
        <v>330375</v>
      </c>
      <c r="AD34" s="9">
        <v>330375</v>
      </c>
      <c r="AE34" s="9">
        <v>341073</v>
      </c>
      <c r="AF34" s="9">
        <v>341073</v>
      </c>
      <c r="AG34" s="9">
        <v>341073</v>
      </c>
      <c r="AH34" s="9">
        <v>341073</v>
      </c>
      <c r="AI34" s="9">
        <v>352715</v>
      </c>
      <c r="AJ34" s="9">
        <v>352715</v>
      </c>
      <c r="AK34" s="9">
        <v>352715</v>
      </c>
      <c r="AL34" s="9">
        <v>352715</v>
      </c>
      <c r="AM34" s="9">
        <v>352715</v>
      </c>
      <c r="AN34" s="9">
        <v>352715</v>
      </c>
      <c r="AO34" s="9">
        <v>967924</v>
      </c>
      <c r="AP34" s="9">
        <v>808715</v>
      </c>
      <c r="AQ34" s="9">
        <v>808715</v>
      </c>
      <c r="AR34" s="9">
        <v>808715</v>
      </c>
      <c r="AS34" s="9">
        <v>811284</v>
      </c>
      <c r="AT34" s="9">
        <v>1645467</v>
      </c>
      <c r="AU34" s="9">
        <v>1645467</v>
      </c>
      <c r="AV34" s="9">
        <v>1671716</v>
      </c>
      <c r="AW34" s="9">
        <v>1671716</v>
      </c>
    </row>
    <row r="35" spans="1:49">
      <c r="A35" s="7" t="s">
        <v>92</v>
      </c>
      <c r="B35" s="9">
        <v>233815</v>
      </c>
      <c r="C35" s="9">
        <v>238086</v>
      </c>
      <c r="D35" s="9">
        <v>237723</v>
      </c>
      <c r="E35" s="9">
        <v>237723</v>
      </c>
      <c r="F35" s="9">
        <v>172723</v>
      </c>
      <c r="G35" s="9">
        <v>172830</v>
      </c>
      <c r="H35" s="9">
        <v>173149</v>
      </c>
      <c r="I35" s="9">
        <v>173498</v>
      </c>
      <c r="J35" s="9">
        <v>173838</v>
      </c>
      <c r="K35" s="9">
        <v>125190</v>
      </c>
      <c r="L35" s="9">
        <v>126781</v>
      </c>
      <c r="M35" s="9">
        <v>128288</v>
      </c>
      <c r="N35" s="9">
        <v>67543</v>
      </c>
      <c r="O35" s="9">
        <v>68856</v>
      </c>
      <c r="P35" s="9">
        <v>69727</v>
      </c>
      <c r="Q35" s="9">
        <v>70739</v>
      </c>
      <c r="R35" s="9">
        <v>31943</v>
      </c>
      <c r="S35" s="9">
        <v>33154</v>
      </c>
      <c r="T35" s="9">
        <v>34159</v>
      </c>
      <c r="U35" s="9">
        <v>35377</v>
      </c>
      <c r="V35" s="9">
        <v>36578</v>
      </c>
      <c r="W35" s="9">
        <v>37659</v>
      </c>
      <c r="X35" s="9">
        <v>38371</v>
      </c>
      <c r="Y35" s="9">
        <v>39554</v>
      </c>
      <c r="Z35" s="9">
        <v>40695</v>
      </c>
      <c r="AA35" s="9">
        <v>41758</v>
      </c>
      <c r="AB35" s="9">
        <v>43268</v>
      </c>
      <c r="AC35" s="9">
        <v>44369</v>
      </c>
      <c r="AD35" s="9">
        <v>45676</v>
      </c>
      <c r="AE35" s="9">
        <v>45925</v>
      </c>
      <c r="AF35" s="9">
        <v>45525</v>
      </c>
      <c r="AG35" s="9">
        <v>46725</v>
      </c>
      <c r="AH35" s="9">
        <v>47908</v>
      </c>
      <c r="AI35" s="9">
        <v>49035</v>
      </c>
      <c r="AJ35" s="9">
        <v>49810</v>
      </c>
      <c r="AK35" s="9">
        <v>50538</v>
      </c>
      <c r="AL35" s="9">
        <v>48634</v>
      </c>
      <c r="AM35" s="9">
        <v>49330</v>
      </c>
      <c r="AN35" s="9">
        <v>48801</v>
      </c>
      <c r="AO35" s="9">
        <v>49229</v>
      </c>
      <c r="AP35" s="9">
        <v>208866</v>
      </c>
      <c r="AQ35" s="9">
        <v>157939</v>
      </c>
      <c r="AR35" s="9">
        <v>198491</v>
      </c>
      <c r="AS35" s="9">
        <v>196925</v>
      </c>
      <c r="AT35" s="9">
        <v>163585</v>
      </c>
      <c r="AU35" s="9">
        <v>163046</v>
      </c>
      <c r="AV35" s="9">
        <v>161596</v>
      </c>
      <c r="AW35" s="9">
        <v>176094</v>
      </c>
    </row>
    <row r="36" spans="1:49">
      <c r="A36" s="7" t="s">
        <v>93</v>
      </c>
      <c r="B36" s="9">
        <v>37779</v>
      </c>
      <c r="C36" s="9">
        <v>37779</v>
      </c>
      <c r="D36" s="9">
        <v>37779</v>
      </c>
      <c r="E36" s="9">
        <v>105407</v>
      </c>
      <c r="F36" s="9">
        <v>116259</v>
      </c>
      <c r="G36" s="9">
        <v>105407</v>
      </c>
      <c r="H36" s="9">
        <v>98421</v>
      </c>
      <c r="I36" s="9">
        <v>153162</v>
      </c>
      <c r="J36" s="9">
        <v>173544</v>
      </c>
      <c r="K36" s="9">
        <v>153162</v>
      </c>
      <c r="L36" s="9">
        <v>153162</v>
      </c>
      <c r="M36" s="9">
        <v>208174</v>
      </c>
      <c r="N36" s="9">
        <v>229068</v>
      </c>
      <c r="O36" s="9">
        <v>208174</v>
      </c>
      <c r="P36" s="9">
        <v>208174</v>
      </c>
      <c r="Q36" s="9">
        <v>250120</v>
      </c>
      <c r="R36" s="9">
        <v>250120</v>
      </c>
      <c r="S36" s="9">
        <v>250120</v>
      </c>
      <c r="T36" s="9">
        <v>250120</v>
      </c>
      <c r="U36" s="9">
        <v>308079</v>
      </c>
      <c r="V36" s="9">
        <v>308079</v>
      </c>
      <c r="W36" s="9">
        <v>261249</v>
      </c>
      <c r="X36" s="9">
        <v>261249</v>
      </c>
      <c r="Y36" s="9">
        <v>269024</v>
      </c>
      <c r="Z36" s="9">
        <v>269024</v>
      </c>
      <c r="AA36" s="9">
        <v>269024</v>
      </c>
      <c r="AB36" s="9">
        <v>217024</v>
      </c>
      <c r="AC36" s="9">
        <v>289406</v>
      </c>
      <c r="AD36" s="9">
        <v>289406</v>
      </c>
      <c r="AE36" s="9">
        <v>243406</v>
      </c>
      <c r="AF36" s="9">
        <v>243406</v>
      </c>
      <c r="AG36" s="9">
        <v>301476</v>
      </c>
      <c r="AH36" s="9">
        <v>226476</v>
      </c>
      <c r="AI36" s="9">
        <v>226476</v>
      </c>
      <c r="AJ36" s="9">
        <v>226476</v>
      </c>
      <c r="AK36" s="9">
        <v>308156</v>
      </c>
      <c r="AL36" s="9">
        <v>335998</v>
      </c>
      <c r="AM36" s="9">
        <v>335998</v>
      </c>
      <c r="AN36" s="9">
        <v>335998</v>
      </c>
      <c r="AO36" s="9">
        <v>335832</v>
      </c>
      <c r="AP36" s="9">
        <v>335832</v>
      </c>
      <c r="AQ36" s="9">
        <v>335832</v>
      </c>
      <c r="AR36" s="9">
        <v>335832</v>
      </c>
      <c r="AS36" s="167">
        <v>541478</v>
      </c>
      <c r="AT36" s="167">
        <v>541478</v>
      </c>
      <c r="AU36" s="167">
        <v>541478</v>
      </c>
      <c r="AV36" s="167">
        <v>541478</v>
      </c>
      <c r="AW36" s="167">
        <v>814396</v>
      </c>
    </row>
    <row r="37" spans="1:49">
      <c r="A37" s="7" t="s">
        <v>201</v>
      </c>
      <c r="B37" s="9" t="s">
        <v>52</v>
      </c>
      <c r="C37" s="9" t="s">
        <v>52</v>
      </c>
      <c r="D37" s="9" t="s">
        <v>52</v>
      </c>
      <c r="E37" s="9" t="s">
        <v>52</v>
      </c>
      <c r="F37" s="9" t="s">
        <v>52</v>
      </c>
      <c r="G37" s="9" t="s">
        <v>52</v>
      </c>
      <c r="H37" s="9" t="s">
        <v>52</v>
      </c>
      <c r="I37" s="9" t="s">
        <v>52</v>
      </c>
      <c r="J37" s="9" t="s">
        <v>52</v>
      </c>
      <c r="K37" s="9" t="s">
        <v>52</v>
      </c>
      <c r="L37" s="9" t="s">
        <v>52</v>
      </c>
      <c r="M37" s="9" t="s">
        <v>52</v>
      </c>
      <c r="N37" s="9" t="s">
        <v>52</v>
      </c>
      <c r="O37" s="9" t="s">
        <v>52</v>
      </c>
      <c r="P37" s="9" t="s">
        <v>52</v>
      </c>
      <c r="Q37" s="9" t="s">
        <v>52</v>
      </c>
      <c r="R37" s="9">
        <v>-2120</v>
      </c>
      <c r="S37" s="9">
        <v>-1632</v>
      </c>
      <c r="T37" s="9">
        <v>-5831</v>
      </c>
      <c r="U37" s="9">
        <v>-5502</v>
      </c>
      <c r="V37" s="9">
        <v>-3420</v>
      </c>
      <c r="W37" s="9">
        <v>-1692</v>
      </c>
      <c r="X37" s="9">
        <v>-1850</v>
      </c>
      <c r="Y37" s="9">
        <v>-1862</v>
      </c>
      <c r="Z37" s="9">
        <v>-1219</v>
      </c>
      <c r="AA37" s="9">
        <v>-2410</v>
      </c>
      <c r="AB37" s="9">
        <v>-1182</v>
      </c>
      <c r="AC37" s="9">
        <v>-1986</v>
      </c>
      <c r="AD37" s="9">
        <v>-1943</v>
      </c>
      <c r="AE37" s="9">
        <v>1916</v>
      </c>
      <c r="AF37" s="9">
        <v>3614</v>
      </c>
      <c r="AG37" s="9">
        <v>4342</v>
      </c>
      <c r="AH37" s="9">
        <v>5516</v>
      </c>
      <c r="AI37" s="9">
        <v>7257</v>
      </c>
      <c r="AJ37" s="9">
        <v>5788</v>
      </c>
      <c r="AK37" s="9">
        <v>6820</v>
      </c>
      <c r="AL37" s="9">
        <v>-7740</v>
      </c>
      <c r="AM37" s="9">
        <v>-12165</v>
      </c>
      <c r="AN37" s="9">
        <v>-13892</v>
      </c>
      <c r="AO37" s="9">
        <v>-4388</v>
      </c>
      <c r="AP37" s="9">
        <v>-11776</v>
      </c>
      <c r="AQ37" s="9">
        <v>-4927</v>
      </c>
      <c r="AR37" s="9">
        <v>-8183</v>
      </c>
      <c r="AS37" s="9">
        <v>-9107</v>
      </c>
      <c r="AT37" s="9">
        <v>-991</v>
      </c>
      <c r="AU37" s="9">
        <v>-6379</v>
      </c>
      <c r="AV37" s="9">
        <v>-8674</v>
      </c>
      <c r="AW37" s="9">
        <v>-8414</v>
      </c>
    </row>
    <row r="38" spans="1:49">
      <c r="A38" s="101" t="s">
        <v>213</v>
      </c>
      <c r="B38" s="9">
        <v>14728</v>
      </c>
      <c r="C38" s="9">
        <v>30325</v>
      </c>
      <c r="D38" s="9">
        <v>56270</v>
      </c>
      <c r="E38" s="9" t="s">
        <v>52</v>
      </c>
      <c r="F38" s="9" t="s">
        <v>52</v>
      </c>
      <c r="G38" s="9">
        <v>25293</v>
      </c>
      <c r="H38" s="9">
        <v>53879</v>
      </c>
      <c r="I38" s="9" t="s">
        <v>52</v>
      </c>
      <c r="J38" s="9">
        <v>19366</v>
      </c>
      <c r="K38" s="9">
        <v>37537</v>
      </c>
      <c r="L38" s="9">
        <v>53590</v>
      </c>
      <c r="M38" s="9" t="s">
        <v>52</v>
      </c>
      <c r="N38" s="9">
        <v>17433</v>
      </c>
      <c r="O38" s="9">
        <v>36831</v>
      </c>
      <c r="P38" s="9">
        <v>59361</v>
      </c>
      <c r="Q38" s="9" t="s">
        <v>52</v>
      </c>
      <c r="R38" s="9">
        <v>18143</v>
      </c>
      <c r="S38" s="9">
        <v>34528</v>
      </c>
      <c r="T38" s="9">
        <v>61121</v>
      </c>
      <c r="U38" s="9" t="s">
        <v>52</v>
      </c>
      <c r="V38" s="9">
        <v>14679</v>
      </c>
      <c r="W38" s="9">
        <v>22999</v>
      </c>
      <c r="X38" s="9">
        <v>47182</v>
      </c>
      <c r="Y38" s="9" t="s">
        <v>52</v>
      </c>
      <c r="Z38" s="9">
        <v>22175</v>
      </c>
      <c r="AA38" s="9">
        <v>39905</v>
      </c>
      <c r="AB38" s="9">
        <v>40754</v>
      </c>
      <c r="AC38" s="9" t="s">
        <v>52</v>
      </c>
      <c r="AD38" s="9">
        <v>27114</v>
      </c>
      <c r="AE38" s="9">
        <v>39236</v>
      </c>
      <c r="AF38" s="9">
        <v>79400</v>
      </c>
      <c r="AG38" s="9">
        <v>17726</v>
      </c>
      <c r="AH38" s="9">
        <v>23141</v>
      </c>
      <c r="AI38" s="9">
        <v>43365</v>
      </c>
      <c r="AJ38" s="9">
        <v>75866</v>
      </c>
      <c r="AK38" s="9" t="s">
        <v>52</v>
      </c>
      <c r="AL38" s="9">
        <v>25888</v>
      </c>
      <c r="AM38" s="9">
        <v>-56411</v>
      </c>
      <c r="AN38" s="9">
        <v>-26363</v>
      </c>
      <c r="AO38" s="9">
        <v>0</v>
      </c>
      <c r="AP38" s="9">
        <v>29776</v>
      </c>
      <c r="AQ38" s="9">
        <v>133466</v>
      </c>
      <c r="AR38" s="9">
        <v>211512</v>
      </c>
      <c r="AS38" s="9">
        <v>0</v>
      </c>
      <c r="AT38" s="9">
        <v>98053</v>
      </c>
      <c r="AU38" s="9">
        <v>148820</v>
      </c>
      <c r="AV38" s="9">
        <v>248014</v>
      </c>
      <c r="AW38" s="9">
        <v>0</v>
      </c>
    </row>
    <row r="39" spans="1:49">
      <c r="A39" s="101" t="s">
        <v>171</v>
      </c>
      <c r="B39" s="9">
        <v>16062</v>
      </c>
      <c r="C39" s="9" t="s">
        <v>52</v>
      </c>
      <c r="D39" s="9" t="s">
        <v>52</v>
      </c>
      <c r="E39" s="9" t="s">
        <v>52</v>
      </c>
      <c r="F39" s="9" t="s">
        <v>52</v>
      </c>
      <c r="G39" s="9" t="s">
        <v>52</v>
      </c>
      <c r="H39" s="9" t="s">
        <v>52</v>
      </c>
      <c r="I39" s="9">
        <v>20382</v>
      </c>
      <c r="J39" s="9" t="s">
        <v>52</v>
      </c>
      <c r="K39" s="9" t="s">
        <v>52</v>
      </c>
      <c r="L39" s="9" t="s">
        <v>52</v>
      </c>
      <c r="M39" s="9">
        <v>20894</v>
      </c>
      <c r="N39" s="9" t="s">
        <v>52</v>
      </c>
      <c r="O39" s="9" t="s">
        <v>52</v>
      </c>
      <c r="P39" s="9" t="s">
        <v>52</v>
      </c>
      <c r="Q39" s="9">
        <v>35348</v>
      </c>
      <c r="R39" s="9">
        <v>35348</v>
      </c>
      <c r="S39" s="9" t="s">
        <v>52</v>
      </c>
      <c r="T39" s="9" t="s">
        <v>52</v>
      </c>
      <c r="U39" s="9">
        <v>18704</v>
      </c>
      <c r="V39" s="9">
        <v>18704</v>
      </c>
      <c r="W39" s="9" t="s">
        <v>52</v>
      </c>
      <c r="X39" s="9" t="s">
        <v>52</v>
      </c>
      <c r="Y39" s="9">
        <v>52975</v>
      </c>
      <c r="Z39" s="9">
        <v>52975</v>
      </c>
      <c r="AA39" s="9" t="s">
        <v>52</v>
      </c>
      <c r="AB39" s="9" t="s">
        <v>52</v>
      </c>
      <c r="AC39" s="9">
        <v>2796</v>
      </c>
      <c r="AD39" s="9" t="s">
        <v>52</v>
      </c>
      <c r="AE39" s="9" t="s">
        <v>52</v>
      </c>
      <c r="AF39" s="9" t="s">
        <v>52</v>
      </c>
      <c r="AG39" s="9" t="s">
        <v>52</v>
      </c>
      <c r="AH39" s="9" t="s">
        <v>52</v>
      </c>
      <c r="AI39" s="9" t="s">
        <v>52</v>
      </c>
      <c r="AJ39" s="9" t="s">
        <v>52</v>
      </c>
      <c r="AK39" s="9">
        <v>27842</v>
      </c>
      <c r="AL39" s="9" t="s">
        <v>52</v>
      </c>
      <c r="AM39" s="9" t="s">
        <v>52</v>
      </c>
      <c r="AN39" s="9" t="s">
        <v>52</v>
      </c>
      <c r="AO39" s="9" t="s">
        <v>52</v>
      </c>
      <c r="AP39" s="9" t="s">
        <v>52</v>
      </c>
      <c r="AQ39" s="9" t="s">
        <v>52</v>
      </c>
      <c r="AR39" s="9" t="s">
        <v>52</v>
      </c>
      <c r="AS39" s="9">
        <v>50000</v>
      </c>
      <c r="AT39" s="9">
        <v>50000</v>
      </c>
      <c r="AU39" s="9" t="s">
        <v>52</v>
      </c>
      <c r="AV39" s="9" t="s">
        <v>52</v>
      </c>
      <c r="AW39" s="9" t="s">
        <v>52</v>
      </c>
    </row>
    <row r="40" spans="1:49">
      <c r="A40" s="101" t="s">
        <v>195</v>
      </c>
      <c r="B40" s="9" t="s">
        <v>52</v>
      </c>
      <c r="C40" s="9" t="s">
        <v>52</v>
      </c>
      <c r="D40" s="9" t="s">
        <v>52</v>
      </c>
      <c r="E40" s="9" t="s">
        <v>52</v>
      </c>
      <c r="F40" s="9" t="s">
        <v>52</v>
      </c>
      <c r="G40" s="9" t="s">
        <v>52</v>
      </c>
      <c r="H40" s="9" t="s">
        <v>52</v>
      </c>
      <c r="I40" s="9" t="s">
        <v>52</v>
      </c>
      <c r="J40" s="9" t="s">
        <v>52</v>
      </c>
      <c r="K40" s="9" t="s">
        <v>52</v>
      </c>
      <c r="L40" s="9" t="s">
        <v>52</v>
      </c>
      <c r="M40" s="9" t="s">
        <v>52</v>
      </c>
      <c r="N40" s="9" t="s">
        <v>52</v>
      </c>
      <c r="O40" s="9" t="s">
        <v>52</v>
      </c>
      <c r="P40" s="9" t="s">
        <v>52</v>
      </c>
      <c r="Q40" s="9" t="s">
        <v>52</v>
      </c>
      <c r="R40" s="9" t="s">
        <v>52</v>
      </c>
      <c r="S40" s="9" t="s">
        <v>52</v>
      </c>
      <c r="T40" s="9" t="s">
        <v>52</v>
      </c>
      <c r="U40" s="9" t="s">
        <v>52</v>
      </c>
      <c r="V40" s="9" t="s">
        <v>52</v>
      </c>
      <c r="W40" s="9" t="s">
        <v>52</v>
      </c>
      <c r="X40" s="9" t="s">
        <v>52</v>
      </c>
      <c r="Y40" s="9" t="s">
        <v>52</v>
      </c>
      <c r="Z40" s="9" t="s">
        <v>52</v>
      </c>
      <c r="AA40" s="9" t="s">
        <v>52</v>
      </c>
      <c r="AB40" s="9" t="s">
        <v>52</v>
      </c>
      <c r="AC40" s="9" t="s">
        <v>52</v>
      </c>
      <c r="AD40" s="9" t="s">
        <v>52</v>
      </c>
      <c r="AE40" s="9" t="s">
        <v>52</v>
      </c>
      <c r="AF40" s="9" t="s">
        <v>52</v>
      </c>
      <c r="AG40" s="9" t="s">
        <v>52</v>
      </c>
      <c r="AH40" s="9" t="s">
        <v>52</v>
      </c>
      <c r="AI40" s="9" t="s">
        <v>52</v>
      </c>
      <c r="AJ40" s="9" t="s">
        <v>52</v>
      </c>
      <c r="AK40" s="9" t="s">
        <v>52</v>
      </c>
      <c r="AL40" s="9" t="s">
        <v>52</v>
      </c>
      <c r="AM40" s="9" t="s">
        <v>52</v>
      </c>
      <c r="AN40" s="9" t="s">
        <v>52</v>
      </c>
      <c r="AO40" s="9" t="s">
        <v>52</v>
      </c>
      <c r="AP40" s="9" t="s">
        <v>52</v>
      </c>
      <c r="AQ40" s="9">
        <v>-45</v>
      </c>
      <c r="AR40" s="9">
        <v>0</v>
      </c>
      <c r="AS40" s="9" t="s">
        <v>52</v>
      </c>
      <c r="AT40" s="9" t="s">
        <v>52</v>
      </c>
      <c r="AU40" s="9" t="s">
        <v>52</v>
      </c>
      <c r="AV40" s="9" t="s">
        <v>52</v>
      </c>
      <c r="AW40" s="9" t="s">
        <v>52</v>
      </c>
    </row>
    <row r="41" spans="1:49">
      <c r="A41" s="101" t="s">
        <v>200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>
        <v>168</v>
      </c>
      <c r="AS41" s="9">
        <v>0</v>
      </c>
      <c r="AT41" s="9" t="s">
        <v>52</v>
      </c>
      <c r="AU41" s="9" t="s">
        <v>52</v>
      </c>
      <c r="AV41" s="9" t="s">
        <v>52</v>
      </c>
      <c r="AW41" s="9" t="s">
        <v>52</v>
      </c>
    </row>
    <row r="42" spans="1:49">
      <c r="A42" s="101" t="s">
        <v>194</v>
      </c>
      <c r="B42" s="9" t="s">
        <v>52</v>
      </c>
      <c r="C42" s="9" t="s">
        <v>52</v>
      </c>
      <c r="D42" s="9" t="s">
        <v>52</v>
      </c>
      <c r="E42" s="9" t="s">
        <v>52</v>
      </c>
      <c r="F42" s="9" t="s">
        <v>52</v>
      </c>
      <c r="G42" s="9" t="s">
        <v>52</v>
      </c>
      <c r="H42" s="9" t="s">
        <v>52</v>
      </c>
      <c r="I42" s="9" t="s">
        <v>52</v>
      </c>
      <c r="J42" s="9" t="s">
        <v>52</v>
      </c>
      <c r="K42" s="9" t="s">
        <v>52</v>
      </c>
      <c r="L42" s="9" t="s">
        <v>52</v>
      </c>
      <c r="M42" s="9" t="s">
        <v>52</v>
      </c>
      <c r="N42" s="9" t="s">
        <v>52</v>
      </c>
      <c r="O42" s="9" t="s">
        <v>52</v>
      </c>
      <c r="P42" s="9" t="s">
        <v>52</v>
      </c>
      <c r="Q42" s="9" t="s">
        <v>52</v>
      </c>
      <c r="R42" s="9" t="s">
        <v>52</v>
      </c>
      <c r="S42" s="9" t="s">
        <v>52</v>
      </c>
      <c r="T42" s="9" t="s">
        <v>52</v>
      </c>
      <c r="U42" s="9" t="s">
        <v>52</v>
      </c>
      <c r="V42" s="9" t="s">
        <v>52</v>
      </c>
      <c r="W42" s="9" t="s">
        <v>52</v>
      </c>
      <c r="X42" s="9" t="s">
        <v>52</v>
      </c>
      <c r="Y42" s="9" t="s">
        <v>52</v>
      </c>
      <c r="Z42" s="9" t="s">
        <v>52</v>
      </c>
      <c r="AA42" s="9" t="s">
        <v>52</v>
      </c>
      <c r="AB42" s="9" t="s">
        <v>52</v>
      </c>
      <c r="AC42" s="9" t="s">
        <v>52</v>
      </c>
      <c r="AD42" s="9" t="s">
        <v>52</v>
      </c>
      <c r="AE42" s="9" t="s">
        <v>52</v>
      </c>
      <c r="AF42" s="9" t="s">
        <v>52</v>
      </c>
      <c r="AG42" s="9" t="s">
        <v>52</v>
      </c>
      <c r="AH42" s="9" t="s">
        <v>52</v>
      </c>
      <c r="AI42" s="9" t="s">
        <v>52</v>
      </c>
      <c r="AJ42" s="9" t="s">
        <v>52</v>
      </c>
      <c r="AK42" s="9" t="s">
        <v>52</v>
      </c>
      <c r="AL42" s="9" t="s">
        <v>52</v>
      </c>
      <c r="AM42" s="9" t="s">
        <v>52</v>
      </c>
      <c r="AN42" s="9" t="s">
        <v>52</v>
      </c>
      <c r="AO42" s="9" t="s">
        <v>52</v>
      </c>
      <c r="AP42" s="9" t="s">
        <v>52</v>
      </c>
      <c r="AQ42" s="9">
        <v>272</v>
      </c>
      <c r="AR42" s="9">
        <v>1640</v>
      </c>
      <c r="AS42" s="9">
        <v>1426</v>
      </c>
      <c r="AT42" s="9">
        <v>658</v>
      </c>
      <c r="AU42" s="9">
        <v>29</v>
      </c>
      <c r="AV42" s="9">
        <v>751</v>
      </c>
      <c r="AW42" s="9">
        <v>801</v>
      </c>
    </row>
    <row r="43" spans="1:49">
      <c r="A43" s="102" t="s">
        <v>94</v>
      </c>
      <c r="B43" s="29">
        <v>480324</v>
      </c>
      <c r="C43" s="29">
        <v>452540</v>
      </c>
      <c r="D43" s="29">
        <v>505415</v>
      </c>
      <c r="E43" s="29">
        <v>510628</v>
      </c>
      <c r="F43" s="29">
        <v>521249</v>
      </c>
      <c r="G43" s="29">
        <v>546889</v>
      </c>
      <c r="H43" s="29">
        <v>595921</v>
      </c>
      <c r="I43" s="29">
        <v>636591</v>
      </c>
      <c r="J43" s="29">
        <v>671918</v>
      </c>
      <c r="K43" s="29">
        <v>674362</v>
      </c>
      <c r="L43" s="29">
        <v>719252</v>
      </c>
      <c r="M43" s="29">
        <v>703866</v>
      </c>
      <c r="N43" s="29">
        <v>753035</v>
      </c>
      <c r="O43" s="29">
        <v>714582</v>
      </c>
      <c r="P43" s="29">
        <v>783370</v>
      </c>
      <c r="Q43" s="29">
        <v>796509</v>
      </c>
      <c r="R43" s="29">
        <v>854853</v>
      </c>
      <c r="S43" s="29">
        <v>812393</v>
      </c>
      <c r="T43" s="29">
        <v>883125</v>
      </c>
      <c r="U43" s="29">
        <v>853948</v>
      </c>
      <c r="V43" s="29">
        <v>907567</v>
      </c>
      <c r="W43" s="29">
        <v>881837</v>
      </c>
      <c r="X43" s="29">
        <v>923068</v>
      </c>
      <c r="Y43" s="29">
        <v>907148</v>
      </c>
      <c r="Z43" s="29">
        <v>969269</v>
      </c>
      <c r="AA43" s="29">
        <v>967789</v>
      </c>
      <c r="AB43" s="29">
        <v>912656</v>
      </c>
      <c r="AC43" s="29">
        <v>1049899</v>
      </c>
      <c r="AD43" s="29">
        <v>1072759</v>
      </c>
      <c r="AE43" s="29">
        <v>1056304</v>
      </c>
      <c r="AF43" s="29">
        <v>1110961</v>
      </c>
      <c r="AG43" s="29">
        <v>1045032</v>
      </c>
      <c r="AH43" s="29">
        <v>1332591</v>
      </c>
      <c r="AI43" s="29">
        <v>1304115</v>
      </c>
      <c r="AJ43" s="29">
        <v>1391641</v>
      </c>
      <c r="AK43" s="29">
        <v>1413249</v>
      </c>
      <c r="AL43" s="29">
        <v>1905180</v>
      </c>
      <c r="AM43" s="29">
        <v>1730692</v>
      </c>
      <c r="AN43" s="29">
        <v>1788268</v>
      </c>
      <c r="AO43" s="29">
        <v>2832545</v>
      </c>
      <c r="AP43" s="29">
        <v>2835631</v>
      </c>
      <c r="AQ43" s="29">
        <v>2755405</v>
      </c>
      <c r="AR43" s="29">
        <v>3125244</v>
      </c>
      <c r="AS43" s="29">
        <v>3366326</v>
      </c>
      <c r="AT43" s="29">
        <v>4024212</v>
      </c>
      <c r="AU43" s="29">
        <v>4194407</v>
      </c>
      <c r="AV43" s="29">
        <v>4436421</v>
      </c>
      <c r="AW43" s="29">
        <v>4659264</v>
      </c>
    </row>
    <row r="44" spans="1:49">
      <c r="AA44" s="103"/>
      <c r="AB44" s="103"/>
    </row>
  </sheetData>
  <pageMargins left="0.511811024" right="0.511811024" top="0.78740157499999996" bottom="0.78740157499999996" header="0.31496062000000002" footer="0.31496062000000002"/>
  <pageSetup paperSize="9" orientation="portrait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V20"/>
  <sheetViews>
    <sheetView showGridLines="0" workbookViewId="0">
      <pane xSplit="1" ySplit="1" topLeftCell="BL2" activePane="bottomRight" state="frozen"/>
      <selection pane="topRight" activeCell="B1" sqref="B1"/>
      <selection pane="bottomLeft" activeCell="A2" sqref="A2"/>
      <selection pane="bottomRight" activeCell="BW4" sqref="BW4"/>
    </sheetView>
  </sheetViews>
  <sheetFormatPr defaultRowHeight="15"/>
  <cols>
    <col min="1" max="1" width="30.28515625" bestFit="1" customWidth="1"/>
    <col min="66" max="74" width="9.5703125" bestFit="1" customWidth="1"/>
  </cols>
  <sheetData>
    <row r="1" spans="1:74" ht="24.75" customHeight="1">
      <c r="A1" s="140" t="s">
        <v>140</v>
      </c>
      <c r="B1" s="28" t="s">
        <v>13</v>
      </c>
      <c r="C1" s="28" t="s">
        <v>14</v>
      </c>
      <c r="D1" s="28" t="s">
        <v>15</v>
      </c>
      <c r="E1" s="28" t="s">
        <v>16</v>
      </c>
      <c r="F1" s="28">
        <v>2010</v>
      </c>
      <c r="G1" s="28" t="s">
        <v>17</v>
      </c>
      <c r="H1" s="28" t="s">
        <v>18</v>
      </c>
      <c r="I1" s="28" t="s">
        <v>19</v>
      </c>
      <c r="J1" s="28" t="s">
        <v>20</v>
      </c>
      <c r="K1" s="28">
        <v>2011</v>
      </c>
      <c r="L1" s="28" t="s">
        <v>21</v>
      </c>
      <c r="M1" s="28" t="s">
        <v>22</v>
      </c>
      <c r="N1" s="28" t="s">
        <v>23</v>
      </c>
      <c r="O1" s="28" t="s">
        <v>24</v>
      </c>
      <c r="P1" s="28">
        <v>2012</v>
      </c>
      <c r="Q1" s="28" t="s">
        <v>25</v>
      </c>
      <c r="R1" s="28" t="s">
        <v>26</v>
      </c>
      <c r="S1" s="28" t="s">
        <v>27</v>
      </c>
      <c r="T1" s="28" t="s">
        <v>28</v>
      </c>
      <c r="U1" s="28">
        <v>2013</v>
      </c>
      <c r="V1" s="28" t="s">
        <v>29</v>
      </c>
      <c r="W1" s="28" t="s">
        <v>30</v>
      </c>
      <c r="X1" s="28" t="s">
        <v>31</v>
      </c>
      <c r="Y1" s="28" t="s">
        <v>32</v>
      </c>
      <c r="Z1" s="28">
        <v>2014</v>
      </c>
      <c r="AA1" s="28" t="s">
        <v>33</v>
      </c>
      <c r="AB1" s="28" t="s">
        <v>34</v>
      </c>
      <c r="AC1" s="28" t="s">
        <v>35</v>
      </c>
      <c r="AD1" s="28" t="s">
        <v>4</v>
      </c>
      <c r="AE1" s="28">
        <v>2015</v>
      </c>
      <c r="AF1" s="28" t="s">
        <v>36</v>
      </c>
      <c r="AG1" s="28" t="s">
        <v>37</v>
      </c>
      <c r="AH1" s="28" t="s">
        <v>38</v>
      </c>
      <c r="AI1" s="28" t="s">
        <v>5</v>
      </c>
      <c r="AJ1" s="28">
        <v>2016</v>
      </c>
      <c r="AK1" s="28" t="s">
        <v>104</v>
      </c>
      <c r="AL1" s="28" t="s">
        <v>119</v>
      </c>
      <c r="AM1" s="28" t="s">
        <v>124</v>
      </c>
      <c r="AN1" s="28" t="s">
        <v>126</v>
      </c>
      <c r="AO1" s="28">
        <v>2017</v>
      </c>
      <c r="AP1" s="28" t="s">
        <v>127</v>
      </c>
      <c r="AQ1" s="28" t="s">
        <v>131</v>
      </c>
      <c r="AR1" s="28" t="s">
        <v>137</v>
      </c>
      <c r="AS1" s="28" t="s">
        <v>138</v>
      </c>
      <c r="AT1" s="28">
        <v>2018</v>
      </c>
      <c r="AU1" s="28" t="s">
        <v>153</v>
      </c>
      <c r="AV1" s="152" t="s">
        <v>155</v>
      </c>
      <c r="AW1" s="28" t="s">
        <v>156</v>
      </c>
      <c r="AX1" s="152" t="s">
        <v>157</v>
      </c>
      <c r="AY1" s="28" t="s">
        <v>161</v>
      </c>
      <c r="AZ1" s="152" t="s">
        <v>162</v>
      </c>
      <c r="BA1" s="28" t="s">
        <v>164</v>
      </c>
      <c r="BB1" s="152" t="s">
        <v>165</v>
      </c>
      <c r="BC1" s="28">
        <v>2019</v>
      </c>
      <c r="BD1" s="152" t="s">
        <v>166</v>
      </c>
      <c r="BE1" s="28" t="s">
        <v>167</v>
      </c>
      <c r="BF1" s="28" t="s">
        <v>173</v>
      </c>
      <c r="BG1" s="28" t="s">
        <v>175</v>
      </c>
      <c r="BH1" s="28" t="s">
        <v>183</v>
      </c>
      <c r="BI1" s="28">
        <v>2020</v>
      </c>
      <c r="BJ1" s="28" t="s">
        <v>187</v>
      </c>
      <c r="BK1" s="28" t="s">
        <v>191</v>
      </c>
      <c r="BL1" s="28" t="s">
        <v>197</v>
      </c>
      <c r="BM1" s="28" t="s">
        <v>203</v>
      </c>
      <c r="BN1" s="28">
        <v>2021</v>
      </c>
      <c r="BO1" s="28" t="s">
        <v>209</v>
      </c>
      <c r="BP1" s="28" t="s">
        <v>215</v>
      </c>
      <c r="BQ1" s="28" t="s">
        <v>218</v>
      </c>
      <c r="BR1" s="28" t="s">
        <v>222</v>
      </c>
      <c r="BS1" s="28">
        <v>2022</v>
      </c>
      <c r="BT1" s="28" t="s">
        <v>226</v>
      </c>
      <c r="BU1" s="28" t="s">
        <v>299</v>
      </c>
      <c r="BV1" s="28" t="s">
        <v>304</v>
      </c>
    </row>
    <row r="2" spans="1:74">
      <c r="A2" s="14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</row>
    <row r="3" spans="1:74">
      <c r="A3" s="176" t="s">
        <v>141</v>
      </c>
      <c r="B3" s="177">
        <v>112610</v>
      </c>
      <c r="C3" s="177">
        <v>125302</v>
      </c>
      <c r="D3" s="177">
        <v>158828.992</v>
      </c>
      <c r="E3" s="177">
        <v>174784</v>
      </c>
      <c r="F3" s="177">
        <v>571524.99199999997</v>
      </c>
      <c r="G3" s="177">
        <v>138595.008</v>
      </c>
      <c r="H3" s="177">
        <v>152240</v>
      </c>
      <c r="I3" s="177">
        <v>188900.992</v>
      </c>
      <c r="J3" s="177">
        <v>199171.008</v>
      </c>
      <c r="K3" s="177">
        <v>678907.00800000003</v>
      </c>
      <c r="L3" s="177">
        <v>161360.992</v>
      </c>
      <c r="M3" s="177">
        <v>199468</v>
      </c>
      <c r="N3" s="177">
        <v>246655.008</v>
      </c>
      <c r="O3" s="177">
        <v>252850.94399999999</v>
      </c>
      <c r="P3" s="177">
        <v>860334.94400000002</v>
      </c>
      <c r="Q3" s="177">
        <v>201039.008</v>
      </c>
      <c r="R3" s="177">
        <v>237639.008</v>
      </c>
      <c r="S3" s="177">
        <v>266671.00799999997</v>
      </c>
      <c r="T3" s="177">
        <v>257601.024</v>
      </c>
      <c r="U3" s="177">
        <v>962950.04799999995</v>
      </c>
      <c r="V3" s="177">
        <v>213424.992</v>
      </c>
      <c r="W3" s="177">
        <v>253748</v>
      </c>
      <c r="X3" s="177">
        <v>296099.00799999997</v>
      </c>
      <c r="Y3" s="177">
        <v>289636.92800000001</v>
      </c>
      <c r="Z3" s="177">
        <v>1052908.9280000001</v>
      </c>
      <c r="AA3" s="177">
        <v>236242</v>
      </c>
      <c r="AB3" s="177">
        <v>285449.984</v>
      </c>
      <c r="AC3" s="177">
        <v>315068</v>
      </c>
      <c r="AD3" s="177">
        <v>283797.05599999998</v>
      </c>
      <c r="AE3" s="177">
        <v>1120557.04</v>
      </c>
      <c r="AF3" s="177">
        <v>257547.008</v>
      </c>
      <c r="AG3" s="177">
        <v>295752</v>
      </c>
      <c r="AH3" s="177">
        <v>346940.99200000003</v>
      </c>
      <c r="AI3" s="177">
        <v>338870.016</v>
      </c>
      <c r="AJ3" s="177">
        <v>1239110.0160000001</v>
      </c>
      <c r="AK3" s="177">
        <v>297176.99200000003</v>
      </c>
      <c r="AL3" s="177">
        <v>328903.00799999997</v>
      </c>
      <c r="AM3" s="177">
        <v>370792.99200000003</v>
      </c>
      <c r="AN3" s="177">
        <v>363601.02399999998</v>
      </c>
      <c r="AO3" s="177">
        <v>1360474.0160000001</v>
      </c>
      <c r="AP3" s="177">
        <v>330184.99200000003</v>
      </c>
      <c r="AQ3" s="177">
        <v>373859.00799999997</v>
      </c>
      <c r="AR3" s="177">
        <v>410404</v>
      </c>
      <c r="AS3" s="177">
        <v>412210.94400000002</v>
      </c>
      <c r="AT3" s="177">
        <v>1526658.9440000001</v>
      </c>
      <c r="AU3" s="177">
        <v>377163</v>
      </c>
      <c r="AV3" s="177">
        <v>377163</v>
      </c>
      <c r="AW3" s="177">
        <v>393546</v>
      </c>
      <c r="AX3" s="177">
        <v>393546</v>
      </c>
      <c r="AY3" s="177">
        <v>440874</v>
      </c>
      <c r="AZ3" s="177">
        <v>440874</v>
      </c>
      <c r="BA3" s="177">
        <v>467652</v>
      </c>
      <c r="BB3" s="177">
        <v>467652</v>
      </c>
      <c r="BC3" s="177">
        <v>1679235</v>
      </c>
      <c r="BD3" s="177">
        <v>1679235</v>
      </c>
      <c r="BE3" s="177">
        <v>375471</v>
      </c>
      <c r="BF3" s="177">
        <v>154443</v>
      </c>
      <c r="BG3" s="177">
        <v>416463</v>
      </c>
      <c r="BH3" s="177">
        <v>644615</v>
      </c>
      <c r="BI3" s="177">
        <v>1590992</v>
      </c>
      <c r="BJ3" s="177">
        <v>499952</v>
      </c>
      <c r="BK3" s="177">
        <v>552976</v>
      </c>
      <c r="BL3" s="177">
        <v>777949</v>
      </c>
      <c r="BM3" s="177">
        <v>1092950</v>
      </c>
      <c r="BN3" s="177">
        <v>2923827</v>
      </c>
      <c r="BO3" s="177">
        <v>839576</v>
      </c>
      <c r="BP3" s="177">
        <v>944752</v>
      </c>
      <c r="BQ3" s="177">
        <v>1137985</v>
      </c>
      <c r="BR3" s="177">
        <v>1311413</v>
      </c>
      <c r="BS3" s="177">
        <v>4233726</v>
      </c>
      <c r="BT3" s="177">
        <v>1025291</v>
      </c>
      <c r="BU3" s="177">
        <v>1131023</v>
      </c>
      <c r="BV3" s="177">
        <v>1265823</v>
      </c>
    </row>
    <row r="4" spans="1:74">
      <c r="A4" s="142" t="s">
        <v>142</v>
      </c>
      <c r="B4" s="143">
        <v>-65857</v>
      </c>
      <c r="C4" s="143">
        <v>-71705</v>
      </c>
      <c r="D4" s="143">
        <v>-95715</v>
      </c>
      <c r="E4" s="143">
        <v>-106607.008</v>
      </c>
      <c r="F4" s="143">
        <v>-339884.00800000003</v>
      </c>
      <c r="G4" s="143">
        <v>-82150</v>
      </c>
      <c r="H4" s="143">
        <v>-86532</v>
      </c>
      <c r="I4" s="143">
        <v>-109976</v>
      </c>
      <c r="J4" s="143">
        <v>-118825.024</v>
      </c>
      <c r="K4" s="143">
        <v>-397483.02399999998</v>
      </c>
      <c r="L4" s="143">
        <v>-94188</v>
      </c>
      <c r="M4" s="143">
        <v>-109533</v>
      </c>
      <c r="N4" s="143">
        <v>-139606</v>
      </c>
      <c r="O4" s="143">
        <v>-141202.976</v>
      </c>
      <c r="P4" s="143">
        <v>-484529.97600000002</v>
      </c>
      <c r="Q4" s="143">
        <v>-111606</v>
      </c>
      <c r="R4" s="143">
        <v>-131581</v>
      </c>
      <c r="S4" s="143">
        <v>-150592</v>
      </c>
      <c r="T4" s="143">
        <v>-143441.984</v>
      </c>
      <c r="U4" s="143">
        <v>-537220.98399999994</v>
      </c>
      <c r="V4" s="143">
        <v>-121364</v>
      </c>
      <c r="W4" s="143">
        <v>-140840</v>
      </c>
      <c r="X4" s="143">
        <v>-171199.008</v>
      </c>
      <c r="Y4" s="143">
        <v>-170206.976</v>
      </c>
      <c r="Z4" s="143">
        <v>-603609.98400000005</v>
      </c>
      <c r="AA4" s="143">
        <v>-140342</v>
      </c>
      <c r="AB4" s="143">
        <v>-164895.008</v>
      </c>
      <c r="AC4" s="143">
        <v>-182052.992</v>
      </c>
      <c r="AD4" s="143">
        <v>-157368</v>
      </c>
      <c r="AE4" s="143">
        <v>-644658</v>
      </c>
      <c r="AF4" s="143">
        <v>-145828</v>
      </c>
      <c r="AG4" s="143">
        <v>-163611.008</v>
      </c>
      <c r="AH4" s="143">
        <v>-194740.992</v>
      </c>
      <c r="AI4" s="143">
        <v>-185639.008</v>
      </c>
      <c r="AJ4" s="143">
        <v>-689819.00800000003</v>
      </c>
      <c r="AK4" s="143">
        <v>-167112.992</v>
      </c>
      <c r="AL4" s="143">
        <v>-174572</v>
      </c>
      <c r="AM4" s="143">
        <v>-200974</v>
      </c>
      <c r="AN4" s="143">
        <v>-194047.04</v>
      </c>
      <c r="AO4" s="143">
        <v>-736706.03200000001</v>
      </c>
      <c r="AP4" s="143">
        <v>-183624.992</v>
      </c>
      <c r="AQ4" s="143">
        <v>-195108</v>
      </c>
      <c r="AR4" s="143">
        <v>-219767.008</v>
      </c>
      <c r="AS4" s="143">
        <v>-217487.04</v>
      </c>
      <c r="AT4" s="143">
        <v>-815987.04</v>
      </c>
      <c r="AU4" s="143">
        <v>-204687</v>
      </c>
      <c r="AV4" s="143">
        <v>-204699</v>
      </c>
      <c r="AW4" s="143">
        <v>-209215</v>
      </c>
      <c r="AX4" s="143">
        <v>-209234</v>
      </c>
      <c r="AY4" s="143">
        <v>-240204</v>
      </c>
      <c r="AZ4" s="143">
        <v>-240222</v>
      </c>
      <c r="BA4" s="143">
        <v>-249435</v>
      </c>
      <c r="BB4" s="143">
        <v>-249428</v>
      </c>
      <c r="BC4" s="143">
        <v>-903541</v>
      </c>
      <c r="BD4" s="143">
        <v>-903583</v>
      </c>
      <c r="BE4" s="143">
        <v>-203099</v>
      </c>
      <c r="BF4" s="143">
        <v>-74283</v>
      </c>
      <c r="BG4" s="143">
        <v>-229976</v>
      </c>
      <c r="BH4" s="143">
        <v>-328421</v>
      </c>
      <c r="BI4" s="143">
        <v>-835779</v>
      </c>
      <c r="BJ4" s="143">
        <v>-250027</v>
      </c>
      <c r="BK4" s="143">
        <v>-260004</v>
      </c>
      <c r="BL4" s="143">
        <v>-372864</v>
      </c>
      <c r="BM4" s="143">
        <v>-502252</v>
      </c>
      <c r="BN4" s="143">
        <v>-1385147</v>
      </c>
      <c r="BO4" s="143">
        <v>-390836</v>
      </c>
      <c r="BP4" s="143">
        <v>-416145</v>
      </c>
      <c r="BQ4" s="143">
        <v>-536683</v>
      </c>
      <c r="BR4" s="143">
        <v>-606428</v>
      </c>
      <c r="BS4" s="143">
        <v>-1950092</v>
      </c>
      <c r="BT4" s="143">
        <v>-488467</v>
      </c>
      <c r="BU4" s="143">
        <v>-516509</v>
      </c>
      <c r="BV4" s="143">
        <v>-585097</v>
      </c>
    </row>
    <row r="5" spans="1:74">
      <c r="A5" s="14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4"/>
      <c r="BG5" s="144"/>
      <c r="BH5" s="144"/>
      <c r="BI5" s="144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</row>
    <row r="6" spans="1:74">
      <c r="A6" s="176" t="s">
        <v>54</v>
      </c>
      <c r="B6" s="177">
        <v>46753</v>
      </c>
      <c r="C6" s="177">
        <v>53597</v>
      </c>
      <c r="D6" s="177">
        <v>63114</v>
      </c>
      <c r="E6" s="177">
        <v>68176.991999999998</v>
      </c>
      <c r="F6" s="177">
        <v>231640.992</v>
      </c>
      <c r="G6" s="177">
        <v>56445</v>
      </c>
      <c r="H6" s="177">
        <v>65708</v>
      </c>
      <c r="I6" s="177">
        <v>78925</v>
      </c>
      <c r="J6" s="177">
        <v>80346.016000000003</v>
      </c>
      <c r="K6" s="177">
        <v>281424.016</v>
      </c>
      <c r="L6" s="177">
        <v>67173</v>
      </c>
      <c r="M6" s="177">
        <v>89935</v>
      </c>
      <c r="N6" s="177">
        <v>107049</v>
      </c>
      <c r="O6" s="177">
        <v>111648</v>
      </c>
      <c r="P6" s="177">
        <v>375805</v>
      </c>
      <c r="Q6" s="177">
        <v>89433</v>
      </c>
      <c r="R6" s="177">
        <v>106058</v>
      </c>
      <c r="S6" s="177">
        <v>116079</v>
      </c>
      <c r="T6" s="177">
        <v>114159.008</v>
      </c>
      <c r="U6" s="177">
        <v>425729.00800000003</v>
      </c>
      <c r="V6" s="177">
        <v>92061</v>
      </c>
      <c r="W6" s="177">
        <v>112908</v>
      </c>
      <c r="X6" s="177">
        <v>124900</v>
      </c>
      <c r="Y6" s="177">
        <v>119430.016</v>
      </c>
      <c r="Z6" s="177">
        <v>449299.016</v>
      </c>
      <c r="AA6" s="177">
        <v>95900</v>
      </c>
      <c r="AB6" s="177">
        <v>120555</v>
      </c>
      <c r="AC6" s="177">
        <v>133015</v>
      </c>
      <c r="AD6" s="177">
        <v>126428.992</v>
      </c>
      <c r="AE6" s="177">
        <v>475898.99199999997</v>
      </c>
      <c r="AF6" s="177">
        <v>111719</v>
      </c>
      <c r="AG6" s="177">
        <v>132141</v>
      </c>
      <c r="AH6" s="177">
        <v>152200</v>
      </c>
      <c r="AI6" s="177">
        <v>153231.008</v>
      </c>
      <c r="AJ6" s="177">
        <v>549291.00800000003</v>
      </c>
      <c r="AK6" s="177">
        <v>130064</v>
      </c>
      <c r="AL6" s="177">
        <v>154331.008</v>
      </c>
      <c r="AM6" s="177">
        <v>169819.008</v>
      </c>
      <c r="AN6" s="177">
        <v>169553.984</v>
      </c>
      <c r="AO6" s="177">
        <v>623768</v>
      </c>
      <c r="AP6" s="177">
        <v>146560</v>
      </c>
      <c r="AQ6" s="177">
        <v>178751.008</v>
      </c>
      <c r="AR6" s="177">
        <v>190636.992</v>
      </c>
      <c r="AS6" s="177">
        <v>194724</v>
      </c>
      <c r="AT6" s="177">
        <v>710672</v>
      </c>
      <c r="AU6" s="177">
        <v>172476</v>
      </c>
      <c r="AV6" s="177">
        <v>172464</v>
      </c>
      <c r="AW6" s="177">
        <v>184331</v>
      </c>
      <c r="AX6" s="177">
        <v>184312</v>
      </c>
      <c r="AY6" s="177">
        <v>200670</v>
      </c>
      <c r="AZ6" s="177">
        <v>200652</v>
      </c>
      <c r="BA6" s="177">
        <v>218217</v>
      </c>
      <c r="BB6" s="177">
        <v>218224</v>
      </c>
      <c r="BC6" s="177">
        <v>775694</v>
      </c>
      <c r="BD6" s="177">
        <v>775652</v>
      </c>
      <c r="BE6" s="177">
        <v>172372</v>
      </c>
      <c r="BF6" s="177">
        <v>80160</v>
      </c>
      <c r="BG6" s="177">
        <v>186487</v>
      </c>
      <c r="BH6" s="177">
        <v>316194</v>
      </c>
      <c r="BI6" s="177">
        <v>755213</v>
      </c>
      <c r="BJ6" s="177">
        <v>249925</v>
      </c>
      <c r="BK6" s="177">
        <v>292972</v>
      </c>
      <c r="BL6" s="177">
        <v>405085</v>
      </c>
      <c r="BM6" s="177">
        <v>590698</v>
      </c>
      <c r="BN6" s="177">
        <v>1538680</v>
      </c>
      <c r="BO6" s="177">
        <v>448740</v>
      </c>
      <c r="BP6" s="177">
        <v>528607</v>
      </c>
      <c r="BQ6" s="177">
        <v>601302</v>
      </c>
      <c r="BR6" s="177">
        <v>704985</v>
      </c>
      <c r="BS6" s="177">
        <v>2283634</v>
      </c>
      <c r="BT6" s="177">
        <v>536824</v>
      </c>
      <c r="BU6" s="177">
        <v>614514</v>
      </c>
      <c r="BV6" s="177">
        <v>680726</v>
      </c>
    </row>
    <row r="7" spans="1:74">
      <c r="A7" s="145" t="s">
        <v>143</v>
      </c>
      <c r="B7" s="146">
        <v>-31480</v>
      </c>
      <c r="C7" s="146">
        <v>-34418</v>
      </c>
      <c r="D7" s="146">
        <v>-41209</v>
      </c>
      <c r="E7" s="146">
        <v>-35169</v>
      </c>
      <c r="F7" s="146">
        <v>-142276</v>
      </c>
      <c r="G7" s="146">
        <v>-36947</v>
      </c>
      <c r="H7" s="146">
        <v>-38443</v>
      </c>
      <c r="I7" s="146">
        <v>-44677</v>
      </c>
      <c r="J7" s="146">
        <v>-49354</v>
      </c>
      <c r="K7" s="146">
        <v>-169421</v>
      </c>
      <c r="L7" s="146">
        <v>-47273</v>
      </c>
      <c r="M7" s="146">
        <v>-57050</v>
      </c>
      <c r="N7" s="146">
        <v>-66436</v>
      </c>
      <c r="O7" s="146">
        <v>-72093</v>
      </c>
      <c r="P7" s="146">
        <v>-242852</v>
      </c>
      <c r="Q7" s="146">
        <v>-63777</v>
      </c>
      <c r="R7" s="146">
        <v>-68858</v>
      </c>
      <c r="S7" s="146">
        <v>-72130</v>
      </c>
      <c r="T7" s="146">
        <v>-73484.991999999998</v>
      </c>
      <c r="U7" s="146">
        <v>-278249.99199999997</v>
      </c>
      <c r="V7" s="146">
        <v>-67981</v>
      </c>
      <c r="W7" s="146">
        <v>-73724</v>
      </c>
      <c r="X7" s="146">
        <v>-76766</v>
      </c>
      <c r="Y7" s="146">
        <v>-82758</v>
      </c>
      <c r="Z7" s="146">
        <v>-301229</v>
      </c>
      <c r="AA7" s="146">
        <v>-73573</v>
      </c>
      <c r="AB7" s="146">
        <v>-83697</v>
      </c>
      <c r="AC7" s="146">
        <v>-90747</v>
      </c>
      <c r="AD7" s="146">
        <v>-86594</v>
      </c>
      <c r="AE7" s="146">
        <v>-334611</v>
      </c>
      <c r="AF7" s="146">
        <v>-91648</v>
      </c>
      <c r="AG7" s="146">
        <v>-97682</v>
      </c>
      <c r="AH7" s="146">
        <v>-102804</v>
      </c>
      <c r="AI7" s="146">
        <v>-105831</v>
      </c>
      <c r="AJ7" s="146">
        <v>-397965</v>
      </c>
      <c r="AK7" s="146">
        <v>-100706</v>
      </c>
      <c r="AL7" s="146">
        <v>-110754</v>
      </c>
      <c r="AM7" s="146">
        <v>-113602</v>
      </c>
      <c r="AN7" s="146">
        <v>-125073</v>
      </c>
      <c r="AO7" s="146">
        <v>-450135</v>
      </c>
      <c r="AP7" s="146">
        <v>-114224</v>
      </c>
      <c r="AQ7" s="146">
        <v>-130987</v>
      </c>
      <c r="AR7" s="146">
        <v>-130575</v>
      </c>
      <c r="AS7" s="146">
        <v>-143606.96799999999</v>
      </c>
      <c r="AT7" s="146">
        <v>-519392.96799999999</v>
      </c>
      <c r="AU7" s="146">
        <v>-135789</v>
      </c>
      <c r="AV7" s="146">
        <v>-136327</v>
      </c>
      <c r="AW7" s="146">
        <v>-135210</v>
      </c>
      <c r="AX7" s="146">
        <v>-134894</v>
      </c>
      <c r="AY7" s="146">
        <v>-139413</v>
      </c>
      <c r="AZ7" s="146">
        <v>-139491</v>
      </c>
      <c r="BA7" s="146">
        <v>-142180</v>
      </c>
      <c r="BB7" s="146">
        <v>-142588</v>
      </c>
      <c r="BC7" s="146">
        <v>-552592</v>
      </c>
      <c r="BD7" s="146">
        <v>-553300</v>
      </c>
      <c r="BE7" s="146">
        <v>-128354</v>
      </c>
      <c r="BF7" s="146">
        <v>-171328</v>
      </c>
      <c r="BG7" s="146">
        <v>-142031</v>
      </c>
      <c r="BH7" s="146">
        <v>-221391</v>
      </c>
      <c r="BI7" s="146">
        <v>-663104</v>
      </c>
      <c r="BJ7" s="146">
        <v>-208824</v>
      </c>
      <c r="BK7" s="146">
        <v>-104000</v>
      </c>
      <c r="BL7" s="146">
        <v>-311684</v>
      </c>
      <c r="BM7" s="146">
        <v>-445647</v>
      </c>
      <c r="BN7" s="146">
        <v>-1070155</v>
      </c>
      <c r="BO7" s="146">
        <v>-287588</v>
      </c>
      <c r="BP7" s="146">
        <v>-405685</v>
      </c>
      <c r="BQ7" s="146">
        <v>-474127</v>
      </c>
      <c r="BR7" s="146">
        <v>-566105</v>
      </c>
      <c r="BS7" s="146">
        <v>-1733505</v>
      </c>
      <c r="BT7" s="146">
        <v>-432000</v>
      </c>
      <c r="BU7" s="146">
        <v>-489046</v>
      </c>
      <c r="BV7" s="146">
        <v>-505521</v>
      </c>
    </row>
    <row r="8" spans="1:74">
      <c r="A8" s="147" t="s">
        <v>144</v>
      </c>
      <c r="B8" s="143">
        <v>-20144</v>
      </c>
      <c r="C8" s="143">
        <v>-21865</v>
      </c>
      <c r="D8" s="143">
        <v>-26955</v>
      </c>
      <c r="E8" s="143">
        <v>-27633</v>
      </c>
      <c r="F8" s="143">
        <v>-96597</v>
      </c>
      <c r="G8" s="143">
        <v>-25524</v>
      </c>
      <c r="H8" s="143">
        <v>-26476</v>
      </c>
      <c r="I8" s="143">
        <v>-32203</v>
      </c>
      <c r="J8" s="143">
        <v>-37021</v>
      </c>
      <c r="K8" s="143">
        <v>-121224</v>
      </c>
      <c r="L8" s="143">
        <v>-35007</v>
      </c>
      <c r="M8" s="143">
        <v>-41811</v>
      </c>
      <c r="N8" s="143">
        <v>-49714</v>
      </c>
      <c r="O8" s="143">
        <v>-51994</v>
      </c>
      <c r="P8" s="143">
        <v>-178526</v>
      </c>
      <c r="Q8" s="143">
        <v>-45299</v>
      </c>
      <c r="R8" s="143">
        <v>-49709</v>
      </c>
      <c r="S8" s="143">
        <v>-53203</v>
      </c>
      <c r="T8" s="143">
        <v>-56226.991999999998</v>
      </c>
      <c r="U8" s="143">
        <v>-204437.992</v>
      </c>
      <c r="V8" s="143">
        <v>-47721</v>
      </c>
      <c r="W8" s="143">
        <v>-53510</v>
      </c>
      <c r="X8" s="143">
        <v>-57137</v>
      </c>
      <c r="Y8" s="143">
        <v>-62984</v>
      </c>
      <c r="Z8" s="143">
        <v>-221352</v>
      </c>
      <c r="AA8" s="143">
        <v>-54966</v>
      </c>
      <c r="AB8" s="143">
        <v>-59927</v>
      </c>
      <c r="AC8" s="143">
        <v>-68039</v>
      </c>
      <c r="AD8" s="143">
        <v>-66310</v>
      </c>
      <c r="AE8" s="143">
        <v>-249242</v>
      </c>
      <c r="AF8" s="143">
        <v>-69660</v>
      </c>
      <c r="AG8" s="143">
        <v>-73657</v>
      </c>
      <c r="AH8" s="143">
        <v>-80003</v>
      </c>
      <c r="AI8" s="143">
        <v>-79388</v>
      </c>
      <c r="AJ8" s="143">
        <v>-302708</v>
      </c>
      <c r="AK8" s="143">
        <v>-74953</v>
      </c>
      <c r="AL8" s="143">
        <v>-81639</v>
      </c>
      <c r="AM8" s="143">
        <v>-86311</v>
      </c>
      <c r="AN8" s="143">
        <v>-91312</v>
      </c>
      <c r="AO8" s="143">
        <v>-334215</v>
      </c>
      <c r="AP8" s="143">
        <v>-80911</v>
      </c>
      <c r="AQ8" s="143">
        <v>-94581</v>
      </c>
      <c r="AR8" s="143">
        <v>-96775</v>
      </c>
      <c r="AS8" s="143">
        <v>-106654.976</v>
      </c>
      <c r="AT8" s="143">
        <v>-378921.97600000002</v>
      </c>
      <c r="AU8" s="143">
        <v>-96100</v>
      </c>
      <c r="AV8" s="143">
        <v>-96277</v>
      </c>
      <c r="AW8" s="143">
        <v>-97908</v>
      </c>
      <c r="AX8" s="143">
        <v>-98111</v>
      </c>
      <c r="AY8" s="143">
        <v>-109150</v>
      </c>
      <c r="AZ8" s="143">
        <v>-109363</v>
      </c>
      <c r="BA8" s="143">
        <v>-121208</v>
      </c>
      <c r="BB8" s="143">
        <v>-121737</v>
      </c>
      <c r="BC8" s="143">
        <v>-424366</v>
      </c>
      <c r="BD8" s="143">
        <v>-425488</v>
      </c>
      <c r="BE8" s="143">
        <v>-117123</v>
      </c>
      <c r="BF8" s="143">
        <v>-132379</v>
      </c>
      <c r="BG8" s="143">
        <v>-108360</v>
      </c>
      <c r="BH8" s="143">
        <v>-172091</v>
      </c>
      <c r="BI8" s="143">
        <v>-529953</v>
      </c>
      <c r="BJ8" s="143">
        <v>-155629</v>
      </c>
      <c r="BK8" s="143">
        <v>-172937</v>
      </c>
      <c r="BL8" s="143">
        <v>-225874</v>
      </c>
      <c r="BM8" s="143">
        <v>-329971</v>
      </c>
      <c r="BN8" s="143">
        <v>-884411</v>
      </c>
      <c r="BO8" s="143">
        <v>-289081</v>
      </c>
      <c r="BP8" s="143">
        <v>-333615</v>
      </c>
      <c r="BQ8" s="143">
        <v>-394178</v>
      </c>
      <c r="BR8" s="143">
        <v>-472497</v>
      </c>
      <c r="BS8" s="143">
        <v>-1489371</v>
      </c>
      <c r="BT8" s="143">
        <v>-347500</v>
      </c>
      <c r="BU8" s="143">
        <v>-401330</v>
      </c>
      <c r="BV8" s="143">
        <v>-428176</v>
      </c>
    </row>
    <row r="9" spans="1:74">
      <c r="A9" s="147" t="s">
        <v>145</v>
      </c>
      <c r="B9" s="143">
        <v>-11336</v>
      </c>
      <c r="C9" s="143">
        <v>-12553</v>
      </c>
      <c r="D9" s="143">
        <v>-14254</v>
      </c>
      <c r="E9" s="143">
        <v>-7536</v>
      </c>
      <c r="F9" s="143">
        <v>-45679</v>
      </c>
      <c r="G9" s="143">
        <v>-11423</v>
      </c>
      <c r="H9" s="143">
        <v>-11967</v>
      </c>
      <c r="I9" s="143">
        <v>-12474</v>
      </c>
      <c r="J9" s="143">
        <v>-12333</v>
      </c>
      <c r="K9" s="143">
        <v>-48197</v>
      </c>
      <c r="L9" s="143">
        <v>-12266</v>
      </c>
      <c r="M9" s="143">
        <v>-15042</v>
      </c>
      <c r="N9" s="143">
        <v>-16263</v>
      </c>
      <c r="O9" s="143">
        <v>-20755</v>
      </c>
      <c r="P9" s="143">
        <v>-64326</v>
      </c>
      <c r="Q9" s="143">
        <v>-18478</v>
      </c>
      <c r="R9" s="143">
        <v>-19149</v>
      </c>
      <c r="S9" s="143">
        <v>-18290</v>
      </c>
      <c r="T9" s="143">
        <v>-17895</v>
      </c>
      <c r="U9" s="143">
        <v>-73812</v>
      </c>
      <c r="V9" s="143">
        <v>-19324</v>
      </c>
      <c r="W9" s="143">
        <v>-18555</v>
      </c>
      <c r="X9" s="143">
        <v>-19607</v>
      </c>
      <c r="Y9" s="143">
        <v>-18683</v>
      </c>
      <c r="Z9" s="143">
        <v>-76169</v>
      </c>
      <c r="AA9" s="143">
        <v>-17794</v>
      </c>
      <c r="AB9" s="143">
        <v>-22550</v>
      </c>
      <c r="AC9" s="143">
        <v>-22708</v>
      </c>
      <c r="AD9" s="143">
        <v>-19841</v>
      </c>
      <c r="AE9" s="143">
        <v>-82893</v>
      </c>
      <c r="AF9" s="143">
        <v>-21666</v>
      </c>
      <c r="AG9" s="143">
        <v>-24025</v>
      </c>
      <c r="AH9" s="143">
        <v>-21275</v>
      </c>
      <c r="AI9" s="143">
        <v>-25880</v>
      </c>
      <c r="AJ9" s="143">
        <v>-92846</v>
      </c>
      <c r="AK9" s="143">
        <v>-25683</v>
      </c>
      <c r="AL9" s="143">
        <v>-29032</v>
      </c>
      <c r="AM9" s="143">
        <v>-27009</v>
      </c>
      <c r="AN9" s="143">
        <v>-32092</v>
      </c>
      <c r="AO9" s="143">
        <v>-113816</v>
      </c>
      <c r="AP9" s="143">
        <v>-31465</v>
      </c>
      <c r="AQ9" s="143">
        <v>-34319</v>
      </c>
      <c r="AR9" s="143">
        <v>-33941</v>
      </c>
      <c r="AS9" s="143">
        <v>-41139.991999999998</v>
      </c>
      <c r="AT9" s="143">
        <v>-140864.992</v>
      </c>
      <c r="AU9" s="143">
        <v>-41116</v>
      </c>
      <c r="AV9" s="143">
        <v>-41477</v>
      </c>
      <c r="AW9" s="143">
        <v>-48717</v>
      </c>
      <c r="AX9" s="143">
        <v>-48182</v>
      </c>
      <c r="AY9" s="143">
        <v>-39000</v>
      </c>
      <c r="AZ9" s="143">
        <v>-38865</v>
      </c>
      <c r="BA9" s="143">
        <v>-55179</v>
      </c>
      <c r="BB9" s="143">
        <v>-55059</v>
      </c>
      <c r="BC9" s="143">
        <v>-184012</v>
      </c>
      <c r="BD9" s="143">
        <v>-183583</v>
      </c>
      <c r="BE9" s="143">
        <v>-39358</v>
      </c>
      <c r="BF9" s="143">
        <v>-38435</v>
      </c>
      <c r="BG9" s="143">
        <v>-32366</v>
      </c>
      <c r="BH9" s="143">
        <v>-52075</v>
      </c>
      <c r="BI9" s="143">
        <v>-162234</v>
      </c>
      <c r="BJ9" s="143">
        <v>-53433</v>
      </c>
      <c r="BK9" s="143">
        <v>-71598</v>
      </c>
      <c r="BL9" s="143">
        <v>-78638</v>
      </c>
      <c r="BM9" s="143">
        <v>-112548</v>
      </c>
      <c r="BN9" s="143">
        <v>-316217</v>
      </c>
      <c r="BO9" s="143">
        <v>-73816</v>
      </c>
      <c r="BP9" s="143">
        <v>-73402</v>
      </c>
      <c r="BQ9" s="143">
        <v>-78850</v>
      </c>
      <c r="BR9" s="143">
        <v>-104172</v>
      </c>
      <c r="BS9" s="143">
        <v>-330240</v>
      </c>
      <c r="BT9" s="143">
        <v>-82774</v>
      </c>
      <c r="BU9" s="143">
        <v>-88527</v>
      </c>
      <c r="BV9" s="143">
        <v>-107158</v>
      </c>
    </row>
    <row r="10" spans="1:74">
      <c r="A10" s="147" t="s">
        <v>146</v>
      </c>
      <c r="B10" s="143">
        <v>0</v>
      </c>
      <c r="C10" s="143">
        <v>0</v>
      </c>
      <c r="D10" s="143">
        <v>0</v>
      </c>
      <c r="E10" s="143">
        <v>0</v>
      </c>
      <c r="F10" s="143">
        <v>0</v>
      </c>
      <c r="G10" s="143">
        <v>0</v>
      </c>
      <c r="H10" s="143">
        <v>0</v>
      </c>
      <c r="I10" s="143">
        <v>0</v>
      </c>
      <c r="J10" s="143">
        <v>0</v>
      </c>
      <c r="K10" s="143">
        <v>0</v>
      </c>
      <c r="L10" s="143">
        <v>0</v>
      </c>
      <c r="M10" s="143">
        <v>-197</v>
      </c>
      <c r="N10" s="143">
        <v>-459</v>
      </c>
      <c r="O10" s="143">
        <v>656</v>
      </c>
      <c r="P10" s="143">
        <v>0</v>
      </c>
      <c r="Q10" s="143">
        <v>0</v>
      </c>
      <c r="R10" s="143">
        <v>0</v>
      </c>
      <c r="S10" s="143">
        <v>-637</v>
      </c>
      <c r="T10" s="143">
        <v>637</v>
      </c>
      <c r="U10" s="143">
        <v>0</v>
      </c>
      <c r="V10" s="143">
        <v>-936</v>
      </c>
      <c r="W10" s="143">
        <v>-1659</v>
      </c>
      <c r="X10" s="143">
        <v>-22</v>
      </c>
      <c r="Y10" s="143">
        <v>-1091</v>
      </c>
      <c r="Z10" s="143">
        <v>-3708</v>
      </c>
      <c r="AA10" s="143">
        <v>-813</v>
      </c>
      <c r="AB10" s="143">
        <v>-1220</v>
      </c>
      <c r="AC10" s="143">
        <v>0</v>
      </c>
      <c r="AD10" s="143">
        <v>-443</v>
      </c>
      <c r="AE10" s="143">
        <v>-2476</v>
      </c>
      <c r="AF10" s="143">
        <v>-322</v>
      </c>
      <c r="AG10" s="143">
        <v>0</v>
      </c>
      <c r="AH10" s="143">
        <v>-1526</v>
      </c>
      <c r="AI10" s="143">
        <v>-563</v>
      </c>
      <c r="AJ10" s="143">
        <v>-2411</v>
      </c>
      <c r="AK10" s="143">
        <v>-70</v>
      </c>
      <c r="AL10" s="143">
        <v>-83</v>
      </c>
      <c r="AM10" s="143">
        <v>-282</v>
      </c>
      <c r="AN10" s="143">
        <v>-1669</v>
      </c>
      <c r="AO10" s="143">
        <v>-2104</v>
      </c>
      <c r="AP10" s="143">
        <v>-1848</v>
      </c>
      <c r="AQ10" s="143">
        <v>-2087</v>
      </c>
      <c r="AR10" s="143">
        <v>141</v>
      </c>
      <c r="AS10" s="143">
        <v>4188</v>
      </c>
      <c r="AT10" s="143">
        <v>394</v>
      </c>
      <c r="AU10" s="143">
        <v>1427</v>
      </c>
      <c r="AV10" s="143">
        <v>1427</v>
      </c>
      <c r="AW10" s="143">
        <v>11415</v>
      </c>
      <c r="AX10" s="143">
        <v>11399</v>
      </c>
      <c r="AY10" s="143">
        <v>8737</v>
      </c>
      <c r="AZ10" s="143">
        <v>8737</v>
      </c>
      <c r="BA10" s="143">
        <v>34207</v>
      </c>
      <c r="BB10" s="143">
        <v>34208</v>
      </c>
      <c r="BC10" s="143">
        <v>55786</v>
      </c>
      <c r="BD10" s="143">
        <v>55771</v>
      </c>
      <c r="BE10" s="143">
        <v>28127</v>
      </c>
      <c r="BF10" s="143">
        <v>-514</v>
      </c>
      <c r="BG10" s="143">
        <v>-1305</v>
      </c>
      <c r="BH10" s="143">
        <v>2775</v>
      </c>
      <c r="BI10" s="143">
        <v>29083</v>
      </c>
      <c r="BJ10" s="143">
        <v>238</v>
      </c>
      <c r="BK10" s="143">
        <v>140535</v>
      </c>
      <c r="BL10" s="143">
        <v>-7172</v>
      </c>
      <c r="BM10" s="143">
        <v>-3128</v>
      </c>
      <c r="BN10" s="143">
        <v>130473</v>
      </c>
      <c r="BO10" s="143">
        <v>75309</v>
      </c>
      <c r="BP10" s="143">
        <v>1332</v>
      </c>
      <c r="BQ10" s="143">
        <v>-1099</v>
      </c>
      <c r="BR10" s="143">
        <v>10564</v>
      </c>
      <c r="BS10" s="143">
        <v>86106</v>
      </c>
      <c r="BT10" s="143">
        <v>-1726</v>
      </c>
      <c r="BU10" s="143">
        <v>811</v>
      </c>
      <c r="BV10" s="143">
        <v>29813</v>
      </c>
    </row>
    <row r="11" spans="1:74">
      <c r="A11" s="14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</row>
    <row r="12" spans="1:74">
      <c r="A12" s="176" t="s">
        <v>147</v>
      </c>
      <c r="B12" s="177">
        <v>15273</v>
      </c>
      <c r="C12" s="177">
        <v>19179</v>
      </c>
      <c r="D12" s="177">
        <v>21905</v>
      </c>
      <c r="E12" s="177">
        <v>33007.991999999998</v>
      </c>
      <c r="F12" s="177">
        <v>89364.991999999998</v>
      </c>
      <c r="G12" s="177">
        <v>19498</v>
      </c>
      <c r="H12" s="177">
        <v>27265</v>
      </c>
      <c r="I12" s="177">
        <v>34248</v>
      </c>
      <c r="J12" s="177">
        <v>30992.016000000003</v>
      </c>
      <c r="K12" s="177">
        <v>112003.016</v>
      </c>
      <c r="L12" s="177">
        <v>19900</v>
      </c>
      <c r="M12" s="177">
        <v>32885</v>
      </c>
      <c r="N12" s="177">
        <v>40613</v>
      </c>
      <c r="O12" s="177">
        <v>39555</v>
      </c>
      <c r="P12" s="177">
        <v>132953</v>
      </c>
      <c r="Q12" s="177">
        <v>25656</v>
      </c>
      <c r="R12" s="177">
        <v>37200</v>
      </c>
      <c r="S12" s="177">
        <v>43949</v>
      </c>
      <c r="T12" s="177">
        <v>40674.016000000003</v>
      </c>
      <c r="U12" s="177">
        <v>147479.01600000006</v>
      </c>
      <c r="V12" s="177">
        <v>24080</v>
      </c>
      <c r="W12" s="177">
        <v>39184</v>
      </c>
      <c r="X12" s="177">
        <v>48134</v>
      </c>
      <c r="Y12" s="177">
        <v>36672.016000000003</v>
      </c>
      <c r="Z12" s="177">
        <v>148070.016</v>
      </c>
      <c r="AA12" s="177">
        <v>22327</v>
      </c>
      <c r="AB12" s="177">
        <v>36858</v>
      </c>
      <c r="AC12" s="177">
        <v>42268</v>
      </c>
      <c r="AD12" s="177">
        <v>39834.991999999998</v>
      </c>
      <c r="AE12" s="177">
        <v>141287.99199999997</v>
      </c>
      <c r="AF12" s="177">
        <v>20071</v>
      </c>
      <c r="AG12" s="177">
        <v>34459</v>
      </c>
      <c r="AH12" s="177">
        <v>49396</v>
      </c>
      <c r="AI12" s="177">
        <v>47400.008000000002</v>
      </c>
      <c r="AJ12" s="177">
        <v>151326.00800000003</v>
      </c>
      <c r="AK12" s="177">
        <v>29358</v>
      </c>
      <c r="AL12" s="177">
        <v>43577.008000000002</v>
      </c>
      <c r="AM12" s="177">
        <v>56217.008000000002</v>
      </c>
      <c r="AN12" s="177">
        <v>44480.983999999997</v>
      </c>
      <c r="AO12" s="177">
        <v>173633</v>
      </c>
      <c r="AP12" s="177">
        <v>32336</v>
      </c>
      <c r="AQ12" s="177">
        <v>47764.008000000002</v>
      </c>
      <c r="AR12" s="177">
        <v>60061.991999999998</v>
      </c>
      <c r="AS12" s="177">
        <v>51117.032000000007</v>
      </c>
      <c r="AT12" s="177">
        <v>191279.03200000001</v>
      </c>
      <c r="AU12" s="177">
        <v>36687</v>
      </c>
      <c r="AV12" s="177">
        <v>36137</v>
      </c>
      <c r="AW12" s="177">
        <v>49121</v>
      </c>
      <c r="AX12" s="177">
        <v>49418</v>
      </c>
      <c r="AY12" s="177">
        <v>61257</v>
      </c>
      <c r="AZ12" s="177">
        <v>61161</v>
      </c>
      <c r="BA12" s="177">
        <v>76037</v>
      </c>
      <c r="BB12" s="177">
        <v>75636</v>
      </c>
      <c r="BC12" s="177">
        <v>223102</v>
      </c>
      <c r="BD12" s="177">
        <v>222352</v>
      </c>
      <c r="BE12" s="177">
        <v>44018</v>
      </c>
      <c r="BF12" s="177">
        <v>-91168</v>
      </c>
      <c r="BG12" s="177">
        <v>44456</v>
      </c>
      <c r="BH12" s="177">
        <v>94803</v>
      </c>
      <c r="BI12" s="177">
        <v>92109</v>
      </c>
      <c r="BJ12" s="177">
        <v>41101</v>
      </c>
      <c r="BK12" s="177">
        <v>188972</v>
      </c>
      <c r="BL12" s="177">
        <v>93401</v>
      </c>
      <c r="BM12" s="177">
        <v>145051</v>
      </c>
      <c r="BN12" s="177">
        <v>468525</v>
      </c>
      <c r="BO12" s="177">
        <v>161152</v>
      </c>
      <c r="BP12" s="177">
        <v>122922</v>
      </c>
      <c r="BQ12" s="177">
        <v>127175</v>
      </c>
      <c r="BR12" s="177">
        <v>138880</v>
      </c>
      <c r="BS12" s="177">
        <v>550129</v>
      </c>
      <c r="BT12" s="177">
        <v>104824</v>
      </c>
      <c r="BU12" s="177">
        <v>125468</v>
      </c>
      <c r="BV12" s="177">
        <v>175205</v>
      </c>
    </row>
    <row r="13" spans="1:74">
      <c r="A13" s="148" t="s">
        <v>148</v>
      </c>
      <c r="B13" s="143">
        <v>-2807</v>
      </c>
      <c r="C13" s="143">
        <v>-1984</v>
      </c>
      <c r="D13" s="143">
        <v>-2998</v>
      </c>
      <c r="E13" s="143">
        <v>4258</v>
      </c>
      <c r="F13" s="143">
        <v>-3531</v>
      </c>
      <c r="G13" s="143">
        <v>1465</v>
      </c>
      <c r="H13" s="143">
        <v>3017</v>
      </c>
      <c r="I13" s="143">
        <v>4369</v>
      </c>
      <c r="J13" s="143">
        <v>2930</v>
      </c>
      <c r="K13" s="143">
        <v>11781</v>
      </c>
      <c r="L13" s="143">
        <v>2385</v>
      </c>
      <c r="M13" s="143">
        <v>810</v>
      </c>
      <c r="N13" s="143">
        <v>1676</v>
      </c>
      <c r="O13" s="143">
        <v>428</v>
      </c>
      <c r="P13" s="143">
        <v>5299</v>
      </c>
      <c r="Q13" s="143">
        <v>2040</v>
      </c>
      <c r="R13" s="143">
        <v>666</v>
      </c>
      <c r="S13" s="143">
        <v>1681</v>
      </c>
      <c r="T13" s="143">
        <v>3240</v>
      </c>
      <c r="U13" s="143">
        <v>7627</v>
      </c>
      <c r="V13" s="143">
        <v>2917</v>
      </c>
      <c r="W13" s="143">
        <v>3849</v>
      </c>
      <c r="X13" s="143">
        <v>3681</v>
      </c>
      <c r="Y13" s="143">
        <v>2970</v>
      </c>
      <c r="Z13" s="143">
        <v>13417</v>
      </c>
      <c r="AA13" s="143">
        <v>8023</v>
      </c>
      <c r="AB13" s="143">
        <v>2053</v>
      </c>
      <c r="AC13" s="143">
        <v>9968</v>
      </c>
      <c r="AD13" s="143">
        <v>3225</v>
      </c>
      <c r="AE13" s="143">
        <v>23269</v>
      </c>
      <c r="AF13" s="143">
        <v>3403</v>
      </c>
      <c r="AG13" s="143">
        <v>-258</v>
      </c>
      <c r="AH13" s="143">
        <v>3373</v>
      </c>
      <c r="AI13" s="143">
        <v>-844</v>
      </c>
      <c r="AJ13" s="143">
        <v>5674</v>
      </c>
      <c r="AK13" s="143">
        <v>5079</v>
      </c>
      <c r="AL13" s="143">
        <v>4919</v>
      </c>
      <c r="AM13" s="143">
        <v>1996</v>
      </c>
      <c r="AN13" s="143">
        <v>-2694</v>
      </c>
      <c r="AO13" s="143">
        <v>9300</v>
      </c>
      <c r="AP13" s="143">
        <v>1225</v>
      </c>
      <c r="AQ13" s="143">
        <v>-12881</v>
      </c>
      <c r="AR13" s="143">
        <v>-6300</v>
      </c>
      <c r="AS13" s="143">
        <v>-3325</v>
      </c>
      <c r="AT13" s="143">
        <v>-21281</v>
      </c>
      <c r="AU13" s="143">
        <v>-5247</v>
      </c>
      <c r="AV13" s="143">
        <v>-3964</v>
      </c>
      <c r="AW13" s="143">
        <v>-4403</v>
      </c>
      <c r="AX13" s="143">
        <v>-2914</v>
      </c>
      <c r="AY13" s="143">
        <v>-3882</v>
      </c>
      <c r="AZ13" s="143">
        <v>-2469</v>
      </c>
      <c r="BA13" s="143">
        <v>-4644</v>
      </c>
      <c r="BB13" s="143">
        <v>-3510</v>
      </c>
      <c r="BC13" s="143">
        <v>-18176</v>
      </c>
      <c r="BD13" s="143">
        <v>-12857</v>
      </c>
      <c r="BE13" s="143">
        <v>-772</v>
      </c>
      <c r="BF13" s="143">
        <v>-9075</v>
      </c>
      <c r="BG13" s="143">
        <v>-6834</v>
      </c>
      <c r="BH13" s="143">
        <v>-20870</v>
      </c>
      <c r="BI13" s="143">
        <v>-37551</v>
      </c>
      <c r="BJ13" s="143">
        <v>-8616</v>
      </c>
      <c r="BK13" s="143">
        <v>-18788</v>
      </c>
      <c r="BL13" s="143">
        <v>-12754</v>
      </c>
      <c r="BM13" s="143">
        <v>-24513</v>
      </c>
      <c r="BN13" s="143">
        <v>-64671</v>
      </c>
      <c r="BO13" s="143">
        <v>-20407</v>
      </c>
      <c r="BP13" s="143">
        <v>-6655</v>
      </c>
      <c r="BQ13" s="143">
        <v>-12480</v>
      </c>
      <c r="BR13" s="143">
        <v>-37716</v>
      </c>
      <c r="BS13" s="143">
        <v>-77258</v>
      </c>
      <c r="BT13" s="143">
        <v>-39591</v>
      </c>
      <c r="BU13" s="143">
        <v>-43674</v>
      </c>
      <c r="BV13" s="143">
        <v>-48113</v>
      </c>
    </row>
    <row r="14" spans="1:74">
      <c r="A14" s="14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</row>
    <row r="15" spans="1:74">
      <c r="A15" s="100" t="s">
        <v>149</v>
      </c>
      <c r="B15" s="177">
        <v>12713</v>
      </c>
      <c r="C15" s="177">
        <v>19228</v>
      </c>
      <c r="D15" s="177">
        <v>19248</v>
      </c>
      <c r="E15" s="177">
        <v>38100</v>
      </c>
      <c r="F15" s="177">
        <v>89289</v>
      </c>
      <c r="G15" s="177">
        <v>21321</v>
      </c>
      <c r="H15" s="177">
        <v>30345</v>
      </c>
      <c r="I15" s="177">
        <v>38854</v>
      </c>
      <c r="J15" s="177">
        <v>34932</v>
      </c>
      <c r="K15" s="177">
        <v>125452</v>
      </c>
      <c r="L15" s="177">
        <v>15636</v>
      </c>
      <c r="M15" s="177">
        <v>33695</v>
      </c>
      <c r="N15" s="177">
        <v>42289</v>
      </c>
      <c r="O15" s="177">
        <v>41884</v>
      </c>
      <c r="P15" s="177">
        <v>133504</v>
      </c>
      <c r="Q15" s="177">
        <v>28091</v>
      </c>
      <c r="R15" s="177">
        <v>38759</v>
      </c>
      <c r="S15" s="177">
        <v>45630</v>
      </c>
      <c r="T15" s="177">
        <v>43636.991999999998</v>
      </c>
      <c r="U15" s="177">
        <v>156116.992</v>
      </c>
      <c r="V15" s="177">
        <v>26997</v>
      </c>
      <c r="W15" s="177">
        <v>43033</v>
      </c>
      <c r="X15" s="177">
        <v>51815</v>
      </c>
      <c r="Y15" s="177">
        <v>39642.008000000002</v>
      </c>
      <c r="Z15" s="177">
        <v>161487.008</v>
      </c>
      <c r="AA15" s="177">
        <v>30350</v>
      </c>
      <c r="AB15" s="177">
        <v>38911</v>
      </c>
      <c r="AC15" s="177">
        <v>53545</v>
      </c>
      <c r="AD15" s="177">
        <v>41750.991999999998</v>
      </c>
      <c r="AE15" s="177">
        <v>164556.992</v>
      </c>
      <c r="AF15" s="177">
        <v>23474</v>
      </c>
      <c r="AG15" s="177">
        <v>34219</v>
      </c>
      <c r="AH15" s="177">
        <v>52769</v>
      </c>
      <c r="AI15" s="177">
        <v>46538</v>
      </c>
      <c r="AJ15" s="177">
        <v>157000</v>
      </c>
      <c r="AK15" s="177">
        <v>34437</v>
      </c>
      <c r="AL15" s="177">
        <v>48496</v>
      </c>
      <c r="AM15" s="177">
        <v>58213</v>
      </c>
      <c r="AN15" s="177">
        <v>41786.991999999998</v>
      </c>
      <c r="AO15" s="177">
        <v>182932.992</v>
      </c>
      <c r="AP15" s="177">
        <v>33561</v>
      </c>
      <c r="AQ15" s="177">
        <v>34883</v>
      </c>
      <c r="AR15" s="177">
        <v>53762</v>
      </c>
      <c r="AS15" s="177">
        <v>47792</v>
      </c>
      <c r="AT15" s="177">
        <v>169998</v>
      </c>
      <c r="AU15" s="177">
        <v>31440</v>
      </c>
      <c r="AV15" s="177">
        <v>32173</v>
      </c>
      <c r="AW15" s="177">
        <v>44718</v>
      </c>
      <c r="AX15" s="177">
        <v>46504</v>
      </c>
      <c r="AY15" s="177">
        <v>57375</v>
      </c>
      <c r="AZ15" s="177">
        <v>58692</v>
      </c>
      <c r="BA15" s="177">
        <v>71393</v>
      </c>
      <c r="BB15" s="177">
        <v>72126</v>
      </c>
      <c r="BC15" s="177">
        <v>204926</v>
      </c>
      <c r="BD15" s="177">
        <v>209495</v>
      </c>
      <c r="BE15" s="177">
        <v>43246</v>
      </c>
      <c r="BF15" s="177">
        <v>-100243</v>
      </c>
      <c r="BG15" s="177">
        <v>37622</v>
      </c>
      <c r="BH15" s="177">
        <v>73933</v>
      </c>
      <c r="BI15" s="177">
        <v>54558</v>
      </c>
      <c r="BJ15" s="177">
        <v>32485</v>
      </c>
      <c r="BK15" s="177">
        <v>170184</v>
      </c>
      <c r="BL15" s="177">
        <v>80647</v>
      </c>
      <c r="BM15" s="177">
        <v>120538</v>
      </c>
      <c r="BN15" s="177">
        <v>403854</v>
      </c>
      <c r="BO15" s="177">
        <v>140745</v>
      </c>
      <c r="BP15" s="177">
        <v>116267</v>
      </c>
      <c r="BQ15" s="177">
        <v>114695</v>
      </c>
      <c r="BR15" s="177">
        <v>101164</v>
      </c>
      <c r="BS15" s="177">
        <v>472871</v>
      </c>
      <c r="BT15" s="177">
        <v>65233</v>
      </c>
      <c r="BU15" s="177">
        <v>81794</v>
      </c>
      <c r="BV15" s="177">
        <v>127092</v>
      </c>
    </row>
    <row r="16" spans="1:74">
      <c r="A16" s="149" t="s">
        <v>150</v>
      </c>
      <c r="B16" s="143">
        <v>-4089</v>
      </c>
      <c r="C16" s="143">
        <v>-4180</v>
      </c>
      <c r="D16" s="143">
        <v>-4794</v>
      </c>
      <c r="E16" s="143">
        <v>-11692</v>
      </c>
      <c r="F16" s="143">
        <v>-24755</v>
      </c>
      <c r="G16" s="143">
        <v>-6593</v>
      </c>
      <c r="H16" s="143">
        <v>-6306</v>
      </c>
      <c r="I16" s="143">
        <v>-12909</v>
      </c>
      <c r="J16" s="143">
        <v>-8031</v>
      </c>
      <c r="K16" s="143">
        <v>-33839</v>
      </c>
      <c r="L16" s="143">
        <v>-4784</v>
      </c>
      <c r="M16" s="143">
        <v>-7932</v>
      </c>
      <c r="N16" s="143">
        <v>-13703</v>
      </c>
      <c r="O16" s="143">
        <v>-10211</v>
      </c>
      <c r="P16" s="143">
        <v>-36630</v>
      </c>
      <c r="Q16" s="143">
        <v>-8725</v>
      </c>
      <c r="R16" s="143">
        <v>-9702</v>
      </c>
      <c r="S16" s="143">
        <v>-16243</v>
      </c>
      <c r="T16" s="143">
        <v>-10892</v>
      </c>
      <c r="U16" s="143">
        <v>-45562</v>
      </c>
      <c r="V16" s="143">
        <v>-9564</v>
      </c>
      <c r="W16" s="143">
        <v>-11400</v>
      </c>
      <c r="X16" s="143">
        <v>-18214</v>
      </c>
      <c r="Y16" s="143">
        <v>-9557</v>
      </c>
      <c r="Z16" s="143">
        <v>-48735</v>
      </c>
      <c r="AA16" s="143">
        <v>-12207</v>
      </c>
      <c r="AB16" s="143">
        <v>-6973</v>
      </c>
      <c r="AC16" s="143">
        <v>-17463</v>
      </c>
      <c r="AD16" s="143">
        <v>-8251</v>
      </c>
      <c r="AE16" s="143">
        <v>-44894</v>
      </c>
      <c r="AF16" s="143">
        <v>-8795</v>
      </c>
      <c r="AG16" s="143">
        <v>-4006</v>
      </c>
      <c r="AH16" s="143">
        <v>-17329</v>
      </c>
      <c r="AI16" s="143">
        <v>-10721</v>
      </c>
      <c r="AJ16" s="143">
        <v>-40851</v>
      </c>
      <c r="AK16" s="143">
        <v>-12262</v>
      </c>
      <c r="AL16" s="143">
        <v>-9227</v>
      </c>
      <c r="AM16" s="143">
        <v>-20532</v>
      </c>
      <c r="AN16" s="143">
        <v>13558</v>
      </c>
      <c r="AO16" s="143">
        <v>-28463</v>
      </c>
      <c r="AP16" s="143">
        <v>-6447</v>
      </c>
      <c r="AQ16" s="143">
        <v>-1760</v>
      </c>
      <c r="AR16" s="143">
        <v>-13598</v>
      </c>
      <c r="AS16" s="143">
        <v>-5549</v>
      </c>
      <c r="AT16" s="143">
        <v>-27354</v>
      </c>
      <c r="AU16" s="143">
        <v>-8299</v>
      </c>
      <c r="AV16" s="143">
        <v>-8299</v>
      </c>
      <c r="AW16" s="143">
        <v>-4150</v>
      </c>
      <c r="AX16" s="143">
        <v>-4148</v>
      </c>
      <c r="AY16" s="143">
        <v>-17600</v>
      </c>
      <c r="AZ16" s="143">
        <v>-17602</v>
      </c>
      <c r="BA16" s="143">
        <v>-12738</v>
      </c>
      <c r="BB16" s="143">
        <v>-12738</v>
      </c>
      <c r="BC16" s="143">
        <v>-42787</v>
      </c>
      <c r="BD16" s="143">
        <v>-42787</v>
      </c>
      <c r="BE16" s="143">
        <v>-17358</v>
      </c>
      <c r="BF16" s="143">
        <v>17944</v>
      </c>
      <c r="BG16" s="143">
        <v>-9675</v>
      </c>
      <c r="BH16" s="143">
        <v>3115</v>
      </c>
      <c r="BI16" s="143">
        <v>-5974</v>
      </c>
      <c r="BJ16" s="143">
        <v>-2709</v>
      </c>
      <c r="BK16" s="143">
        <v>-37688</v>
      </c>
      <c r="BL16" s="143">
        <v>-3117</v>
      </c>
      <c r="BM16" s="143">
        <v>-16620</v>
      </c>
      <c r="BN16" s="143">
        <v>-60134</v>
      </c>
      <c r="BO16" s="143">
        <v>-43460</v>
      </c>
      <c r="BP16" s="143">
        <v>3554</v>
      </c>
      <c r="BQ16" s="143">
        <v>-15846</v>
      </c>
      <c r="BR16" s="143">
        <v>5419</v>
      </c>
      <c r="BS16" s="143">
        <v>-50333</v>
      </c>
      <c r="BT16" s="143">
        <v>-1848</v>
      </c>
      <c r="BU16" s="143">
        <v>18668</v>
      </c>
      <c r="BV16" s="143">
        <v>-13434</v>
      </c>
    </row>
    <row r="17" spans="1:74">
      <c r="A17" s="150" t="s">
        <v>151</v>
      </c>
      <c r="B17" s="143">
        <v>-4835</v>
      </c>
      <c r="C17" s="143">
        <v>-3767</v>
      </c>
      <c r="D17" s="143">
        <v>-7171</v>
      </c>
      <c r="E17" s="143">
        <v>-3734</v>
      </c>
      <c r="F17" s="143">
        <v>-19507</v>
      </c>
      <c r="G17" s="143">
        <v>-1967</v>
      </c>
      <c r="H17" s="143">
        <v>-5298</v>
      </c>
      <c r="I17" s="143">
        <v>-12936</v>
      </c>
      <c r="J17" s="143">
        <v>-4397</v>
      </c>
      <c r="K17" s="143">
        <v>-24598</v>
      </c>
      <c r="L17" s="143">
        <v>-5245</v>
      </c>
      <c r="M17" s="143">
        <v>-6164</v>
      </c>
      <c r="N17" s="143">
        <v>-14390</v>
      </c>
      <c r="O17" s="143">
        <v>-7083</v>
      </c>
      <c r="P17" s="143">
        <v>-32882</v>
      </c>
      <c r="Q17" s="143">
        <v>-10468</v>
      </c>
      <c r="R17" s="143">
        <v>-8593</v>
      </c>
      <c r="S17" s="143">
        <v>-16945</v>
      </c>
      <c r="T17" s="143">
        <v>-8806</v>
      </c>
      <c r="U17" s="143">
        <v>-44812</v>
      </c>
      <c r="V17" s="143">
        <v>-12342</v>
      </c>
      <c r="W17" s="143">
        <v>-9802</v>
      </c>
      <c r="X17" s="143">
        <v>-19350</v>
      </c>
      <c r="Y17" s="143">
        <v>-5851</v>
      </c>
      <c r="Z17" s="143">
        <v>-47345</v>
      </c>
      <c r="AA17" s="143">
        <v>-14237</v>
      </c>
      <c r="AB17" s="143">
        <v>-8189</v>
      </c>
      <c r="AC17" s="143">
        <v>-18513</v>
      </c>
      <c r="AD17" s="143">
        <v>-6116</v>
      </c>
      <c r="AE17" s="143">
        <v>-47055</v>
      </c>
      <c r="AF17" s="143">
        <v>-9497</v>
      </c>
      <c r="AG17" s="143">
        <v>-4273</v>
      </c>
      <c r="AH17" s="143">
        <v>-20079</v>
      </c>
      <c r="AI17" s="143">
        <v>-9122</v>
      </c>
      <c r="AJ17" s="143">
        <v>-42971</v>
      </c>
      <c r="AK17" s="143">
        <v>-17539</v>
      </c>
      <c r="AL17" s="143">
        <v>-9594</v>
      </c>
      <c r="AM17" s="143">
        <v>-23390</v>
      </c>
      <c r="AN17" s="143">
        <v>18932</v>
      </c>
      <c r="AO17" s="143">
        <v>-31591</v>
      </c>
      <c r="AP17" s="143">
        <v>-9989</v>
      </c>
      <c r="AQ17" s="143">
        <v>-9001</v>
      </c>
      <c r="AR17" s="143">
        <v>-15554</v>
      </c>
      <c r="AS17" s="143">
        <v>2913</v>
      </c>
      <c r="AT17" s="143">
        <v>-31631</v>
      </c>
      <c r="AU17" s="143">
        <v>-12069</v>
      </c>
      <c r="AV17" s="143">
        <v>-12069</v>
      </c>
      <c r="AW17" s="143">
        <v>-5381</v>
      </c>
      <c r="AX17" s="143">
        <v>-5381</v>
      </c>
      <c r="AY17" s="143">
        <v>-18888</v>
      </c>
      <c r="AZ17" s="143">
        <v>-18888</v>
      </c>
      <c r="BA17" s="143">
        <v>-6321</v>
      </c>
      <c r="BB17" s="143">
        <v>-6321</v>
      </c>
      <c r="BC17" s="143">
        <v>-42659</v>
      </c>
      <c r="BD17" s="143">
        <v>-42659</v>
      </c>
      <c r="BE17" s="143">
        <v>-18032</v>
      </c>
      <c r="BF17" s="143">
        <v>-7711</v>
      </c>
      <c r="BG17" s="143">
        <v>-11777</v>
      </c>
      <c r="BH17" s="143">
        <v>-9076</v>
      </c>
      <c r="BI17" s="143">
        <v>-46596</v>
      </c>
      <c r="BJ17" s="143">
        <v>-6441</v>
      </c>
      <c r="BK17" s="143">
        <v>-14615</v>
      </c>
      <c r="BL17" s="143">
        <v>-20373</v>
      </c>
      <c r="BM17" s="143">
        <v>-22857</v>
      </c>
      <c r="BN17" s="143">
        <v>-64286</v>
      </c>
      <c r="BO17" s="143">
        <v>-39603</v>
      </c>
      <c r="BP17" s="143">
        <v>-11137</v>
      </c>
      <c r="BQ17" s="143">
        <v>-14267</v>
      </c>
      <c r="BR17" s="143">
        <v>-16391</v>
      </c>
      <c r="BS17" s="143">
        <v>-81398</v>
      </c>
      <c r="BT17" s="143">
        <v>-10947</v>
      </c>
      <c r="BU17" s="143">
        <v>-8835</v>
      </c>
      <c r="BV17" s="143">
        <v>-41422</v>
      </c>
    </row>
    <row r="18" spans="1:74">
      <c r="A18" s="147" t="s">
        <v>152</v>
      </c>
      <c r="B18" s="143">
        <v>746</v>
      </c>
      <c r="C18" s="143">
        <v>-413</v>
      </c>
      <c r="D18" s="143">
        <v>2377</v>
      </c>
      <c r="E18" s="143">
        <v>-7958</v>
      </c>
      <c r="F18" s="143">
        <v>-5248</v>
      </c>
      <c r="G18" s="143">
        <v>-4626</v>
      </c>
      <c r="H18" s="143">
        <v>-1008</v>
      </c>
      <c r="I18" s="143">
        <v>27</v>
      </c>
      <c r="J18" s="143">
        <v>-3634</v>
      </c>
      <c r="K18" s="143">
        <v>-9241</v>
      </c>
      <c r="L18" s="143">
        <v>461</v>
      </c>
      <c r="M18" s="143">
        <v>-1768</v>
      </c>
      <c r="N18" s="143">
        <v>687</v>
      </c>
      <c r="O18" s="143">
        <v>-3128</v>
      </c>
      <c r="P18" s="143">
        <v>-3748</v>
      </c>
      <c r="Q18" s="143">
        <v>1743</v>
      </c>
      <c r="R18" s="143">
        <v>-1109</v>
      </c>
      <c r="S18" s="143">
        <v>702</v>
      </c>
      <c r="T18" s="143">
        <v>-2086</v>
      </c>
      <c r="U18" s="143">
        <v>-750</v>
      </c>
      <c r="V18" s="143">
        <v>2778</v>
      </c>
      <c r="W18" s="143">
        <v>-1598</v>
      </c>
      <c r="X18" s="143">
        <v>1136</v>
      </c>
      <c r="Y18" s="143">
        <v>-3706</v>
      </c>
      <c r="Z18" s="143">
        <v>-1390</v>
      </c>
      <c r="AA18" s="143">
        <v>2030</v>
      </c>
      <c r="AB18" s="143">
        <v>1216</v>
      </c>
      <c r="AC18" s="143">
        <v>1050</v>
      </c>
      <c r="AD18" s="143">
        <v>-2135</v>
      </c>
      <c r="AE18" s="143">
        <v>2161</v>
      </c>
      <c r="AF18" s="143">
        <v>702</v>
      </c>
      <c r="AG18" s="143">
        <v>267</v>
      </c>
      <c r="AH18" s="143">
        <v>2750</v>
      </c>
      <c r="AI18" s="143">
        <v>-1599</v>
      </c>
      <c r="AJ18" s="143">
        <v>2120</v>
      </c>
      <c r="AK18" s="143">
        <v>5277</v>
      </c>
      <c r="AL18" s="143">
        <v>367</v>
      </c>
      <c r="AM18" s="143">
        <v>2858</v>
      </c>
      <c r="AN18" s="143">
        <v>-5374</v>
      </c>
      <c r="AO18" s="143">
        <v>3128</v>
      </c>
      <c r="AP18" s="143">
        <v>3542</v>
      </c>
      <c r="AQ18" s="143">
        <v>7241</v>
      </c>
      <c r="AR18" s="143">
        <v>1956</v>
      </c>
      <c r="AS18" s="143">
        <v>-8462</v>
      </c>
      <c r="AT18" s="143">
        <v>4277</v>
      </c>
      <c r="AU18" s="143">
        <v>3770</v>
      </c>
      <c r="AV18" s="143">
        <v>3770</v>
      </c>
      <c r="AW18" s="143">
        <v>1231</v>
      </c>
      <c r="AX18" s="143">
        <v>1233</v>
      </c>
      <c r="AY18" s="143">
        <v>1288</v>
      </c>
      <c r="AZ18" s="143">
        <v>1286</v>
      </c>
      <c r="BA18" s="143">
        <v>-6417</v>
      </c>
      <c r="BB18" s="143">
        <v>-6417</v>
      </c>
      <c r="BC18" s="143">
        <v>-128</v>
      </c>
      <c r="BD18" s="143">
        <v>-128</v>
      </c>
      <c r="BE18" s="143">
        <v>674</v>
      </c>
      <c r="BF18" s="143">
        <v>25655</v>
      </c>
      <c r="BG18" s="143">
        <v>2102</v>
      </c>
      <c r="BH18" s="143">
        <v>12191</v>
      </c>
      <c r="BI18" s="143">
        <v>40622</v>
      </c>
      <c r="BJ18" s="143">
        <v>3732</v>
      </c>
      <c r="BK18" s="143">
        <v>-23073</v>
      </c>
      <c r="BL18" s="143">
        <v>17256</v>
      </c>
      <c r="BM18" s="143">
        <v>6237</v>
      </c>
      <c r="BN18" s="143">
        <v>4152</v>
      </c>
      <c r="BO18" s="143">
        <v>-3857</v>
      </c>
      <c r="BP18" s="143">
        <v>14691</v>
      </c>
      <c r="BQ18" s="143">
        <v>-1579</v>
      </c>
      <c r="BR18" s="143">
        <v>21810</v>
      </c>
      <c r="BS18" s="143">
        <v>31065</v>
      </c>
      <c r="BT18" s="143">
        <v>9099</v>
      </c>
      <c r="BU18" s="143">
        <v>27503</v>
      </c>
      <c r="BV18" s="143">
        <v>27988</v>
      </c>
    </row>
    <row r="19" spans="1:74">
      <c r="A19" s="14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144"/>
      <c r="BF19" s="144"/>
      <c r="BG19" s="144"/>
      <c r="BH19" s="144"/>
      <c r="BI19" s="144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</row>
    <row r="20" spans="1:74">
      <c r="A20" s="100" t="s">
        <v>211</v>
      </c>
      <c r="B20" s="177">
        <v>10370</v>
      </c>
      <c r="C20" s="177">
        <v>16772</v>
      </c>
      <c r="D20" s="177">
        <v>15890</v>
      </c>
      <c r="E20" s="177">
        <v>21502</v>
      </c>
      <c r="F20" s="177">
        <v>64534</v>
      </c>
      <c r="G20" s="177">
        <v>14728</v>
      </c>
      <c r="H20" s="177">
        <v>24039</v>
      </c>
      <c r="I20" s="177">
        <v>25945</v>
      </c>
      <c r="J20" s="177">
        <v>26901</v>
      </c>
      <c r="K20" s="177">
        <v>91613</v>
      </c>
      <c r="L20" s="177">
        <v>10852</v>
      </c>
      <c r="M20" s="177">
        <v>25763</v>
      </c>
      <c r="N20" s="177">
        <v>28586</v>
      </c>
      <c r="O20" s="177">
        <v>31673</v>
      </c>
      <c r="P20" s="177">
        <v>96874</v>
      </c>
      <c r="Q20" s="177">
        <v>19366</v>
      </c>
      <c r="R20" s="177">
        <v>29057</v>
      </c>
      <c r="S20" s="177">
        <v>29387</v>
      </c>
      <c r="T20" s="177">
        <v>32745</v>
      </c>
      <c r="U20" s="177">
        <v>110555</v>
      </c>
      <c r="V20" s="177">
        <v>17433</v>
      </c>
      <c r="W20" s="177">
        <v>31633</v>
      </c>
      <c r="X20" s="177">
        <v>33601</v>
      </c>
      <c r="Y20" s="177">
        <v>30085</v>
      </c>
      <c r="Z20" s="177">
        <v>112752</v>
      </c>
      <c r="AA20" s="177">
        <v>18143</v>
      </c>
      <c r="AB20" s="177">
        <v>31938</v>
      </c>
      <c r="AC20" s="177">
        <v>36082</v>
      </c>
      <c r="AD20" s="177">
        <v>33500</v>
      </c>
      <c r="AE20" s="177">
        <v>119663</v>
      </c>
      <c r="AF20" s="177">
        <v>14679</v>
      </c>
      <c r="AG20" s="177">
        <v>30213</v>
      </c>
      <c r="AH20" s="177">
        <v>35440</v>
      </c>
      <c r="AI20" s="177">
        <v>35817</v>
      </c>
      <c r="AJ20" s="177">
        <v>116149</v>
      </c>
      <c r="AK20" s="177">
        <v>22175</v>
      </c>
      <c r="AL20" s="177">
        <v>39269</v>
      </c>
      <c r="AM20" s="177">
        <v>37681</v>
      </c>
      <c r="AN20" s="177">
        <v>55345</v>
      </c>
      <c r="AO20" s="177">
        <v>154470</v>
      </c>
      <c r="AP20" s="177">
        <v>27114</v>
      </c>
      <c r="AQ20" s="177">
        <v>33123</v>
      </c>
      <c r="AR20" s="177">
        <v>40164</v>
      </c>
      <c r="AS20" s="177">
        <v>42243</v>
      </c>
      <c r="AT20" s="177">
        <v>142644</v>
      </c>
      <c r="AU20" s="177">
        <v>23141</v>
      </c>
      <c r="AV20" s="177">
        <v>23874</v>
      </c>
      <c r="AW20" s="177">
        <v>40568</v>
      </c>
      <c r="AX20" s="177">
        <v>42356</v>
      </c>
      <c r="AY20" s="177">
        <v>39775</v>
      </c>
      <c r="AZ20" s="177">
        <v>41090</v>
      </c>
      <c r="BA20" s="177">
        <v>58655</v>
      </c>
      <c r="BB20" s="177">
        <v>59388</v>
      </c>
      <c r="BC20" s="177">
        <v>162139</v>
      </c>
      <c r="BD20" s="177">
        <v>166708</v>
      </c>
      <c r="BE20" s="177">
        <v>25888</v>
      </c>
      <c r="BF20" s="177">
        <v>-82299</v>
      </c>
      <c r="BG20" s="177">
        <v>27947</v>
      </c>
      <c r="BH20" s="177">
        <v>77048</v>
      </c>
      <c r="BI20" s="177">
        <v>48584</v>
      </c>
      <c r="BJ20" s="177">
        <v>29776</v>
      </c>
      <c r="BK20" s="177">
        <v>132496</v>
      </c>
      <c r="BL20" s="177">
        <v>77530</v>
      </c>
      <c r="BM20" s="177">
        <v>103918</v>
      </c>
      <c r="BN20" s="177">
        <v>343720</v>
      </c>
      <c r="BO20" s="177">
        <v>97285</v>
      </c>
      <c r="BP20" s="177">
        <v>119821</v>
      </c>
      <c r="BQ20" s="177">
        <v>98849</v>
      </c>
      <c r="BR20" s="177">
        <v>106583</v>
      </c>
      <c r="BS20" s="177">
        <v>422538</v>
      </c>
      <c r="BT20" s="177">
        <v>63385</v>
      </c>
      <c r="BU20" s="177">
        <v>100462</v>
      </c>
      <c r="BV20" s="177">
        <v>113658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BC074-2CAB-4D14-AAF4-A8EADAE4C3B9}">
  <dimension ref="A1:CS51"/>
  <sheetViews>
    <sheetView showGridLines="0" zoomScaleNormal="100" zoomScaleSheetLayoutView="110" workbookViewId="0">
      <pane xSplit="1" ySplit="1" topLeftCell="CK2" activePane="bottomRight" state="frozen"/>
      <selection pane="topRight" activeCell="B1" sqref="B1"/>
      <selection pane="bottomLeft" activeCell="A2" sqref="A2"/>
      <selection pane="bottomRight" activeCell="CR3" sqref="CR3"/>
    </sheetView>
  </sheetViews>
  <sheetFormatPr defaultColWidth="9.140625" defaultRowHeight="15" customHeight="1"/>
  <cols>
    <col min="1" max="1" width="55.28515625" style="14" bestFit="1" customWidth="1"/>
    <col min="2" max="92" width="9.7109375" style="169" customWidth="1"/>
    <col min="93" max="95" width="10.85546875" style="169" bestFit="1" customWidth="1"/>
    <col min="96" max="16384" width="9.140625" style="14"/>
  </cols>
  <sheetData>
    <row r="1" spans="1:95" ht="24.75" customHeight="1">
      <c r="A1" s="140" t="s">
        <v>232</v>
      </c>
      <c r="B1" s="28" t="s">
        <v>13</v>
      </c>
      <c r="C1" s="28" t="s">
        <v>14</v>
      </c>
      <c r="D1" s="28" t="s">
        <v>296</v>
      </c>
      <c r="E1" s="28" t="s">
        <v>15</v>
      </c>
      <c r="F1" s="28" t="s">
        <v>297</v>
      </c>
      <c r="G1" s="28" t="s">
        <v>16</v>
      </c>
      <c r="H1" s="28">
        <v>2010</v>
      </c>
      <c r="I1" s="28" t="s">
        <v>17</v>
      </c>
      <c r="J1" s="28" t="s">
        <v>18</v>
      </c>
      <c r="K1" s="28" t="s">
        <v>294</v>
      </c>
      <c r="L1" s="28" t="s">
        <v>19</v>
      </c>
      <c r="M1" s="28" t="s">
        <v>295</v>
      </c>
      <c r="N1" s="28" t="s">
        <v>20</v>
      </c>
      <c r="O1" s="28">
        <v>2011</v>
      </c>
      <c r="P1" s="28" t="s">
        <v>21</v>
      </c>
      <c r="Q1" s="28" t="s">
        <v>22</v>
      </c>
      <c r="R1" s="28" t="s">
        <v>292</v>
      </c>
      <c r="S1" s="28" t="s">
        <v>23</v>
      </c>
      <c r="T1" s="28" t="s">
        <v>293</v>
      </c>
      <c r="U1" s="28" t="s">
        <v>24</v>
      </c>
      <c r="V1" s="28">
        <v>2012</v>
      </c>
      <c r="W1" s="28" t="s">
        <v>25</v>
      </c>
      <c r="X1" s="28" t="s">
        <v>26</v>
      </c>
      <c r="Y1" s="28" t="s">
        <v>290</v>
      </c>
      <c r="Z1" s="28" t="s">
        <v>27</v>
      </c>
      <c r="AA1" s="28" t="s">
        <v>291</v>
      </c>
      <c r="AB1" s="28" t="s">
        <v>28</v>
      </c>
      <c r="AC1" s="28">
        <v>2013</v>
      </c>
      <c r="AD1" s="28" t="s">
        <v>29</v>
      </c>
      <c r="AE1" s="28" t="s">
        <v>30</v>
      </c>
      <c r="AF1" s="28" t="s">
        <v>288</v>
      </c>
      <c r="AG1" s="28" t="s">
        <v>31</v>
      </c>
      <c r="AH1" s="28" t="s">
        <v>289</v>
      </c>
      <c r="AI1" s="28" t="s">
        <v>32</v>
      </c>
      <c r="AJ1" s="28">
        <v>2014</v>
      </c>
      <c r="AK1" s="28" t="s">
        <v>33</v>
      </c>
      <c r="AL1" s="28" t="s">
        <v>34</v>
      </c>
      <c r="AM1" s="28" t="s">
        <v>286</v>
      </c>
      <c r="AN1" s="28" t="s">
        <v>35</v>
      </c>
      <c r="AO1" s="28" t="s">
        <v>287</v>
      </c>
      <c r="AP1" s="28" t="s">
        <v>4</v>
      </c>
      <c r="AQ1" s="28">
        <v>2015</v>
      </c>
      <c r="AR1" s="28" t="s">
        <v>36</v>
      </c>
      <c r="AS1" s="28" t="s">
        <v>37</v>
      </c>
      <c r="AT1" s="28" t="s">
        <v>284</v>
      </c>
      <c r="AU1" s="28" t="s">
        <v>38</v>
      </c>
      <c r="AV1" s="28" t="s">
        <v>285</v>
      </c>
      <c r="AW1" s="28" t="s">
        <v>5</v>
      </c>
      <c r="AX1" s="28">
        <v>2016</v>
      </c>
      <c r="AY1" s="28" t="s">
        <v>104</v>
      </c>
      <c r="AZ1" s="28" t="s">
        <v>119</v>
      </c>
      <c r="BA1" s="28" t="s">
        <v>282</v>
      </c>
      <c r="BB1" s="28" t="s">
        <v>124</v>
      </c>
      <c r="BC1" s="28" t="s">
        <v>283</v>
      </c>
      <c r="BD1" s="28" t="s">
        <v>126</v>
      </c>
      <c r="BE1" s="28">
        <v>2017</v>
      </c>
      <c r="BF1" s="28" t="s">
        <v>127</v>
      </c>
      <c r="BG1" s="28" t="s">
        <v>131</v>
      </c>
      <c r="BH1" s="28" t="s">
        <v>280</v>
      </c>
      <c r="BI1" s="28" t="s">
        <v>137</v>
      </c>
      <c r="BJ1" s="28" t="s">
        <v>281</v>
      </c>
      <c r="BK1" s="28" t="s">
        <v>138</v>
      </c>
      <c r="BL1" s="28">
        <v>2018</v>
      </c>
      <c r="BM1" s="28" t="s">
        <v>153</v>
      </c>
      <c r="BN1" s="28" t="s">
        <v>156</v>
      </c>
      <c r="BO1" s="28" t="s">
        <v>278</v>
      </c>
      <c r="BP1" s="28" t="s">
        <v>161</v>
      </c>
      <c r="BQ1" s="28" t="s">
        <v>279</v>
      </c>
      <c r="BR1" s="28" t="s">
        <v>164</v>
      </c>
      <c r="BS1" s="28">
        <v>2019</v>
      </c>
      <c r="BT1" s="28" t="s">
        <v>167</v>
      </c>
      <c r="BU1" s="28" t="s">
        <v>173</v>
      </c>
      <c r="BV1" s="28" t="s">
        <v>275</v>
      </c>
      <c r="BW1" s="28" t="s">
        <v>175</v>
      </c>
      <c r="BX1" s="28" t="s">
        <v>276</v>
      </c>
      <c r="BY1" s="28" t="s">
        <v>183</v>
      </c>
      <c r="BZ1" s="28">
        <v>2020</v>
      </c>
      <c r="CA1" s="28" t="s">
        <v>187</v>
      </c>
      <c r="CB1" s="28" t="s">
        <v>191</v>
      </c>
      <c r="CC1" s="28" t="s">
        <v>273</v>
      </c>
      <c r="CD1" s="28" t="s">
        <v>197</v>
      </c>
      <c r="CE1" s="28" t="s">
        <v>272</v>
      </c>
      <c r="CF1" s="28" t="s">
        <v>203</v>
      </c>
      <c r="CG1" s="28">
        <v>2021</v>
      </c>
      <c r="CH1" s="28" t="s">
        <v>209</v>
      </c>
      <c r="CI1" s="28" t="s">
        <v>215</v>
      </c>
      <c r="CJ1" s="28" t="s">
        <v>274</v>
      </c>
      <c r="CK1" s="28" t="s">
        <v>218</v>
      </c>
      <c r="CL1" s="28" t="s">
        <v>271</v>
      </c>
      <c r="CM1" s="28" t="s">
        <v>222</v>
      </c>
      <c r="CN1" s="28">
        <v>2022</v>
      </c>
      <c r="CO1" s="28" t="s">
        <v>226</v>
      </c>
      <c r="CP1" s="28" t="s">
        <v>299</v>
      </c>
      <c r="CQ1" s="28" t="s">
        <v>304</v>
      </c>
    </row>
    <row r="2" spans="1:95" ht="14.45" customHeight="1">
      <c r="A2" s="178" t="s">
        <v>233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7"/>
      <c r="BU2" s="177"/>
      <c r="BV2" s="177"/>
      <c r="BW2" s="177"/>
      <c r="BX2" s="177"/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77"/>
      <c r="CJ2" s="177"/>
      <c r="CK2" s="177"/>
      <c r="CL2" s="177"/>
      <c r="CM2" s="177"/>
      <c r="CN2" s="177"/>
      <c r="CO2" s="177"/>
      <c r="CP2" s="177"/>
      <c r="CQ2" s="177"/>
    </row>
    <row r="3" spans="1:95" ht="14.45" customHeight="1">
      <c r="A3" s="149" t="s">
        <v>2</v>
      </c>
      <c r="B3" s="173">
        <v>10370.076026597562</v>
      </c>
      <c r="C3" s="173">
        <v>16772</v>
      </c>
      <c r="D3" s="173">
        <v>27142</v>
      </c>
      <c r="E3" s="173">
        <v>15890</v>
      </c>
      <c r="F3" s="173">
        <v>43032</v>
      </c>
      <c r="G3" s="173">
        <v>17840.037283791782</v>
      </c>
      <c r="H3" s="173">
        <v>64534</v>
      </c>
      <c r="I3" s="173">
        <v>14728.222417732017</v>
      </c>
      <c r="J3" s="173">
        <v>24039</v>
      </c>
      <c r="K3" s="173">
        <v>38767</v>
      </c>
      <c r="L3" s="173">
        <v>25945</v>
      </c>
      <c r="M3" s="173">
        <v>64712</v>
      </c>
      <c r="N3" s="173">
        <v>26901</v>
      </c>
      <c r="O3" s="173">
        <v>91613</v>
      </c>
      <c r="P3" s="173">
        <v>10852</v>
      </c>
      <c r="Q3" s="173">
        <v>25763</v>
      </c>
      <c r="R3" s="173">
        <v>36615</v>
      </c>
      <c r="S3" s="173">
        <v>28586</v>
      </c>
      <c r="T3" s="173">
        <v>65201</v>
      </c>
      <c r="U3" s="173">
        <v>31673</v>
      </c>
      <c r="V3" s="173">
        <v>96874</v>
      </c>
      <c r="W3" s="173">
        <v>19366</v>
      </c>
      <c r="X3" s="173">
        <v>29057</v>
      </c>
      <c r="Y3" s="173">
        <v>48423</v>
      </c>
      <c r="Z3" s="173">
        <v>29387</v>
      </c>
      <c r="AA3" s="173">
        <v>77810</v>
      </c>
      <c r="AB3" s="173">
        <v>32745</v>
      </c>
      <c r="AC3" s="173">
        <v>110555</v>
      </c>
      <c r="AD3" s="173">
        <v>17433</v>
      </c>
      <c r="AE3" s="173">
        <v>31633</v>
      </c>
      <c r="AF3" s="173">
        <v>49066</v>
      </c>
      <c r="AG3" s="173">
        <v>33601</v>
      </c>
      <c r="AH3" s="173">
        <v>82667</v>
      </c>
      <c r="AI3" s="173">
        <v>30085</v>
      </c>
      <c r="AJ3" s="173">
        <v>112752</v>
      </c>
      <c r="AK3" s="173">
        <v>18143</v>
      </c>
      <c r="AL3" s="173">
        <v>31938</v>
      </c>
      <c r="AM3" s="173">
        <v>50081</v>
      </c>
      <c r="AN3" s="173">
        <v>36082</v>
      </c>
      <c r="AO3" s="173">
        <v>86163</v>
      </c>
      <c r="AP3" s="173">
        <v>33500</v>
      </c>
      <c r="AQ3" s="173">
        <v>119663</v>
      </c>
      <c r="AR3" s="173">
        <v>14679</v>
      </c>
      <c r="AS3" s="173">
        <v>30213</v>
      </c>
      <c r="AT3" s="173">
        <v>44892</v>
      </c>
      <c r="AU3" s="173">
        <v>35440</v>
      </c>
      <c r="AV3" s="173">
        <v>80332</v>
      </c>
      <c r="AW3" s="173">
        <v>35817</v>
      </c>
      <c r="AX3" s="173">
        <v>116149</v>
      </c>
      <c r="AY3" s="173">
        <v>22175</v>
      </c>
      <c r="AZ3" s="173">
        <v>39270</v>
      </c>
      <c r="BA3" s="173">
        <v>61445</v>
      </c>
      <c r="BB3" s="173">
        <v>37681</v>
      </c>
      <c r="BC3" s="173">
        <v>99126</v>
      </c>
      <c r="BD3" s="173">
        <v>55344</v>
      </c>
      <c r="BE3" s="173">
        <v>154470</v>
      </c>
      <c r="BF3" s="173">
        <v>27114</v>
      </c>
      <c r="BG3" s="173">
        <v>33123</v>
      </c>
      <c r="BH3" s="173">
        <v>60237</v>
      </c>
      <c r="BI3" s="173">
        <v>40164</v>
      </c>
      <c r="BJ3" s="173">
        <v>100401</v>
      </c>
      <c r="BK3" s="173">
        <v>42243</v>
      </c>
      <c r="BL3" s="173">
        <v>142644</v>
      </c>
      <c r="BM3" s="173">
        <v>23141</v>
      </c>
      <c r="BN3" s="173">
        <v>40568</v>
      </c>
      <c r="BO3" s="173">
        <v>63709</v>
      </c>
      <c r="BP3" s="173">
        <v>39775</v>
      </c>
      <c r="BQ3" s="173">
        <v>103484</v>
      </c>
      <c r="BR3" s="173">
        <v>58655</v>
      </c>
      <c r="BS3" s="173">
        <v>162139</v>
      </c>
      <c r="BT3" s="173">
        <v>25888</v>
      </c>
      <c r="BU3" s="173">
        <v>-82299</v>
      </c>
      <c r="BV3" s="173">
        <v>-56411</v>
      </c>
      <c r="BW3" s="173">
        <v>27947</v>
      </c>
      <c r="BX3" s="173">
        <v>-28464</v>
      </c>
      <c r="BY3" s="173">
        <v>77048</v>
      </c>
      <c r="BZ3" s="173">
        <v>48584</v>
      </c>
      <c r="CA3" s="173">
        <v>29776</v>
      </c>
      <c r="CB3" s="173">
        <v>132496</v>
      </c>
      <c r="CC3" s="173">
        <v>162272</v>
      </c>
      <c r="CD3" s="173">
        <v>77530</v>
      </c>
      <c r="CE3" s="173">
        <v>239802</v>
      </c>
      <c r="CF3" s="173">
        <v>103918</v>
      </c>
      <c r="CG3" s="173">
        <v>343720</v>
      </c>
      <c r="CH3" s="173">
        <v>97285</v>
      </c>
      <c r="CI3" s="173">
        <v>119821</v>
      </c>
      <c r="CJ3" s="173">
        <v>217106</v>
      </c>
      <c r="CK3" s="173">
        <v>98849</v>
      </c>
      <c r="CL3" s="173">
        <v>315955</v>
      </c>
      <c r="CM3" s="173">
        <v>106583</v>
      </c>
      <c r="CN3" s="173">
        <v>422538</v>
      </c>
      <c r="CO3" s="173">
        <v>63385</v>
      </c>
      <c r="CP3" s="173">
        <v>100462</v>
      </c>
      <c r="CQ3" s="173">
        <v>113658</v>
      </c>
    </row>
    <row r="4" spans="1:95" ht="22.5">
      <c r="A4" s="178" t="s">
        <v>234</v>
      </c>
      <c r="B4" s="177">
        <f t="shared" ref="B4:E4" si="0">SUM(B5:B9)</f>
        <v>6039</v>
      </c>
      <c r="C4" s="177">
        <f t="shared" si="0"/>
        <v>5942</v>
      </c>
      <c r="D4" s="177">
        <f t="shared" si="0"/>
        <v>11981</v>
      </c>
      <c r="E4" s="177">
        <f t="shared" si="0"/>
        <v>7140</v>
      </c>
      <c r="F4" s="177">
        <f t="shared" ref="F4:G4" si="1">SUM(F5:F9)</f>
        <v>19121</v>
      </c>
      <c r="G4" s="177">
        <f t="shared" si="1"/>
        <v>13490.525130000002</v>
      </c>
      <c r="H4" s="177">
        <f t="shared" ref="H4" si="2">SUM(H5:H9)</f>
        <v>29141</v>
      </c>
      <c r="I4" s="177">
        <f t="shared" ref="I4" si="3">SUM(I5:I9)</f>
        <v>5604</v>
      </c>
      <c r="J4" s="177">
        <f t="shared" ref="J4" si="4">SUM(J5:J9)</f>
        <v>2872</v>
      </c>
      <c r="K4" s="177">
        <f t="shared" ref="K4" si="5">SUM(K5:K9)</f>
        <v>8476</v>
      </c>
      <c r="L4" s="177">
        <f t="shared" ref="L4" si="6">SUM(L5:L9)</f>
        <v>12279</v>
      </c>
      <c r="M4" s="177">
        <f t="shared" ref="M4" si="7">SUM(M5:M9)</f>
        <v>20755</v>
      </c>
      <c r="N4" s="177">
        <f t="shared" ref="N4" si="8">SUM(N5:N9)</f>
        <v>6667</v>
      </c>
      <c r="O4" s="177">
        <f t="shared" ref="O4" si="9">SUM(O5:O9)</f>
        <v>27422</v>
      </c>
      <c r="P4" s="177">
        <f t="shared" ref="P4" si="10">SUM(P5:P9)</f>
        <v>2072</v>
      </c>
      <c r="Q4" s="177">
        <f t="shared" ref="Q4" si="11">SUM(Q5:Q9)</f>
        <v>8163</v>
      </c>
      <c r="R4" s="177">
        <f t="shared" ref="R4" si="12">SUM(R5:R9)</f>
        <v>10235</v>
      </c>
      <c r="S4" s="177">
        <f t="shared" ref="S4" si="13">SUM(S5:S9)</f>
        <v>14714</v>
      </c>
      <c r="T4" s="177">
        <f t="shared" ref="T4" si="14">SUM(T5:T9)</f>
        <v>24949</v>
      </c>
      <c r="U4" s="177">
        <f t="shared" ref="U4" si="15">SUM(U5:U9)</f>
        <v>10844</v>
      </c>
      <c r="V4" s="177">
        <f t="shared" ref="V4" si="16">SUM(V5:V9)</f>
        <v>35793</v>
      </c>
      <c r="W4" s="177">
        <f t="shared" ref="W4" si="17">SUM(W5:W9)</f>
        <v>10492</v>
      </c>
      <c r="X4" s="177">
        <f t="shared" ref="X4" si="18">SUM(X5:X9)</f>
        <v>13060</v>
      </c>
      <c r="Y4" s="177">
        <f t="shared" ref="Y4" si="19">SUM(Y5:Y9)</f>
        <v>23111</v>
      </c>
      <c r="Z4" s="177">
        <f t="shared" ref="Z4" si="20">SUM(Z5:Z9)</f>
        <v>15168</v>
      </c>
      <c r="AA4" s="177">
        <f t="shared" ref="AA4" si="21">SUM(AA5:AA9)</f>
        <v>42501</v>
      </c>
      <c r="AB4" s="177">
        <f t="shared" ref="AB4" si="22">SUM(AB5:AB9)</f>
        <v>22335</v>
      </c>
      <c r="AC4" s="177">
        <f t="shared" ref="AC4" si="23">SUM(AC5:AC9)</f>
        <v>64836</v>
      </c>
      <c r="AD4" s="177">
        <f t="shared" ref="AD4" si="24">SUM(AD5:AD9)</f>
        <v>9589</v>
      </c>
      <c r="AE4" s="177">
        <f t="shared" ref="AE4" si="25">SUM(AE5:AE9)</f>
        <v>16251</v>
      </c>
      <c r="AF4" s="177">
        <f t="shared" ref="AF4" si="26">SUM(AF5:AF9)</f>
        <v>25840</v>
      </c>
      <c r="AG4" s="177">
        <f t="shared" ref="AG4" si="27">SUM(AG5:AG9)</f>
        <v>22756</v>
      </c>
      <c r="AH4" s="177">
        <f t="shared" ref="AH4" si="28">SUM(AH5:AH9)</f>
        <v>48596</v>
      </c>
      <c r="AI4" s="177">
        <f t="shared" ref="AI4" si="29">SUM(AI5:AI9)</f>
        <v>12557</v>
      </c>
      <c r="AJ4" s="177">
        <f t="shared" ref="AJ4" si="30">SUM(AJ5:AJ9)</f>
        <v>61153</v>
      </c>
      <c r="AK4" s="177">
        <f t="shared" ref="AK4" si="31">SUM(AK5:AK9)</f>
        <v>22140</v>
      </c>
      <c r="AL4" s="177">
        <f t="shared" ref="AL4" si="32">SUM(AL5:AL9)</f>
        <v>7759</v>
      </c>
      <c r="AM4" s="177">
        <f t="shared" ref="AM4" si="33">SUM(AM5:AM9)</f>
        <v>29899</v>
      </c>
      <c r="AN4" s="177">
        <f t="shared" ref="AN4" si="34">SUM(AN5:AN9)</f>
        <v>24753</v>
      </c>
      <c r="AO4" s="177">
        <f t="shared" ref="AO4" si="35">SUM(AO5:AO9)</f>
        <v>54652</v>
      </c>
      <c r="AP4" s="177">
        <f t="shared" ref="AP4" si="36">SUM(AP5:AP9)</f>
        <v>4692</v>
      </c>
      <c r="AQ4" s="177">
        <f t="shared" ref="AQ4" si="37">SUM(AQ5:AQ9)</f>
        <v>59344</v>
      </c>
      <c r="AR4" s="177">
        <f t="shared" ref="AR4:BA4" si="38">SUM(AR5:AR9)</f>
        <v>2010</v>
      </c>
      <c r="AS4" s="177">
        <f t="shared" si="38"/>
        <v>1898</v>
      </c>
      <c r="AT4" s="177">
        <f t="shared" si="38"/>
        <v>3908</v>
      </c>
      <c r="AU4" s="177">
        <f t="shared" si="38"/>
        <v>22949</v>
      </c>
      <c r="AV4" s="177">
        <f t="shared" si="38"/>
        <v>26857</v>
      </c>
      <c r="AW4" s="177">
        <f t="shared" si="38"/>
        <v>18689</v>
      </c>
      <c r="AX4" s="177">
        <f t="shared" si="38"/>
        <v>45546</v>
      </c>
      <c r="AY4" s="177">
        <f t="shared" si="38"/>
        <v>16082</v>
      </c>
      <c r="AZ4" s="177">
        <f t="shared" si="38"/>
        <v>17473</v>
      </c>
      <c r="BA4" s="177">
        <f t="shared" si="38"/>
        <v>33555</v>
      </c>
      <c r="BB4" s="177">
        <f>SUM(BB5:BB9)</f>
        <v>26825</v>
      </c>
      <c r="BC4" s="177">
        <f>SUM(BC5:BC9)</f>
        <v>60380</v>
      </c>
      <c r="BD4" s="177">
        <f t="shared" ref="BD4:BH4" si="39">SUM(BD5:BD9)</f>
        <v>1157</v>
      </c>
      <c r="BE4" s="177">
        <f t="shared" si="39"/>
        <v>61537</v>
      </c>
      <c r="BF4" s="177">
        <f t="shared" si="39"/>
        <v>13809</v>
      </c>
      <c r="BG4" s="177">
        <f t="shared" si="39"/>
        <v>25774</v>
      </c>
      <c r="BH4" s="177">
        <f t="shared" si="39"/>
        <v>39583</v>
      </c>
      <c r="BI4" s="177">
        <f t="shared" ref="BI4" si="40">SUM(BI5:BI9)</f>
        <v>24074</v>
      </c>
      <c r="BJ4" s="177">
        <f t="shared" ref="BJ4" si="41">SUM(BJ5:BJ9)</f>
        <v>63657</v>
      </c>
      <c r="BK4" s="177">
        <v>9635</v>
      </c>
      <c r="BL4" s="177">
        <v>70108</v>
      </c>
      <c r="BM4" s="177">
        <v>31780</v>
      </c>
      <c r="BN4" s="177">
        <v>24683</v>
      </c>
      <c r="BO4" s="177">
        <v>56463</v>
      </c>
      <c r="BP4" s="177">
        <v>48789</v>
      </c>
      <c r="BQ4" s="177">
        <v>105252</v>
      </c>
      <c r="BR4" s="177">
        <v>23203</v>
      </c>
      <c r="BS4" s="177">
        <v>128455</v>
      </c>
      <c r="BT4" s="177">
        <v>90290</v>
      </c>
      <c r="BU4" s="177">
        <v>37764</v>
      </c>
      <c r="BV4" s="177">
        <v>128054</v>
      </c>
      <c r="BW4" s="177">
        <v>13749</v>
      </c>
      <c r="BX4" s="177">
        <v>141803</v>
      </c>
      <c r="BY4" s="177">
        <v>1572</v>
      </c>
      <c r="BZ4" s="177">
        <v>149850</v>
      </c>
      <c r="CA4" s="177">
        <v>55611</v>
      </c>
      <c r="CB4" s="177">
        <v>-104558</v>
      </c>
      <c r="CC4" s="177">
        <v>-48526</v>
      </c>
      <c r="CD4" s="177">
        <v>57813</v>
      </c>
      <c r="CE4" s="177">
        <v>9287</v>
      </c>
      <c r="CF4" s="177">
        <f t="shared" ref="CF4:CG4" si="42">SUM(CF5:CF9)</f>
        <v>68686</v>
      </c>
      <c r="CG4" s="177">
        <f t="shared" si="42"/>
        <v>97357</v>
      </c>
      <c r="CH4" s="177">
        <f>SUM(CH5:CH9)</f>
        <v>37921</v>
      </c>
      <c r="CI4" s="177">
        <v>54911</v>
      </c>
      <c r="CJ4" s="177">
        <v>124980</v>
      </c>
      <c r="CK4" s="177">
        <v>99083</v>
      </c>
      <c r="CL4" s="177">
        <v>158455</v>
      </c>
      <c r="CM4" s="177">
        <f t="shared" ref="CM4:CN4" si="43">SUM(CM5:CM9)</f>
        <v>68942.510375081154</v>
      </c>
      <c r="CN4" s="177">
        <f t="shared" si="43"/>
        <v>227397.51037508115</v>
      </c>
      <c r="CO4" s="177">
        <v>62639.784485201999</v>
      </c>
      <c r="CP4" s="177">
        <v>45465</v>
      </c>
      <c r="CQ4" s="177">
        <v>94213</v>
      </c>
    </row>
    <row r="5" spans="1:95" ht="14.45" customHeight="1">
      <c r="A5" s="149" t="s">
        <v>235</v>
      </c>
      <c r="B5" s="173">
        <v>608</v>
      </c>
      <c r="C5" s="173">
        <v>559</v>
      </c>
      <c r="D5" s="173">
        <v>1167</v>
      </c>
      <c r="E5" s="173">
        <v>680</v>
      </c>
      <c r="F5" s="173">
        <v>1847</v>
      </c>
      <c r="G5" s="173">
        <v>823</v>
      </c>
      <c r="H5" s="173">
        <v>2670</v>
      </c>
      <c r="I5" s="173">
        <v>879</v>
      </c>
      <c r="J5" s="173">
        <v>961</v>
      </c>
      <c r="K5" s="173">
        <v>1840</v>
      </c>
      <c r="L5" s="173">
        <v>1050</v>
      </c>
      <c r="M5" s="173">
        <v>2890</v>
      </c>
      <c r="N5" s="173">
        <v>1168</v>
      </c>
      <c r="O5" s="173">
        <v>4058</v>
      </c>
      <c r="P5" s="173">
        <v>1417</v>
      </c>
      <c r="Q5" s="173">
        <v>1749</v>
      </c>
      <c r="R5" s="173">
        <v>3166</v>
      </c>
      <c r="S5" s="173">
        <v>2043</v>
      </c>
      <c r="T5" s="173">
        <v>5209</v>
      </c>
      <c r="U5" s="173">
        <v>2349</v>
      </c>
      <c r="V5" s="173">
        <v>7558</v>
      </c>
      <c r="W5" s="173">
        <v>2585</v>
      </c>
      <c r="X5" s="173">
        <v>2385</v>
      </c>
      <c r="Y5" s="173">
        <v>4970</v>
      </c>
      <c r="Z5" s="173">
        <v>2807</v>
      </c>
      <c r="AA5" s="173">
        <v>7777</v>
      </c>
      <c r="AB5" s="173">
        <v>3193</v>
      </c>
      <c r="AC5" s="173">
        <v>10970</v>
      </c>
      <c r="AD5" s="173">
        <v>3209</v>
      </c>
      <c r="AE5" s="173">
        <v>3097</v>
      </c>
      <c r="AF5" s="173">
        <v>6306</v>
      </c>
      <c r="AG5" s="173">
        <v>3293</v>
      </c>
      <c r="AH5" s="173">
        <v>9599</v>
      </c>
      <c r="AI5" s="173">
        <v>3631</v>
      </c>
      <c r="AJ5" s="173">
        <v>13230</v>
      </c>
      <c r="AK5" s="173">
        <v>5784</v>
      </c>
      <c r="AL5" s="173">
        <v>6121</v>
      </c>
      <c r="AM5" s="173">
        <v>11905</v>
      </c>
      <c r="AN5" s="173">
        <v>6121</v>
      </c>
      <c r="AO5" s="173">
        <v>18026</v>
      </c>
      <c r="AP5" s="173">
        <v>6182</v>
      </c>
      <c r="AQ5" s="173">
        <v>24208</v>
      </c>
      <c r="AR5" s="173">
        <v>6272</v>
      </c>
      <c r="AS5" s="173">
        <v>6510</v>
      </c>
      <c r="AT5" s="173">
        <v>12782</v>
      </c>
      <c r="AU5" s="173">
        <v>6500</v>
      </c>
      <c r="AV5" s="173">
        <v>19282</v>
      </c>
      <c r="AW5" s="173">
        <v>6533</v>
      </c>
      <c r="AX5" s="173">
        <v>25815</v>
      </c>
      <c r="AY5" s="173">
        <v>6675</v>
      </c>
      <c r="AZ5" s="173">
        <v>6737</v>
      </c>
      <c r="BA5" s="173">
        <v>13412</v>
      </c>
      <c r="BB5" s="173">
        <v>9218</v>
      </c>
      <c r="BC5" s="173">
        <v>22630</v>
      </c>
      <c r="BD5" s="173">
        <v>10002</v>
      </c>
      <c r="BE5" s="173">
        <v>32632</v>
      </c>
      <c r="BF5" s="173">
        <v>8425</v>
      </c>
      <c r="BG5" s="173">
        <v>8788</v>
      </c>
      <c r="BH5" s="173">
        <v>17213</v>
      </c>
      <c r="BI5" s="173">
        <v>10667</v>
      </c>
      <c r="BJ5" s="173">
        <v>27880</v>
      </c>
      <c r="BK5" s="173">
        <v>13002</v>
      </c>
      <c r="BL5" s="173">
        <v>40882</v>
      </c>
      <c r="BM5" s="173">
        <v>17895</v>
      </c>
      <c r="BN5" s="173">
        <v>19868</v>
      </c>
      <c r="BO5" s="173">
        <v>37763</v>
      </c>
      <c r="BP5" s="173">
        <v>22288</v>
      </c>
      <c r="BQ5" s="173">
        <v>60051</v>
      </c>
      <c r="BR5" s="173">
        <v>20271</v>
      </c>
      <c r="BS5" s="173">
        <v>80322</v>
      </c>
      <c r="BT5" s="173">
        <v>20279</v>
      </c>
      <c r="BU5" s="173">
        <v>20316</v>
      </c>
      <c r="BV5" s="173">
        <v>40595</v>
      </c>
      <c r="BW5" s="173">
        <v>19201</v>
      </c>
      <c r="BX5" s="173">
        <v>59796</v>
      </c>
      <c r="BY5" s="173">
        <v>21307</v>
      </c>
      <c r="BZ5" s="173">
        <v>81103</v>
      </c>
      <c r="CA5" s="173">
        <v>24865</v>
      </c>
      <c r="CB5" s="173">
        <v>25142</v>
      </c>
      <c r="CC5" s="173">
        <v>50007</v>
      </c>
      <c r="CD5" s="173">
        <v>24872</v>
      </c>
      <c r="CE5" s="173">
        <v>74879</v>
      </c>
      <c r="CF5" s="173">
        <v>30869</v>
      </c>
      <c r="CG5" s="173">
        <v>105748</v>
      </c>
      <c r="CH5" s="173">
        <v>33433</v>
      </c>
      <c r="CI5" s="173">
        <v>34813</v>
      </c>
      <c r="CJ5" s="173">
        <v>68246</v>
      </c>
      <c r="CK5" s="173">
        <v>38019</v>
      </c>
      <c r="CL5" s="173">
        <v>106265</v>
      </c>
      <c r="CM5" s="173">
        <v>59764.510375081154</v>
      </c>
      <c r="CN5" s="173">
        <v>166029.51037508115</v>
      </c>
      <c r="CO5" s="173">
        <v>49395.784485201999</v>
      </c>
      <c r="CP5" s="173">
        <v>54480</v>
      </c>
      <c r="CQ5" s="173">
        <v>55587</v>
      </c>
    </row>
    <row r="6" spans="1:95" ht="14.45" customHeight="1">
      <c r="A6" s="149" t="s">
        <v>236</v>
      </c>
      <c r="B6" s="173">
        <v>0</v>
      </c>
      <c r="C6" s="173">
        <v>226</v>
      </c>
      <c r="D6" s="173">
        <v>1715</v>
      </c>
      <c r="E6" s="173" t="s">
        <v>52</v>
      </c>
      <c r="F6" s="173" t="s">
        <v>52</v>
      </c>
      <c r="G6" s="173">
        <v>0</v>
      </c>
      <c r="H6" s="173">
        <v>0</v>
      </c>
      <c r="I6" s="173">
        <v>-3091</v>
      </c>
      <c r="J6" s="173">
        <v>-3396</v>
      </c>
      <c r="K6" s="173">
        <v>-5898</v>
      </c>
      <c r="L6" s="173">
        <v>-4921</v>
      </c>
      <c r="M6" s="173">
        <v>-11806</v>
      </c>
      <c r="N6" s="173">
        <v>-3142</v>
      </c>
      <c r="O6" s="173">
        <v>-14948</v>
      </c>
      <c r="P6" s="173">
        <v>-3861</v>
      </c>
      <c r="Q6" s="173">
        <v>-2743</v>
      </c>
      <c r="R6" s="173">
        <v>-6604</v>
      </c>
      <c r="S6" s="173">
        <v>-2927</v>
      </c>
      <c r="T6" s="173">
        <v>-9531</v>
      </c>
      <c r="U6" s="173">
        <v>-2201</v>
      </c>
      <c r="V6" s="173">
        <v>-11732</v>
      </c>
      <c r="W6" s="173">
        <v>-3269</v>
      </c>
      <c r="X6" s="173">
        <v>-2896</v>
      </c>
      <c r="Y6" s="173">
        <v>-6165</v>
      </c>
      <c r="Z6" s="173">
        <v>-3728</v>
      </c>
      <c r="AA6" s="173">
        <v>-9893</v>
      </c>
      <c r="AB6" s="173">
        <v>-3275</v>
      </c>
      <c r="AC6" s="173">
        <v>-13168</v>
      </c>
      <c r="AD6" s="173">
        <v>-4310</v>
      </c>
      <c r="AE6" s="173">
        <v>-885</v>
      </c>
      <c r="AF6" s="173">
        <v>-5195</v>
      </c>
      <c r="AG6" s="173">
        <v>-3641</v>
      </c>
      <c r="AH6" s="173">
        <v>-8836</v>
      </c>
      <c r="AI6" s="173">
        <v>-6503</v>
      </c>
      <c r="AJ6" s="173">
        <v>-15339</v>
      </c>
      <c r="AK6" s="173">
        <v>-5383</v>
      </c>
      <c r="AL6" s="173">
        <v>-3496</v>
      </c>
      <c r="AM6" s="173">
        <v>-8879</v>
      </c>
      <c r="AN6" s="173">
        <v>-5313</v>
      </c>
      <c r="AO6" s="173">
        <v>-14192</v>
      </c>
      <c r="AP6" s="173">
        <v>-9778</v>
      </c>
      <c r="AQ6" s="173">
        <v>-23970</v>
      </c>
      <c r="AR6" s="173">
        <v>-7417</v>
      </c>
      <c r="AS6" s="173">
        <v>-7501</v>
      </c>
      <c r="AT6" s="173">
        <v>-14918</v>
      </c>
      <c r="AU6" s="173">
        <v>-6804</v>
      </c>
      <c r="AV6" s="173">
        <v>-21722</v>
      </c>
      <c r="AW6" s="173">
        <v>-7517</v>
      </c>
      <c r="AX6" s="173">
        <v>-29239</v>
      </c>
      <c r="AY6" s="173">
        <v>-7978</v>
      </c>
      <c r="AZ6" s="173">
        <v>-6888</v>
      </c>
      <c r="BA6" s="173">
        <v>-14866</v>
      </c>
      <c r="BB6" s="173">
        <v>-6485</v>
      </c>
      <c r="BC6" s="173">
        <v>-21351</v>
      </c>
      <c r="BD6" s="173">
        <v>-3493</v>
      </c>
      <c r="BE6" s="173">
        <v>-24844</v>
      </c>
      <c r="BF6" s="173">
        <v>-5018</v>
      </c>
      <c r="BG6" s="173">
        <v>-4605</v>
      </c>
      <c r="BH6" s="173">
        <v>-9623</v>
      </c>
      <c r="BI6" s="173">
        <v>-4091</v>
      </c>
      <c r="BJ6" s="173">
        <v>-13714</v>
      </c>
      <c r="BK6" s="173">
        <v>-3950</v>
      </c>
      <c r="BL6" s="173">
        <v>-17664</v>
      </c>
      <c r="BM6" s="173">
        <v>-3715</v>
      </c>
      <c r="BN6" s="173">
        <v>-3478</v>
      </c>
      <c r="BO6" s="173">
        <v>-7193</v>
      </c>
      <c r="BP6" s="173">
        <v>-3492</v>
      </c>
      <c r="BQ6" s="173">
        <v>-10685</v>
      </c>
      <c r="BR6" s="173">
        <v>-2929</v>
      </c>
      <c r="BS6" s="173">
        <v>-13614</v>
      </c>
      <c r="BT6" s="173">
        <v>-2561</v>
      </c>
      <c r="BU6" s="173">
        <v>-4021</v>
      </c>
      <c r="BV6" s="173">
        <v>-6582</v>
      </c>
      <c r="BW6" s="173">
        <v>-2224</v>
      </c>
      <c r="BX6" s="173">
        <v>-8806</v>
      </c>
      <c r="BY6" s="173">
        <v>-2844</v>
      </c>
      <c r="BZ6" s="173">
        <v>-11650</v>
      </c>
      <c r="CA6" s="173">
        <v>-1559</v>
      </c>
      <c r="CB6" s="173">
        <v>-4141</v>
      </c>
      <c r="CC6" s="173">
        <v>-5700</v>
      </c>
      <c r="CD6" s="173">
        <v>-3957</v>
      </c>
      <c r="CE6" s="173">
        <v>-9657</v>
      </c>
      <c r="CF6" s="173">
        <v>-3470</v>
      </c>
      <c r="CG6" s="173">
        <v>-13127</v>
      </c>
      <c r="CH6" s="173">
        <v>-10672</v>
      </c>
      <c r="CI6" s="173">
        <v>-15848</v>
      </c>
      <c r="CJ6" s="173">
        <v>-26520</v>
      </c>
      <c r="CK6" s="173">
        <v>-14849</v>
      </c>
      <c r="CL6" s="173">
        <v>-41369</v>
      </c>
      <c r="CM6" s="173">
        <v>-13070</v>
      </c>
      <c r="CN6" s="173">
        <v>-54439</v>
      </c>
      <c r="CO6" s="173">
        <v>-11725</v>
      </c>
      <c r="CP6" s="173">
        <v>-17379</v>
      </c>
      <c r="CQ6" s="173">
        <v>-15845</v>
      </c>
    </row>
    <row r="7" spans="1:95" ht="14.45" customHeight="1">
      <c r="A7" s="174" t="s">
        <v>237</v>
      </c>
      <c r="B7" s="173">
        <v>1489</v>
      </c>
      <c r="C7" s="173">
        <v>0</v>
      </c>
      <c r="D7" s="173">
        <v>0</v>
      </c>
      <c r="E7" s="173">
        <v>296</v>
      </c>
      <c r="F7" s="173">
        <v>2011</v>
      </c>
      <c r="G7" s="173">
        <v>-348</v>
      </c>
      <c r="H7" s="173">
        <v>2031</v>
      </c>
      <c r="I7" s="173">
        <v>589</v>
      </c>
      <c r="J7" s="173">
        <v>0</v>
      </c>
      <c r="K7" s="173">
        <v>0</v>
      </c>
      <c r="L7" s="173">
        <v>2806</v>
      </c>
      <c r="M7" s="173">
        <v>3793</v>
      </c>
      <c r="N7" s="173">
        <v>209</v>
      </c>
      <c r="O7" s="173">
        <v>4002</v>
      </c>
      <c r="P7" s="173">
        <v>-522</v>
      </c>
      <c r="Q7" s="173">
        <v>1336</v>
      </c>
      <c r="R7" s="173">
        <v>814</v>
      </c>
      <c r="S7" s="173">
        <v>-310</v>
      </c>
      <c r="T7" s="173">
        <v>504</v>
      </c>
      <c r="U7" s="173">
        <v>263</v>
      </c>
      <c r="V7" s="173">
        <v>767</v>
      </c>
      <c r="W7" s="173">
        <v>10</v>
      </c>
      <c r="X7" s="173">
        <v>5057</v>
      </c>
      <c r="Y7" s="173">
        <v>5067</v>
      </c>
      <c r="Z7" s="173">
        <v>-1840</v>
      </c>
      <c r="AA7" s="173">
        <v>3227</v>
      </c>
      <c r="AB7" s="173">
        <v>6444</v>
      </c>
      <c r="AC7" s="173">
        <v>9671</v>
      </c>
      <c r="AD7" s="173">
        <v>-953</v>
      </c>
      <c r="AE7" s="173">
        <v>-800</v>
      </c>
      <c r="AF7" s="173">
        <v>-1753</v>
      </c>
      <c r="AG7" s="173">
        <v>4122</v>
      </c>
      <c r="AH7" s="173">
        <v>2369</v>
      </c>
      <c r="AI7" s="173">
        <v>4097</v>
      </c>
      <c r="AJ7" s="173">
        <v>6466</v>
      </c>
      <c r="AK7" s="173">
        <v>8076</v>
      </c>
      <c r="AL7" s="173">
        <v>-4032</v>
      </c>
      <c r="AM7" s="173">
        <v>4044</v>
      </c>
      <c r="AN7" s="173">
        <v>1715</v>
      </c>
      <c r="AO7" s="173">
        <v>5759</v>
      </c>
      <c r="AP7" s="173">
        <v>-2980</v>
      </c>
      <c r="AQ7" s="173">
        <v>2779</v>
      </c>
      <c r="AR7" s="173">
        <v>-7646</v>
      </c>
      <c r="AS7" s="173">
        <v>-3984</v>
      </c>
      <c r="AT7" s="173">
        <v>-11630</v>
      </c>
      <c r="AU7" s="173">
        <v>6203</v>
      </c>
      <c r="AV7" s="173">
        <v>-5427</v>
      </c>
      <c r="AW7" s="173">
        <v>3109</v>
      </c>
      <c r="AX7" s="173">
        <v>-2318</v>
      </c>
      <c r="AY7" s="173">
        <v>-299</v>
      </c>
      <c r="AZ7" s="173">
        <v>2540</v>
      </c>
      <c r="BA7" s="173">
        <v>2241</v>
      </c>
      <c r="BB7" s="173">
        <v>-1301</v>
      </c>
      <c r="BC7" s="173">
        <v>940</v>
      </c>
      <c r="BD7" s="173">
        <v>3767</v>
      </c>
      <c r="BE7" s="173">
        <v>4707</v>
      </c>
      <c r="BF7" s="173">
        <v>1205</v>
      </c>
      <c r="BG7" s="173">
        <v>12858</v>
      </c>
      <c r="BH7" s="173">
        <v>14063</v>
      </c>
      <c r="BI7" s="173">
        <v>3345</v>
      </c>
      <c r="BJ7" s="173">
        <v>17408</v>
      </c>
      <c r="BK7" s="173">
        <v>-1820</v>
      </c>
      <c r="BL7" s="173">
        <v>15588</v>
      </c>
      <c r="BM7" s="173">
        <v>6001</v>
      </c>
      <c r="BN7" s="173">
        <v>207</v>
      </c>
      <c r="BO7" s="173">
        <v>6208</v>
      </c>
      <c r="BP7" s="173">
        <v>16254</v>
      </c>
      <c r="BQ7" s="173">
        <v>22462</v>
      </c>
      <c r="BR7" s="173">
        <v>-5945</v>
      </c>
      <c r="BS7" s="173">
        <v>16517</v>
      </c>
      <c r="BT7" s="173">
        <v>48381</v>
      </c>
      <c r="BU7" s="173">
        <v>8852</v>
      </c>
      <c r="BV7" s="173">
        <v>57233</v>
      </c>
      <c r="BW7" s="173">
        <v>-18110</v>
      </c>
      <c r="BX7" s="173">
        <v>39123</v>
      </c>
      <c r="BY7" s="173">
        <v>-4511</v>
      </c>
      <c r="BZ7" s="173">
        <v>34612</v>
      </c>
      <c r="CA7" s="173">
        <v>18324</v>
      </c>
      <c r="CB7" s="173">
        <v>-23160</v>
      </c>
      <c r="CC7" s="173">
        <v>-4836</v>
      </c>
      <c r="CD7" s="173">
        <v>27583</v>
      </c>
      <c r="CE7" s="173">
        <v>22747</v>
      </c>
      <c r="CF7" s="173">
        <v>11309</v>
      </c>
      <c r="CG7" s="173">
        <v>34056</v>
      </c>
      <c r="CH7" s="173">
        <v>-39504</v>
      </c>
      <c r="CI7" s="173">
        <v>35882</v>
      </c>
      <c r="CJ7" s="173">
        <v>-3622</v>
      </c>
      <c r="CK7" s="173">
        <v>17393</v>
      </c>
      <c r="CL7" s="173">
        <v>13771</v>
      </c>
      <c r="CM7" s="173">
        <v>-9166</v>
      </c>
      <c r="CN7" s="173">
        <v>4605</v>
      </c>
      <c r="CO7" s="173">
        <v>-16340</v>
      </c>
      <c r="CP7" s="173">
        <v>-19720</v>
      </c>
      <c r="CQ7" s="173">
        <v>58248</v>
      </c>
    </row>
    <row r="8" spans="1:95" ht="14.45" customHeight="1">
      <c r="A8" s="149" t="s">
        <v>150</v>
      </c>
      <c r="B8" s="173">
        <v>5337</v>
      </c>
      <c r="C8" s="173">
        <v>5428</v>
      </c>
      <c r="D8" s="173">
        <v>10765</v>
      </c>
      <c r="E8" s="173">
        <v>5961</v>
      </c>
      <c r="F8" s="173">
        <v>16726</v>
      </c>
      <c r="G8" s="173">
        <v>11691.525130000002</v>
      </c>
      <c r="H8" s="173">
        <v>24755</v>
      </c>
      <c r="I8" s="173">
        <v>6593</v>
      </c>
      <c r="J8" s="173">
        <v>6306</v>
      </c>
      <c r="K8" s="173">
        <v>12899</v>
      </c>
      <c r="L8" s="173">
        <v>12909</v>
      </c>
      <c r="M8" s="173">
        <v>25808</v>
      </c>
      <c r="N8" s="173">
        <v>8031</v>
      </c>
      <c r="O8" s="173">
        <v>33839</v>
      </c>
      <c r="P8" s="173">
        <v>4784</v>
      </c>
      <c r="Q8" s="173">
        <v>7932</v>
      </c>
      <c r="R8" s="173">
        <v>12716</v>
      </c>
      <c r="S8" s="173">
        <v>13703</v>
      </c>
      <c r="T8" s="173">
        <v>26419</v>
      </c>
      <c r="U8" s="173">
        <v>10211</v>
      </c>
      <c r="V8" s="173">
        <v>36630</v>
      </c>
      <c r="W8" s="173">
        <v>8725</v>
      </c>
      <c r="X8" s="173">
        <v>9702</v>
      </c>
      <c r="Y8" s="173">
        <v>18427</v>
      </c>
      <c r="Z8" s="173">
        <v>16243</v>
      </c>
      <c r="AA8" s="173">
        <v>34670</v>
      </c>
      <c r="AB8" s="173">
        <v>10892</v>
      </c>
      <c r="AC8" s="173">
        <v>45562</v>
      </c>
      <c r="AD8" s="173">
        <v>9564</v>
      </c>
      <c r="AE8" s="173">
        <v>11400</v>
      </c>
      <c r="AF8" s="173">
        <v>20964</v>
      </c>
      <c r="AG8" s="173">
        <v>18214</v>
      </c>
      <c r="AH8" s="173">
        <v>39178</v>
      </c>
      <c r="AI8" s="173">
        <v>9557</v>
      </c>
      <c r="AJ8" s="173">
        <v>48735</v>
      </c>
      <c r="AK8" s="173">
        <v>12207</v>
      </c>
      <c r="AL8" s="173">
        <v>6973</v>
      </c>
      <c r="AM8" s="173">
        <v>19180</v>
      </c>
      <c r="AN8" s="173">
        <v>17463</v>
      </c>
      <c r="AO8" s="173">
        <v>36643</v>
      </c>
      <c r="AP8" s="173">
        <v>8251</v>
      </c>
      <c r="AQ8" s="173">
        <v>44894</v>
      </c>
      <c r="AR8" s="173">
        <v>8795</v>
      </c>
      <c r="AS8" s="173">
        <v>4006</v>
      </c>
      <c r="AT8" s="173">
        <v>12801</v>
      </c>
      <c r="AU8" s="173">
        <v>17329</v>
      </c>
      <c r="AV8" s="173">
        <v>30130</v>
      </c>
      <c r="AW8" s="173">
        <v>10721</v>
      </c>
      <c r="AX8" s="173">
        <v>40851</v>
      </c>
      <c r="AY8" s="173">
        <v>12262</v>
      </c>
      <c r="AZ8" s="173">
        <v>9227</v>
      </c>
      <c r="BA8" s="173">
        <v>21489</v>
      </c>
      <c r="BB8" s="173">
        <v>20532</v>
      </c>
      <c r="BC8" s="173">
        <v>42021</v>
      </c>
      <c r="BD8" s="173">
        <v>-13558</v>
      </c>
      <c r="BE8" s="173">
        <v>28463</v>
      </c>
      <c r="BF8" s="173">
        <v>6447</v>
      </c>
      <c r="BG8" s="173">
        <v>1760</v>
      </c>
      <c r="BH8" s="173">
        <v>8207</v>
      </c>
      <c r="BI8" s="173">
        <v>13598</v>
      </c>
      <c r="BJ8" s="173">
        <v>21805</v>
      </c>
      <c r="BK8" s="173">
        <v>5549</v>
      </c>
      <c r="BL8" s="173">
        <v>27354</v>
      </c>
      <c r="BM8" s="173">
        <v>8299</v>
      </c>
      <c r="BN8" s="173">
        <v>4150</v>
      </c>
      <c r="BO8" s="173">
        <v>12449</v>
      </c>
      <c r="BP8" s="173">
        <v>17598</v>
      </c>
      <c r="BQ8" s="173">
        <v>30047</v>
      </c>
      <c r="BR8" s="173">
        <v>12738</v>
      </c>
      <c r="BS8" s="173">
        <v>42785</v>
      </c>
      <c r="BT8" s="173">
        <v>17358</v>
      </c>
      <c r="BU8" s="173">
        <v>-17943</v>
      </c>
      <c r="BV8" s="173">
        <v>-585</v>
      </c>
      <c r="BW8" s="173">
        <v>9673</v>
      </c>
      <c r="BX8" s="173">
        <v>9088</v>
      </c>
      <c r="BY8" s="173">
        <v>-3115</v>
      </c>
      <c r="BZ8" s="173">
        <v>5973</v>
      </c>
      <c r="CA8" s="173">
        <v>2709</v>
      </c>
      <c r="CB8" s="173">
        <v>37688</v>
      </c>
      <c r="CC8" s="173">
        <v>40397</v>
      </c>
      <c r="CD8" s="173">
        <v>3115</v>
      </c>
      <c r="CE8" s="173">
        <v>43512</v>
      </c>
      <c r="CF8" s="173">
        <v>16622</v>
      </c>
      <c r="CG8" s="173">
        <v>60134</v>
      </c>
      <c r="CH8" s="173">
        <v>43460</v>
      </c>
      <c r="CI8" s="173">
        <v>-3554</v>
      </c>
      <c r="CJ8" s="173">
        <v>39906</v>
      </c>
      <c r="CK8" s="173">
        <v>15846</v>
      </c>
      <c r="CL8" s="173">
        <v>55752</v>
      </c>
      <c r="CM8" s="173">
        <v>-5419</v>
      </c>
      <c r="CN8" s="173">
        <v>50333</v>
      </c>
      <c r="CO8" s="173">
        <v>1848</v>
      </c>
      <c r="CP8" s="173">
        <v>-38452</v>
      </c>
      <c r="CQ8" s="173">
        <v>33218</v>
      </c>
    </row>
    <row r="9" spans="1:95" ht="14.45" customHeight="1">
      <c r="A9" s="149" t="s">
        <v>98</v>
      </c>
      <c r="B9" s="173">
        <v>-1395</v>
      </c>
      <c r="C9" s="173">
        <v>-271</v>
      </c>
      <c r="D9" s="173">
        <v>-1666</v>
      </c>
      <c r="E9" s="173">
        <v>203</v>
      </c>
      <c r="F9" s="173">
        <v>-1463</v>
      </c>
      <c r="G9" s="173">
        <v>1324</v>
      </c>
      <c r="H9" s="173">
        <v>-315</v>
      </c>
      <c r="I9" s="173">
        <v>634</v>
      </c>
      <c r="J9" s="173">
        <v>-999</v>
      </c>
      <c r="K9" s="173">
        <v>-365</v>
      </c>
      <c r="L9" s="173">
        <v>435</v>
      </c>
      <c r="M9" s="173">
        <v>70</v>
      </c>
      <c r="N9" s="173">
        <v>401</v>
      </c>
      <c r="O9" s="173">
        <v>471</v>
      </c>
      <c r="P9" s="173">
        <v>254</v>
      </c>
      <c r="Q9" s="173">
        <v>-111</v>
      </c>
      <c r="R9" s="173">
        <v>143</v>
      </c>
      <c r="S9" s="173">
        <v>2205</v>
      </c>
      <c r="T9" s="173">
        <v>2348</v>
      </c>
      <c r="U9" s="173">
        <v>222</v>
      </c>
      <c r="V9" s="173">
        <v>2570</v>
      </c>
      <c r="W9" s="173">
        <v>2441</v>
      </c>
      <c r="X9" s="173">
        <v>-1188</v>
      </c>
      <c r="Y9" s="173">
        <v>812</v>
      </c>
      <c r="Z9" s="173">
        <v>1686</v>
      </c>
      <c r="AA9" s="173">
        <v>6720</v>
      </c>
      <c r="AB9" s="173">
        <v>5081</v>
      </c>
      <c r="AC9" s="173">
        <v>11801</v>
      </c>
      <c r="AD9" s="173">
        <v>2079</v>
      </c>
      <c r="AE9" s="173">
        <v>3439</v>
      </c>
      <c r="AF9" s="173">
        <v>5518</v>
      </c>
      <c r="AG9" s="173">
        <v>768</v>
      </c>
      <c r="AH9" s="173">
        <v>6286</v>
      </c>
      <c r="AI9" s="173">
        <v>1775</v>
      </c>
      <c r="AJ9" s="173">
        <v>8061</v>
      </c>
      <c r="AK9" s="173">
        <v>1456</v>
      </c>
      <c r="AL9" s="173">
        <v>2193</v>
      </c>
      <c r="AM9" s="173">
        <v>3649</v>
      </c>
      <c r="AN9" s="173">
        <v>4767</v>
      </c>
      <c r="AO9" s="173">
        <v>8416</v>
      </c>
      <c r="AP9" s="173">
        <v>3017</v>
      </c>
      <c r="AQ9" s="173">
        <v>11433</v>
      </c>
      <c r="AR9" s="173">
        <v>2006</v>
      </c>
      <c r="AS9" s="173">
        <v>2867</v>
      </c>
      <c r="AT9" s="173">
        <v>4873</v>
      </c>
      <c r="AU9" s="173">
        <v>-279</v>
      </c>
      <c r="AV9" s="173">
        <v>4594</v>
      </c>
      <c r="AW9" s="173">
        <v>5843</v>
      </c>
      <c r="AX9" s="173">
        <v>10437</v>
      </c>
      <c r="AY9" s="173">
        <v>5422</v>
      </c>
      <c r="AZ9" s="173">
        <v>5857</v>
      </c>
      <c r="BA9" s="173">
        <v>11279</v>
      </c>
      <c r="BB9" s="173">
        <v>4861</v>
      </c>
      <c r="BC9" s="173">
        <v>16140</v>
      </c>
      <c r="BD9" s="173">
        <v>4439</v>
      </c>
      <c r="BE9" s="173">
        <v>20579</v>
      </c>
      <c r="BF9" s="173">
        <v>2750</v>
      </c>
      <c r="BG9" s="173">
        <v>6973</v>
      </c>
      <c r="BH9" s="173">
        <v>9723</v>
      </c>
      <c r="BI9" s="173">
        <v>555</v>
      </c>
      <c r="BJ9" s="173">
        <v>10278</v>
      </c>
      <c r="BK9" s="173">
        <v>-1281</v>
      </c>
      <c r="BL9" s="173">
        <v>8997</v>
      </c>
      <c r="BM9" s="173">
        <v>4117</v>
      </c>
      <c r="BN9" s="173">
        <v>4126</v>
      </c>
      <c r="BO9" s="173">
        <v>8243</v>
      </c>
      <c r="BP9" s="173">
        <v>-1466</v>
      </c>
      <c r="BQ9" s="173">
        <v>6777</v>
      </c>
      <c r="BR9" s="173">
        <v>2136</v>
      </c>
      <c r="BS9" s="173">
        <v>8913</v>
      </c>
      <c r="BT9" s="173">
        <v>8251</v>
      </c>
      <c r="BU9" s="173">
        <v>34509</v>
      </c>
      <c r="BV9" s="173">
        <v>42760</v>
      </c>
      <c r="BW9" s="173">
        <v>6317</v>
      </c>
      <c r="BX9" s="173">
        <v>49077</v>
      </c>
      <c r="BY9" s="173">
        <v>-9265</v>
      </c>
      <c r="BZ9" s="173">
        <v>39812</v>
      </c>
      <c r="CA9" s="173">
        <v>11272</v>
      </c>
      <c r="CB9" s="173">
        <v>-140087</v>
      </c>
      <c r="CC9" s="173">
        <v>-128394</v>
      </c>
      <c r="CD9" s="173">
        <v>6200</v>
      </c>
      <c r="CE9" s="173">
        <v>-122194</v>
      </c>
      <c r="CF9" s="173">
        <v>13356</v>
      </c>
      <c r="CG9" s="173">
        <v>-89454</v>
      </c>
      <c r="CH9" s="173">
        <v>11204</v>
      </c>
      <c r="CI9" s="173">
        <v>3618</v>
      </c>
      <c r="CJ9" s="173">
        <v>46970</v>
      </c>
      <c r="CK9" s="173">
        <v>42674</v>
      </c>
      <c r="CL9" s="173">
        <v>24036</v>
      </c>
      <c r="CM9" s="173">
        <v>36833</v>
      </c>
      <c r="CN9" s="173">
        <v>60869</v>
      </c>
      <c r="CO9" s="173">
        <v>39461</v>
      </c>
      <c r="CP9" s="173">
        <v>66536</v>
      </c>
      <c r="CQ9" s="173">
        <v>-36995</v>
      </c>
    </row>
    <row r="10" spans="1:95" ht="14.45" customHeight="1">
      <c r="A10" s="101" t="s">
        <v>238</v>
      </c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3"/>
      <c r="BU10" s="173"/>
      <c r="BV10" s="173"/>
      <c r="BW10" s="173"/>
      <c r="BX10" s="173"/>
      <c r="BY10" s="173"/>
      <c r="BZ10" s="173"/>
      <c r="CA10" s="173"/>
      <c r="CB10" s="173"/>
      <c r="CC10" s="173"/>
      <c r="CD10" s="173"/>
      <c r="CE10" s="173"/>
      <c r="CF10" s="173"/>
      <c r="CG10" s="173"/>
      <c r="CH10" s="173"/>
      <c r="CI10" s="173"/>
      <c r="CJ10" s="173"/>
      <c r="CK10" s="173"/>
      <c r="CL10" s="173"/>
      <c r="CM10" s="173"/>
      <c r="CN10" s="173"/>
      <c r="CO10" s="173"/>
      <c r="CP10" s="173"/>
      <c r="CQ10" s="173"/>
    </row>
    <row r="11" spans="1:95" ht="14.45" customHeight="1">
      <c r="A11" s="149" t="s">
        <v>75</v>
      </c>
      <c r="B11" s="173">
        <v>-20063</v>
      </c>
      <c r="C11" s="173">
        <v>41805</v>
      </c>
      <c r="D11" s="173">
        <v>21742</v>
      </c>
      <c r="E11" s="173">
        <v>-30203</v>
      </c>
      <c r="F11" s="173">
        <v>-8461</v>
      </c>
      <c r="G11" s="173">
        <v>-20709</v>
      </c>
      <c r="H11" s="173">
        <v>-29170</v>
      </c>
      <c r="I11" s="173">
        <v>-18366</v>
      </c>
      <c r="J11" s="173">
        <v>42262</v>
      </c>
      <c r="K11" s="173">
        <v>23896</v>
      </c>
      <c r="L11" s="173">
        <v>-51314</v>
      </c>
      <c r="M11" s="173">
        <v>-27418</v>
      </c>
      <c r="N11" s="173">
        <v>-19700</v>
      </c>
      <c r="O11" s="173">
        <v>-47118</v>
      </c>
      <c r="P11" s="173">
        <v>5994</v>
      </c>
      <c r="Q11" s="173">
        <v>22801</v>
      </c>
      <c r="R11" s="173">
        <v>28795</v>
      </c>
      <c r="S11" s="173">
        <v>-50566</v>
      </c>
      <c r="T11" s="173">
        <v>-21771</v>
      </c>
      <c r="U11" s="173">
        <v>-7545</v>
      </c>
      <c r="V11" s="173">
        <v>-29316</v>
      </c>
      <c r="W11" s="173">
        <v>-2374</v>
      </c>
      <c r="X11" s="173">
        <v>11471</v>
      </c>
      <c r="Y11" s="173">
        <v>9097</v>
      </c>
      <c r="Z11" s="173">
        <v>-41250</v>
      </c>
      <c r="AA11" s="173">
        <v>-32153</v>
      </c>
      <c r="AB11" s="173">
        <v>-6273</v>
      </c>
      <c r="AC11" s="173">
        <v>-38426</v>
      </c>
      <c r="AD11" s="173">
        <v>2503</v>
      </c>
      <c r="AE11" s="173">
        <v>9189</v>
      </c>
      <c r="AF11" s="173">
        <v>11692</v>
      </c>
      <c r="AG11" s="173">
        <v>-45337</v>
      </c>
      <c r="AH11" s="173">
        <v>-33645</v>
      </c>
      <c r="AI11" s="173">
        <v>3107</v>
      </c>
      <c r="AJ11" s="173">
        <v>-30538</v>
      </c>
      <c r="AK11" s="173">
        <v>-18925</v>
      </c>
      <c r="AL11" s="173">
        <v>5511</v>
      </c>
      <c r="AM11" s="173">
        <v>-13414</v>
      </c>
      <c r="AN11" s="173">
        <v>-50216</v>
      </c>
      <c r="AO11" s="173">
        <v>-63630</v>
      </c>
      <c r="AP11" s="173">
        <v>44922</v>
      </c>
      <c r="AQ11" s="173">
        <v>-18708</v>
      </c>
      <c r="AR11" s="173">
        <v>-12244</v>
      </c>
      <c r="AS11" s="173">
        <v>8887</v>
      </c>
      <c r="AT11" s="173">
        <v>-3357</v>
      </c>
      <c r="AU11" s="173">
        <v>-50634</v>
      </c>
      <c r="AV11" s="173">
        <v>-53991</v>
      </c>
      <c r="AW11" s="173">
        <v>15903</v>
      </c>
      <c r="AX11" s="173">
        <v>-38088</v>
      </c>
      <c r="AY11" s="173">
        <v>-1939</v>
      </c>
      <c r="AZ11" s="173">
        <v>21450</v>
      </c>
      <c r="BA11" s="173">
        <v>19511</v>
      </c>
      <c r="BB11" s="173">
        <v>-50078</v>
      </c>
      <c r="BC11" s="173">
        <v>-30567</v>
      </c>
      <c r="BD11" s="173">
        <v>-292</v>
      </c>
      <c r="BE11" s="173">
        <v>-30859</v>
      </c>
      <c r="BF11" s="173">
        <v>-8207</v>
      </c>
      <c r="BG11" s="173">
        <v>9804</v>
      </c>
      <c r="BH11" s="173">
        <v>1597</v>
      </c>
      <c r="BI11" s="173">
        <v>-51604</v>
      </c>
      <c r="BJ11" s="173">
        <v>-50007</v>
      </c>
      <c r="BK11" s="173">
        <v>2248</v>
      </c>
      <c r="BL11" s="173">
        <v>-47759</v>
      </c>
      <c r="BM11" s="173">
        <v>-12646</v>
      </c>
      <c r="BN11" s="173">
        <v>23388</v>
      </c>
      <c r="BO11" s="173">
        <v>10742</v>
      </c>
      <c r="BP11" s="173">
        <v>-42433</v>
      </c>
      <c r="BQ11" s="173">
        <v>-31691</v>
      </c>
      <c r="BR11" s="173">
        <v>3938</v>
      </c>
      <c r="BS11" s="173">
        <v>-27753</v>
      </c>
      <c r="BT11" s="173">
        <v>12802</v>
      </c>
      <c r="BU11" s="173">
        <v>106749</v>
      </c>
      <c r="BV11" s="173">
        <v>119551</v>
      </c>
      <c r="BW11" s="173">
        <v>-121063</v>
      </c>
      <c r="BX11" s="173">
        <v>-1512</v>
      </c>
      <c r="BY11" s="173">
        <v>-107285</v>
      </c>
      <c r="BZ11" s="173">
        <v>-108797</v>
      </c>
      <c r="CA11" s="173">
        <v>117398</v>
      </c>
      <c r="CB11" s="173">
        <v>17762</v>
      </c>
      <c r="CC11" s="173">
        <v>135160</v>
      </c>
      <c r="CD11" s="173">
        <v>-149555</v>
      </c>
      <c r="CE11" s="173">
        <v>-14395</v>
      </c>
      <c r="CF11" s="173">
        <v>-182762</v>
      </c>
      <c r="CG11" s="173">
        <v>-197157</v>
      </c>
      <c r="CH11" s="173">
        <v>157533</v>
      </c>
      <c r="CI11" s="173">
        <v>29331</v>
      </c>
      <c r="CJ11" s="173">
        <v>186864</v>
      </c>
      <c r="CK11" s="173">
        <v>-103350</v>
      </c>
      <c r="CL11" s="173">
        <v>83514</v>
      </c>
      <c r="CM11" s="173">
        <v>-142213</v>
      </c>
      <c r="CN11" s="173">
        <v>-58699</v>
      </c>
      <c r="CO11" s="173">
        <v>142656</v>
      </c>
      <c r="CP11" s="173">
        <v>-35528</v>
      </c>
      <c r="CQ11" s="173">
        <v>-139021</v>
      </c>
    </row>
    <row r="12" spans="1:95" ht="14.45" customHeight="1">
      <c r="A12" s="149" t="s">
        <v>76</v>
      </c>
      <c r="B12" s="173">
        <v>-9270</v>
      </c>
      <c r="C12" s="173">
        <v>-7920</v>
      </c>
      <c r="D12" s="173">
        <v>-17190</v>
      </c>
      <c r="E12" s="173">
        <v>-13003</v>
      </c>
      <c r="F12" s="173">
        <v>-30193</v>
      </c>
      <c r="G12" s="173">
        <v>2536</v>
      </c>
      <c r="H12" s="173">
        <v>-27657</v>
      </c>
      <c r="I12" s="173">
        <v>-15723</v>
      </c>
      <c r="J12" s="173">
        <v>-3114</v>
      </c>
      <c r="K12" s="173">
        <v>-18837</v>
      </c>
      <c r="L12" s="173">
        <v>-3983</v>
      </c>
      <c r="M12" s="173">
        <v>-22820</v>
      </c>
      <c r="N12" s="173">
        <v>14302</v>
      </c>
      <c r="O12" s="173">
        <v>-8518</v>
      </c>
      <c r="P12" s="173">
        <v>-8579</v>
      </c>
      <c r="Q12" s="173">
        <v>-108</v>
      </c>
      <c r="R12" s="173">
        <v>-8687</v>
      </c>
      <c r="S12" s="173">
        <v>-17341</v>
      </c>
      <c r="T12" s="173">
        <v>-26028</v>
      </c>
      <c r="U12" s="173">
        <v>6822</v>
      </c>
      <c r="V12" s="173">
        <v>-19206</v>
      </c>
      <c r="W12" s="173">
        <v>-11474</v>
      </c>
      <c r="X12" s="173">
        <v>-2716</v>
      </c>
      <c r="Y12" s="173">
        <v>-14190</v>
      </c>
      <c r="Z12" s="173">
        <v>-9595</v>
      </c>
      <c r="AA12" s="173">
        <v>-23785</v>
      </c>
      <c r="AB12" s="173">
        <v>14472</v>
      </c>
      <c r="AC12" s="173">
        <v>-9313</v>
      </c>
      <c r="AD12" s="173">
        <v>-17774</v>
      </c>
      <c r="AE12" s="173">
        <v>-18161</v>
      </c>
      <c r="AF12" s="173">
        <v>-35935</v>
      </c>
      <c r="AG12" s="173">
        <v>4666</v>
      </c>
      <c r="AH12" s="173">
        <v>-31269</v>
      </c>
      <c r="AI12" s="173">
        <v>17506</v>
      </c>
      <c r="AJ12" s="173">
        <v>-13763</v>
      </c>
      <c r="AK12" s="173">
        <v>-23186</v>
      </c>
      <c r="AL12" s="173">
        <v>3583</v>
      </c>
      <c r="AM12" s="173">
        <v>-19603</v>
      </c>
      <c r="AN12" s="173">
        <v>-5839</v>
      </c>
      <c r="AO12" s="173">
        <v>-25442</v>
      </c>
      <c r="AP12" s="173">
        <v>13688</v>
      </c>
      <c r="AQ12" s="173">
        <v>-11754</v>
      </c>
      <c r="AR12" s="173">
        <v>-15524</v>
      </c>
      <c r="AS12" s="173">
        <v>-6134</v>
      </c>
      <c r="AT12" s="173">
        <v>-21658</v>
      </c>
      <c r="AU12" s="173">
        <v>3741</v>
      </c>
      <c r="AV12" s="173">
        <v>-17917</v>
      </c>
      <c r="AW12" s="173">
        <v>12897</v>
      </c>
      <c r="AX12" s="173">
        <v>-5020</v>
      </c>
      <c r="AY12" s="173">
        <v>-9346</v>
      </c>
      <c r="AZ12" s="173">
        <v>-5462</v>
      </c>
      <c r="BA12" s="173">
        <v>-14808</v>
      </c>
      <c r="BB12" s="173">
        <v>5014</v>
      </c>
      <c r="BC12" s="173">
        <v>-9794</v>
      </c>
      <c r="BD12" s="173">
        <v>3729</v>
      </c>
      <c r="BE12" s="173">
        <v>-6065</v>
      </c>
      <c r="BF12" s="173">
        <v>-14352</v>
      </c>
      <c r="BG12" s="173">
        <v>-14689</v>
      </c>
      <c r="BH12" s="173">
        <v>-29041</v>
      </c>
      <c r="BI12" s="173">
        <v>-5883</v>
      </c>
      <c r="BJ12" s="173">
        <v>-34924</v>
      </c>
      <c r="BK12" s="173">
        <v>-4921</v>
      </c>
      <c r="BL12" s="173">
        <v>-39845</v>
      </c>
      <c r="BM12" s="173">
        <v>-12866</v>
      </c>
      <c r="BN12" s="173">
        <v>-1064</v>
      </c>
      <c r="BO12" s="173">
        <v>-13930</v>
      </c>
      <c r="BP12" s="173">
        <v>-18693</v>
      </c>
      <c r="BQ12" s="173">
        <v>-32623</v>
      </c>
      <c r="BR12" s="173">
        <v>-585</v>
      </c>
      <c r="BS12" s="173">
        <v>-33208</v>
      </c>
      <c r="BT12" s="173">
        <v>-77295</v>
      </c>
      <c r="BU12" s="173">
        <v>-19578</v>
      </c>
      <c r="BV12" s="173">
        <v>-96873</v>
      </c>
      <c r="BW12" s="173">
        <v>27104</v>
      </c>
      <c r="BX12" s="173">
        <v>-69769</v>
      </c>
      <c r="BY12" s="173">
        <v>31114</v>
      </c>
      <c r="BZ12" s="173">
        <v>-38655</v>
      </c>
      <c r="CA12" s="173">
        <v>-64383</v>
      </c>
      <c r="CB12" s="173">
        <v>-9858</v>
      </c>
      <c r="CC12" s="173">
        <v>-74241</v>
      </c>
      <c r="CD12" s="173">
        <v>-88914</v>
      </c>
      <c r="CE12" s="173">
        <v>-163155</v>
      </c>
      <c r="CF12" s="173">
        <v>-3528</v>
      </c>
      <c r="CG12" s="173">
        <v>-166683</v>
      </c>
      <c r="CH12" s="173">
        <v>-106509</v>
      </c>
      <c r="CI12" s="173">
        <v>-92358</v>
      </c>
      <c r="CJ12" s="173">
        <v>-198867</v>
      </c>
      <c r="CK12" s="173">
        <v>-98459</v>
      </c>
      <c r="CL12" s="173">
        <v>-297326</v>
      </c>
      <c r="CM12" s="173">
        <v>-13275</v>
      </c>
      <c r="CN12" s="173">
        <v>-310601</v>
      </c>
      <c r="CO12" s="173">
        <v>-66533</v>
      </c>
      <c r="CP12" s="173">
        <v>13389</v>
      </c>
      <c r="CQ12" s="173">
        <v>-4633</v>
      </c>
    </row>
    <row r="13" spans="1:95" ht="14.45" customHeight="1">
      <c r="A13" s="149" t="s">
        <v>77</v>
      </c>
      <c r="B13" s="173">
        <v>-201</v>
      </c>
      <c r="C13" s="173">
        <v>-1350</v>
      </c>
      <c r="D13" s="173">
        <v>-1551</v>
      </c>
      <c r="E13" s="173">
        <v>2899</v>
      </c>
      <c r="F13" s="173">
        <v>1348</v>
      </c>
      <c r="G13" s="173">
        <v>-5410</v>
      </c>
      <c r="H13" s="173">
        <v>-4063</v>
      </c>
      <c r="I13" s="173">
        <v>-871</v>
      </c>
      <c r="J13" s="169">
        <v>3297</v>
      </c>
      <c r="K13" s="173">
        <v>2426</v>
      </c>
      <c r="L13" s="173">
        <v>2549</v>
      </c>
      <c r="M13" s="173">
        <v>4975</v>
      </c>
      <c r="N13" s="173">
        <v>-3731</v>
      </c>
      <c r="O13" s="173">
        <v>1244</v>
      </c>
      <c r="P13" s="173">
        <v>465</v>
      </c>
      <c r="Q13" s="173">
        <v>2331</v>
      </c>
      <c r="R13" s="173">
        <v>2796</v>
      </c>
      <c r="S13" s="173">
        <v>3421</v>
      </c>
      <c r="T13" s="173">
        <v>6217</v>
      </c>
      <c r="U13" s="173">
        <v>-10326</v>
      </c>
      <c r="V13" s="173">
        <v>-4109</v>
      </c>
      <c r="W13" s="173">
        <v>-1516</v>
      </c>
      <c r="X13" s="173">
        <v>-2663</v>
      </c>
      <c r="Y13" s="173">
        <v>-4179</v>
      </c>
      <c r="Z13" s="173">
        <v>1367</v>
      </c>
      <c r="AA13" s="173">
        <v>-2812</v>
      </c>
      <c r="AB13" s="173">
        <v>-1719</v>
      </c>
      <c r="AC13" s="173">
        <v>-4531</v>
      </c>
      <c r="AD13" s="173">
        <v>-5588</v>
      </c>
      <c r="AE13" s="173">
        <v>4606</v>
      </c>
      <c r="AF13" s="173">
        <v>-982</v>
      </c>
      <c r="AG13" s="173">
        <v>-176</v>
      </c>
      <c r="AH13" s="173">
        <v>-1158</v>
      </c>
      <c r="AI13" s="173">
        <v>-7396</v>
      </c>
      <c r="AJ13" s="173">
        <v>-8554</v>
      </c>
      <c r="AK13" s="173">
        <v>2578</v>
      </c>
      <c r="AL13" s="173">
        <v>5439</v>
      </c>
      <c r="AM13" s="173">
        <v>8017</v>
      </c>
      <c r="AN13" s="173">
        <v>-6678</v>
      </c>
      <c r="AO13" s="173">
        <v>1339</v>
      </c>
      <c r="AP13" s="173">
        <v>-1715</v>
      </c>
      <c r="AQ13" s="173">
        <v>-376</v>
      </c>
      <c r="AR13" s="173">
        <v>-3646</v>
      </c>
      <c r="AS13" s="173">
        <v>-4362</v>
      </c>
      <c r="AT13" s="173">
        <v>-8008</v>
      </c>
      <c r="AU13" s="173">
        <v>2188</v>
      </c>
      <c r="AV13" s="173">
        <v>-5820</v>
      </c>
      <c r="AW13" s="173">
        <v>-1029</v>
      </c>
      <c r="AX13" s="173">
        <v>-6849</v>
      </c>
      <c r="AY13" s="173">
        <v>-4812</v>
      </c>
      <c r="AZ13" s="173">
        <v>-3686</v>
      </c>
      <c r="BA13" s="173">
        <v>-8498</v>
      </c>
      <c r="BB13" s="173">
        <v>350</v>
      </c>
      <c r="BC13" s="173">
        <v>-8148</v>
      </c>
      <c r="BD13" s="173">
        <v>-31064</v>
      </c>
      <c r="BE13" s="173">
        <v>-39212</v>
      </c>
      <c r="BF13" s="173">
        <v>-891</v>
      </c>
      <c r="BG13" s="173">
        <v>-9036</v>
      </c>
      <c r="BH13" s="173">
        <v>-9927</v>
      </c>
      <c r="BI13" s="173">
        <v>1756</v>
      </c>
      <c r="BJ13" s="173">
        <v>-8171</v>
      </c>
      <c r="BK13" s="173">
        <v>-3225</v>
      </c>
      <c r="BL13" s="173">
        <v>-11396</v>
      </c>
      <c r="BM13" s="173">
        <v>6726</v>
      </c>
      <c r="BN13" s="173">
        <v>-14305</v>
      </c>
      <c r="BO13" s="173">
        <v>-7579</v>
      </c>
      <c r="BP13" s="173">
        <v>1685</v>
      </c>
      <c r="BQ13" s="173">
        <v>-5894</v>
      </c>
      <c r="BR13" s="173">
        <v>-34941</v>
      </c>
      <c r="BS13" s="173">
        <v>-40835</v>
      </c>
      <c r="BT13" s="173">
        <v>-30811</v>
      </c>
      <c r="BU13" s="173">
        <v>-16306</v>
      </c>
      <c r="BV13" s="173">
        <v>-47117</v>
      </c>
      <c r="BW13" s="173">
        <v>15012</v>
      </c>
      <c r="BX13" s="173">
        <v>-32105</v>
      </c>
      <c r="BY13" s="173">
        <v>16965</v>
      </c>
      <c r="BZ13" s="173">
        <v>-15140</v>
      </c>
      <c r="CA13" s="173">
        <v>-10302</v>
      </c>
      <c r="CB13" s="173">
        <v>2213</v>
      </c>
      <c r="CC13" s="173">
        <v>-6904</v>
      </c>
      <c r="CD13" s="173">
        <v>2001</v>
      </c>
      <c r="CE13" s="173">
        <v>-4903</v>
      </c>
      <c r="CF13" s="173">
        <v>1353</v>
      </c>
      <c r="CG13" s="173">
        <v>-9295</v>
      </c>
      <c r="CH13" s="173">
        <v>-85059</v>
      </c>
      <c r="CI13" s="173">
        <v>-18935</v>
      </c>
      <c r="CJ13" s="173">
        <v>-103994</v>
      </c>
      <c r="CK13" s="173">
        <v>4776</v>
      </c>
      <c r="CL13" s="173">
        <v>-33610</v>
      </c>
      <c r="CM13" s="173">
        <v>13948</v>
      </c>
      <c r="CN13" s="173">
        <v>-19662</v>
      </c>
      <c r="CO13" s="173">
        <v>21483</v>
      </c>
      <c r="CP13" s="173">
        <v>25210</v>
      </c>
      <c r="CQ13" s="173">
        <v>-8950</v>
      </c>
    </row>
    <row r="14" spans="1:95" ht="14.45" customHeight="1">
      <c r="A14" s="174" t="s">
        <v>239</v>
      </c>
      <c r="B14" s="173">
        <v>1090</v>
      </c>
      <c r="C14" s="173">
        <v>2079</v>
      </c>
      <c r="D14" s="173">
        <v>3169</v>
      </c>
      <c r="E14" s="173">
        <v>320</v>
      </c>
      <c r="F14" s="173">
        <v>3489</v>
      </c>
      <c r="G14" s="173">
        <v>-459</v>
      </c>
      <c r="H14" s="173">
        <v>3108</v>
      </c>
      <c r="I14" s="173">
        <v>-1359</v>
      </c>
      <c r="J14" s="173">
        <v>701</v>
      </c>
      <c r="K14" s="173">
        <v>-658</v>
      </c>
      <c r="L14" s="173">
        <v>-1952</v>
      </c>
      <c r="M14" s="173">
        <v>-2610</v>
      </c>
      <c r="N14" s="173">
        <v>-2590</v>
      </c>
      <c r="O14" s="173">
        <v>-5200</v>
      </c>
      <c r="P14" s="173">
        <v>1313</v>
      </c>
      <c r="Q14" s="173">
        <v>-1378</v>
      </c>
      <c r="R14" s="173">
        <v>-65</v>
      </c>
      <c r="S14" s="173">
        <v>-974</v>
      </c>
      <c r="T14" s="173">
        <v>-1039</v>
      </c>
      <c r="U14" s="173">
        <v>387</v>
      </c>
      <c r="V14" s="173">
        <v>-652</v>
      </c>
      <c r="W14" s="173">
        <v>171</v>
      </c>
      <c r="X14" s="173">
        <v>-3394</v>
      </c>
      <c r="Y14" s="173">
        <v>-3223</v>
      </c>
      <c r="Z14" s="173">
        <v>-1657</v>
      </c>
      <c r="AA14" s="173">
        <v>-4880</v>
      </c>
      <c r="AB14" s="173">
        <v>-869</v>
      </c>
      <c r="AC14" s="173">
        <v>-5749</v>
      </c>
      <c r="AD14" s="173">
        <v>-117</v>
      </c>
      <c r="AE14" s="173">
        <v>269</v>
      </c>
      <c r="AF14" s="173">
        <v>152</v>
      </c>
      <c r="AG14" s="173">
        <v>-951</v>
      </c>
      <c r="AH14" s="173">
        <v>-799</v>
      </c>
      <c r="AI14" s="173">
        <v>3357</v>
      </c>
      <c r="AJ14" s="173">
        <v>3162</v>
      </c>
      <c r="AK14" s="173">
        <v>-4189</v>
      </c>
      <c r="AL14" s="173">
        <v>-7050</v>
      </c>
      <c r="AM14" s="173">
        <v>-11239</v>
      </c>
      <c r="AN14" s="173">
        <v>-1575</v>
      </c>
      <c r="AO14" s="173">
        <v>-12814</v>
      </c>
      <c r="AP14" s="173">
        <v>2217</v>
      </c>
      <c r="AQ14" s="173">
        <v>-10597</v>
      </c>
      <c r="AR14" s="173">
        <v>1052</v>
      </c>
      <c r="AS14" s="173">
        <v>2356</v>
      </c>
      <c r="AT14" s="173">
        <v>3408</v>
      </c>
      <c r="AU14" s="173">
        <v>3405</v>
      </c>
      <c r="AV14" s="173">
        <v>6813</v>
      </c>
      <c r="AW14" s="173">
        <v>-1700</v>
      </c>
      <c r="AX14" s="173">
        <v>-6112</v>
      </c>
      <c r="AY14" s="173">
        <v>-2601</v>
      </c>
      <c r="AZ14" s="173">
        <v>-1669</v>
      </c>
      <c r="BA14" s="173">
        <v>-4270</v>
      </c>
      <c r="BB14" s="173">
        <v>4015</v>
      </c>
      <c r="BC14" s="173">
        <v>-255</v>
      </c>
      <c r="BD14" s="173">
        <v>-549</v>
      </c>
      <c r="BE14" s="173">
        <v>-4384</v>
      </c>
      <c r="BF14" s="173">
        <v>-2660</v>
      </c>
      <c r="BG14" s="173">
        <v>-1005</v>
      </c>
      <c r="BH14" s="173">
        <v>-3665</v>
      </c>
      <c r="BI14" s="173">
        <v>-3652</v>
      </c>
      <c r="BJ14" s="173">
        <v>-7317</v>
      </c>
      <c r="BK14" s="173">
        <v>6023</v>
      </c>
      <c r="BL14" s="173">
        <v>-1294</v>
      </c>
      <c r="BM14" s="173">
        <v>-8250</v>
      </c>
      <c r="BN14" s="173">
        <v>1689</v>
      </c>
      <c r="BO14" s="173">
        <v>-6561</v>
      </c>
      <c r="BP14" s="173">
        <v>5242</v>
      </c>
      <c r="BQ14" s="173">
        <v>-1319</v>
      </c>
      <c r="BR14" s="173">
        <v>3625</v>
      </c>
      <c r="BS14" s="173">
        <v>2306</v>
      </c>
      <c r="BT14" s="173">
        <v>-25944</v>
      </c>
      <c r="BU14" s="173">
        <v>-15566</v>
      </c>
      <c r="BV14" s="173">
        <v>-41510</v>
      </c>
      <c r="BW14" s="173">
        <v>2977</v>
      </c>
      <c r="BX14" s="173">
        <v>-38533</v>
      </c>
      <c r="BY14" s="173">
        <v>13176</v>
      </c>
      <c r="BZ14" s="173">
        <v>-25357</v>
      </c>
      <c r="CA14" s="173">
        <v>-14644</v>
      </c>
      <c r="CB14" s="173">
        <v>-1299</v>
      </c>
      <c r="CC14" s="173">
        <v>-11137</v>
      </c>
      <c r="CD14" s="173">
        <v>-25949</v>
      </c>
      <c r="CE14" s="173">
        <v>-37086</v>
      </c>
      <c r="CF14" s="173">
        <v>-14022</v>
      </c>
      <c r="CG14" s="173">
        <v>-50568</v>
      </c>
      <c r="CH14" s="173">
        <v>-2749</v>
      </c>
      <c r="CI14" s="173">
        <v>26914</v>
      </c>
      <c r="CJ14" s="173">
        <v>16898</v>
      </c>
      <c r="CK14" s="173">
        <v>-33031</v>
      </c>
      <c r="CL14" s="173">
        <v>-16133</v>
      </c>
      <c r="CM14" s="173">
        <v>11533</v>
      </c>
      <c r="CN14" s="173">
        <v>-4600</v>
      </c>
      <c r="CO14" s="173">
        <v>-30962</v>
      </c>
      <c r="CP14" s="173">
        <v>-2345</v>
      </c>
      <c r="CQ14" s="173">
        <v>2357</v>
      </c>
    </row>
    <row r="15" spans="1:95" ht="14.45" customHeight="1">
      <c r="A15" s="149" t="s">
        <v>240</v>
      </c>
      <c r="B15" s="173">
        <v>1299</v>
      </c>
      <c r="C15" s="173">
        <v>-2080</v>
      </c>
      <c r="D15" s="173">
        <v>-781</v>
      </c>
      <c r="E15" s="173">
        <v>3966</v>
      </c>
      <c r="F15" s="173">
        <v>3185</v>
      </c>
      <c r="G15" s="173">
        <v>-491</v>
      </c>
      <c r="H15" s="173">
        <v>47</v>
      </c>
      <c r="I15" s="173">
        <v>-330</v>
      </c>
      <c r="J15" s="173">
        <v>-1402</v>
      </c>
      <c r="K15" s="173">
        <v>-1732</v>
      </c>
      <c r="L15" s="173">
        <v>-514</v>
      </c>
      <c r="M15" s="173">
        <v>-2246</v>
      </c>
      <c r="N15" s="173">
        <v>-255</v>
      </c>
      <c r="O15" s="173">
        <v>-2501</v>
      </c>
      <c r="P15" s="173">
        <v>-518</v>
      </c>
      <c r="Q15" s="173">
        <v>-123</v>
      </c>
      <c r="R15" s="173">
        <v>-641</v>
      </c>
      <c r="S15" s="173">
        <v>-388</v>
      </c>
      <c r="T15" s="173">
        <v>-1029</v>
      </c>
      <c r="U15" s="173">
        <v>13</v>
      </c>
      <c r="V15" s="173">
        <v>-1016</v>
      </c>
      <c r="W15" s="173">
        <v>904</v>
      </c>
      <c r="X15" s="173">
        <v>-359</v>
      </c>
      <c r="Y15" s="173">
        <v>545</v>
      </c>
      <c r="Z15" s="173">
        <v>-121</v>
      </c>
      <c r="AA15" s="173">
        <v>424</v>
      </c>
      <c r="AB15" s="173">
        <v>-167</v>
      </c>
      <c r="AC15" s="173">
        <v>257</v>
      </c>
      <c r="AD15" s="173">
        <v>562</v>
      </c>
      <c r="AE15" s="173">
        <v>-298</v>
      </c>
      <c r="AF15" s="173">
        <v>264</v>
      </c>
      <c r="AG15" s="173">
        <v>-459</v>
      </c>
      <c r="AH15" s="173">
        <v>-195</v>
      </c>
      <c r="AI15" s="173">
        <v>482</v>
      </c>
      <c r="AJ15" s="173">
        <v>-317</v>
      </c>
      <c r="AK15" s="173">
        <v>-311</v>
      </c>
      <c r="AL15" s="173">
        <v>-299</v>
      </c>
      <c r="AM15" s="173">
        <v>-610</v>
      </c>
      <c r="AN15" s="173">
        <v>-360</v>
      </c>
      <c r="AO15" s="173">
        <v>-970</v>
      </c>
      <c r="AP15" s="173">
        <v>-712</v>
      </c>
      <c r="AQ15" s="173">
        <v>-1682</v>
      </c>
      <c r="AR15" s="173">
        <v>-87</v>
      </c>
      <c r="AS15" s="173">
        <v>-2354</v>
      </c>
      <c r="AT15" s="173">
        <v>-2441</v>
      </c>
      <c r="AU15" s="173">
        <v>-1971</v>
      </c>
      <c r="AV15" s="173">
        <v>-4412</v>
      </c>
      <c r="AW15" s="173">
        <v>2300</v>
      </c>
      <c r="AX15" s="173">
        <v>9113</v>
      </c>
      <c r="AY15" s="173">
        <v>-936</v>
      </c>
      <c r="AZ15" s="173">
        <v>-1618</v>
      </c>
      <c r="BA15" s="173">
        <v>-2554</v>
      </c>
      <c r="BB15" s="173">
        <v>-1281</v>
      </c>
      <c r="BC15" s="173">
        <v>-3835</v>
      </c>
      <c r="BD15" s="173">
        <v>1805</v>
      </c>
      <c r="BE15" s="173">
        <v>1550</v>
      </c>
      <c r="BF15" s="173">
        <v>-148</v>
      </c>
      <c r="BG15" s="173">
        <v>-857</v>
      </c>
      <c r="BH15" s="173">
        <v>-1005</v>
      </c>
      <c r="BI15" s="173">
        <v>-153</v>
      </c>
      <c r="BJ15" s="173">
        <v>-1158</v>
      </c>
      <c r="BK15" s="173">
        <v>1873</v>
      </c>
      <c r="BL15" s="173">
        <v>715</v>
      </c>
      <c r="BM15" s="173">
        <v>-4768</v>
      </c>
      <c r="BN15" s="173">
        <v>466</v>
      </c>
      <c r="BO15" s="173">
        <v>-4302</v>
      </c>
      <c r="BP15" s="173">
        <v>-1073</v>
      </c>
      <c r="BQ15" s="173">
        <v>-5375</v>
      </c>
      <c r="BR15" s="173">
        <v>1914</v>
      </c>
      <c r="BS15" s="173">
        <v>-3461</v>
      </c>
      <c r="BT15" s="173">
        <v>-4235</v>
      </c>
      <c r="BU15" s="173">
        <v>-129</v>
      </c>
      <c r="BV15" s="173">
        <v>-4364</v>
      </c>
      <c r="BW15" s="173">
        <v>-154</v>
      </c>
      <c r="BX15" s="173">
        <v>-4518</v>
      </c>
      <c r="BY15" s="173">
        <v>-4590</v>
      </c>
      <c r="BZ15" s="173">
        <v>-9108</v>
      </c>
      <c r="CA15" s="173">
        <v>-10370</v>
      </c>
      <c r="CB15" s="173">
        <v>-7092</v>
      </c>
      <c r="CC15" s="173">
        <v>-17462</v>
      </c>
      <c r="CD15" s="173">
        <v>-2778</v>
      </c>
      <c r="CE15" s="173">
        <v>-20240</v>
      </c>
      <c r="CF15" s="173">
        <v>-3180</v>
      </c>
      <c r="CG15" s="173">
        <v>-23420</v>
      </c>
      <c r="CH15" s="173">
        <v>-1097</v>
      </c>
      <c r="CI15" s="173">
        <v>699</v>
      </c>
      <c r="CJ15" s="173">
        <v>-398</v>
      </c>
      <c r="CK15" s="173">
        <v>-9698</v>
      </c>
      <c r="CL15" s="173">
        <v>-10096</v>
      </c>
      <c r="CM15" s="173">
        <v>-16166</v>
      </c>
      <c r="CN15" s="173">
        <v>-26262</v>
      </c>
      <c r="CO15" s="173">
        <v>-12102</v>
      </c>
      <c r="CP15" s="173">
        <v>-11735</v>
      </c>
      <c r="CQ15" s="173">
        <v>-13487</v>
      </c>
    </row>
    <row r="16" spans="1:95" ht="14.45" customHeight="1">
      <c r="A16" s="101" t="s">
        <v>241</v>
      </c>
      <c r="B16" s="173"/>
      <c r="C16" s="173"/>
      <c r="D16" s="173"/>
      <c r="E16" s="173"/>
      <c r="F16" s="173"/>
      <c r="G16" s="173"/>
      <c r="H16" s="173"/>
      <c r="I16" s="173"/>
      <c r="J16" s="175"/>
      <c r="K16" s="175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5"/>
      <c r="AV16" s="175"/>
      <c r="AW16" s="173"/>
      <c r="AX16" s="173"/>
      <c r="AY16" s="173"/>
      <c r="AZ16" s="173"/>
      <c r="BA16" s="173"/>
      <c r="BB16" s="175"/>
      <c r="BC16" s="175"/>
      <c r="BD16" s="173"/>
      <c r="BE16" s="173"/>
      <c r="BF16" s="173"/>
      <c r="BG16" s="175"/>
      <c r="BH16" s="175"/>
      <c r="BI16" s="175">
        <v>0</v>
      </c>
      <c r="BJ16" s="175">
        <v>0</v>
      </c>
      <c r="BK16" s="175">
        <v>0</v>
      </c>
      <c r="BL16" s="173">
        <v>0</v>
      </c>
      <c r="BM16" s="175">
        <v>0</v>
      </c>
      <c r="BN16" s="175">
        <v>0</v>
      </c>
      <c r="BO16" s="173">
        <v>0</v>
      </c>
      <c r="BP16" s="175">
        <v>0</v>
      </c>
      <c r="BQ16" s="173">
        <v>0</v>
      </c>
      <c r="BR16" s="175">
        <v>0</v>
      </c>
      <c r="BS16" s="175">
        <v>0</v>
      </c>
      <c r="BT16" s="175">
        <v>0</v>
      </c>
      <c r="BU16" s="173">
        <v>0</v>
      </c>
      <c r="BV16" s="175">
        <v>0</v>
      </c>
      <c r="BW16" s="175">
        <v>0</v>
      </c>
      <c r="BX16" s="175"/>
      <c r="BY16" s="175"/>
      <c r="BZ16" s="175"/>
      <c r="CA16" s="175"/>
      <c r="CB16" s="175"/>
      <c r="CC16" s="175"/>
      <c r="CD16" s="175"/>
      <c r="CE16" s="175"/>
      <c r="CF16" s="175"/>
      <c r="CG16" s="175"/>
      <c r="CH16" s="175"/>
      <c r="CI16" s="175"/>
      <c r="CJ16" s="175"/>
      <c r="CK16" s="175"/>
      <c r="CL16" s="175"/>
      <c r="CM16" s="175"/>
      <c r="CN16" s="175"/>
      <c r="CO16" s="175"/>
      <c r="CP16" s="175"/>
      <c r="CQ16" s="175"/>
    </row>
    <row r="17" spans="1:97" ht="14.45" customHeight="1">
      <c r="A17" s="149" t="s">
        <v>86</v>
      </c>
      <c r="B17" s="173">
        <v>18105</v>
      </c>
      <c r="C17" s="173">
        <v>-20170</v>
      </c>
      <c r="D17" s="173">
        <v>-2065</v>
      </c>
      <c r="E17" s="173">
        <v>16350</v>
      </c>
      <c r="F17" s="173">
        <v>14285</v>
      </c>
      <c r="G17" s="173">
        <v>-14615</v>
      </c>
      <c r="H17" s="173">
        <v>-330</v>
      </c>
      <c r="I17" s="173">
        <v>22157</v>
      </c>
      <c r="J17" s="173">
        <v>-13629</v>
      </c>
      <c r="K17" s="173">
        <v>8528</v>
      </c>
      <c r="L17" s="173">
        <v>12778</v>
      </c>
      <c r="M17" s="173">
        <v>21306</v>
      </c>
      <c r="N17" s="173">
        <v>-12765</v>
      </c>
      <c r="O17" s="173">
        <v>8542</v>
      </c>
      <c r="P17" s="173">
        <v>18840</v>
      </c>
      <c r="Q17" s="173">
        <v>-12798</v>
      </c>
      <c r="R17" s="173">
        <v>6042</v>
      </c>
      <c r="S17" s="173">
        <v>21837</v>
      </c>
      <c r="T17" s="173">
        <v>27879</v>
      </c>
      <c r="U17" s="173">
        <v>-29658</v>
      </c>
      <c r="V17" s="173">
        <v>-1779</v>
      </c>
      <c r="W17" s="173">
        <v>33513</v>
      </c>
      <c r="X17" s="173">
        <v>-25464</v>
      </c>
      <c r="Y17" s="173">
        <v>8049</v>
      </c>
      <c r="Z17" s="173">
        <v>22559</v>
      </c>
      <c r="AA17" s="173">
        <v>30608</v>
      </c>
      <c r="AB17" s="173">
        <v>-31256</v>
      </c>
      <c r="AC17" s="173">
        <v>-648</v>
      </c>
      <c r="AD17" s="173">
        <v>39400</v>
      </c>
      <c r="AE17" s="173">
        <v>-17130</v>
      </c>
      <c r="AF17" s="173">
        <v>22270</v>
      </c>
      <c r="AG17" s="173">
        <v>28843</v>
      </c>
      <c r="AH17" s="173">
        <v>51113</v>
      </c>
      <c r="AI17" s="173">
        <v>-15657</v>
      </c>
      <c r="AJ17" s="173">
        <v>35456</v>
      </c>
      <c r="AK17" s="173">
        <v>34130</v>
      </c>
      <c r="AL17" s="173">
        <v>-18559</v>
      </c>
      <c r="AM17" s="173">
        <v>15571</v>
      </c>
      <c r="AN17" s="173">
        <v>15857</v>
      </c>
      <c r="AO17" s="173">
        <v>31428</v>
      </c>
      <c r="AP17" s="173">
        <v>-36862</v>
      </c>
      <c r="AQ17" s="173">
        <v>-5434</v>
      </c>
      <c r="AR17" s="173">
        <v>45767</v>
      </c>
      <c r="AS17" s="173">
        <v>-29528</v>
      </c>
      <c r="AT17" s="173">
        <v>16239</v>
      </c>
      <c r="AU17" s="173">
        <v>21930</v>
      </c>
      <c r="AV17" s="173">
        <v>38169</v>
      </c>
      <c r="AW17" s="173">
        <v>-36606</v>
      </c>
      <c r="AX17" s="173">
        <v>1563</v>
      </c>
      <c r="AY17" s="173">
        <v>46587</v>
      </c>
      <c r="AZ17" s="173">
        <v>-23682</v>
      </c>
      <c r="BA17" s="173">
        <v>22905</v>
      </c>
      <c r="BB17" s="173">
        <v>19670</v>
      </c>
      <c r="BC17" s="173">
        <v>42575</v>
      </c>
      <c r="BD17" s="173">
        <v>-4604</v>
      </c>
      <c r="BE17" s="173">
        <v>37971</v>
      </c>
      <c r="BF17" s="173">
        <v>28421</v>
      </c>
      <c r="BG17" s="173">
        <v>-25485</v>
      </c>
      <c r="BH17" s="173">
        <v>2936</v>
      </c>
      <c r="BI17" s="173">
        <v>20193</v>
      </c>
      <c r="BJ17" s="173">
        <v>23129</v>
      </c>
      <c r="BK17" s="173">
        <v>-17424</v>
      </c>
      <c r="BL17" s="173">
        <v>5705</v>
      </c>
      <c r="BM17" s="173">
        <v>41946</v>
      </c>
      <c r="BN17" s="173">
        <v>-36638</v>
      </c>
      <c r="BO17" s="173">
        <v>5308</v>
      </c>
      <c r="BP17" s="173">
        <v>37404</v>
      </c>
      <c r="BQ17" s="173">
        <v>42712</v>
      </c>
      <c r="BR17" s="173">
        <v>-13216</v>
      </c>
      <c r="BS17" s="173">
        <v>29496</v>
      </c>
      <c r="BT17" s="173">
        <v>46591</v>
      </c>
      <c r="BU17" s="173">
        <v>-49496</v>
      </c>
      <c r="BV17" s="173">
        <v>-2905</v>
      </c>
      <c r="BW17" s="173">
        <v>94882</v>
      </c>
      <c r="BX17" s="173">
        <v>91977</v>
      </c>
      <c r="BY17" s="173">
        <v>142598</v>
      </c>
      <c r="BZ17" s="173">
        <v>234575</v>
      </c>
      <c r="CA17" s="173">
        <v>-17206</v>
      </c>
      <c r="CB17" s="173">
        <v>-32393</v>
      </c>
      <c r="CC17" s="173">
        <v>-49599</v>
      </c>
      <c r="CD17" s="173">
        <v>114105</v>
      </c>
      <c r="CE17" s="173">
        <v>64506</v>
      </c>
      <c r="CF17" s="173">
        <v>118587</v>
      </c>
      <c r="CG17" s="173">
        <v>183093</v>
      </c>
      <c r="CH17" s="173">
        <v>13993</v>
      </c>
      <c r="CI17" s="173">
        <v>-23765</v>
      </c>
      <c r="CJ17" s="173">
        <v>-9772</v>
      </c>
      <c r="CK17" s="173">
        <v>65916</v>
      </c>
      <c r="CL17" s="173">
        <v>56144</v>
      </c>
      <c r="CM17" s="173">
        <v>34152</v>
      </c>
      <c r="CN17" s="173">
        <v>90296</v>
      </c>
      <c r="CO17" s="173">
        <v>-119461</v>
      </c>
      <c r="CP17" s="173">
        <v>-95700</v>
      </c>
      <c r="CQ17" s="173">
        <v>85706</v>
      </c>
    </row>
    <row r="18" spans="1:97" ht="14.45" customHeight="1">
      <c r="A18" s="149" t="s">
        <v>242</v>
      </c>
      <c r="B18" s="173">
        <v>-4339</v>
      </c>
      <c r="C18" s="173">
        <v>3447</v>
      </c>
      <c r="D18" s="173">
        <v>-892</v>
      </c>
      <c r="E18" s="173">
        <v>5819</v>
      </c>
      <c r="F18" s="173">
        <v>4927</v>
      </c>
      <c r="G18" s="173">
        <v>-2084</v>
      </c>
      <c r="H18" s="173">
        <v>2843</v>
      </c>
      <c r="I18" s="173">
        <v>1057</v>
      </c>
      <c r="J18" s="173">
        <v>-3670</v>
      </c>
      <c r="K18" s="173">
        <v>-2613</v>
      </c>
      <c r="L18" s="173">
        <v>3766</v>
      </c>
      <c r="M18" s="173">
        <v>1153</v>
      </c>
      <c r="N18" s="173">
        <v>-2755</v>
      </c>
      <c r="O18" s="173">
        <v>-1602</v>
      </c>
      <c r="P18" s="173">
        <v>-2831</v>
      </c>
      <c r="Q18" s="173">
        <v>4100</v>
      </c>
      <c r="R18" s="173">
        <v>1269</v>
      </c>
      <c r="S18" s="173">
        <v>4656</v>
      </c>
      <c r="T18" s="173">
        <v>5925</v>
      </c>
      <c r="U18" s="173">
        <v>-2669</v>
      </c>
      <c r="V18" s="173">
        <v>3256</v>
      </c>
      <c r="W18" s="173">
        <v>-4519</v>
      </c>
      <c r="X18" s="173">
        <v>4338</v>
      </c>
      <c r="Y18" s="173">
        <v>-181</v>
      </c>
      <c r="Z18" s="173">
        <v>3598</v>
      </c>
      <c r="AA18" s="173">
        <v>3417</v>
      </c>
      <c r="AB18" s="173">
        <v>-5257</v>
      </c>
      <c r="AC18" s="173">
        <v>-1840</v>
      </c>
      <c r="AD18" s="173">
        <v>-2500</v>
      </c>
      <c r="AE18" s="173">
        <v>4135</v>
      </c>
      <c r="AF18" s="173">
        <v>1635</v>
      </c>
      <c r="AG18" s="173">
        <v>4766</v>
      </c>
      <c r="AH18" s="173">
        <v>6401</v>
      </c>
      <c r="AI18" s="173">
        <v>-2864</v>
      </c>
      <c r="AJ18" s="173">
        <v>3537</v>
      </c>
      <c r="AK18" s="173">
        <v>-3214</v>
      </c>
      <c r="AL18" s="173">
        <v>4423</v>
      </c>
      <c r="AM18" s="173">
        <v>1209</v>
      </c>
      <c r="AN18" s="173">
        <v>3518</v>
      </c>
      <c r="AO18" s="173">
        <v>4727</v>
      </c>
      <c r="AP18" s="173">
        <v>-8956</v>
      </c>
      <c r="AQ18" s="173">
        <v>-4229</v>
      </c>
      <c r="AR18" s="173">
        <v>972</v>
      </c>
      <c r="AS18" s="173">
        <v>3727</v>
      </c>
      <c r="AT18" s="173">
        <v>4699</v>
      </c>
      <c r="AU18" s="173">
        <v>6045</v>
      </c>
      <c r="AV18" s="173">
        <v>10744</v>
      </c>
      <c r="AW18" s="173">
        <v>20</v>
      </c>
      <c r="AX18" s="173">
        <v>10764</v>
      </c>
      <c r="AY18" s="173">
        <v>-5691</v>
      </c>
      <c r="AZ18" s="173">
        <v>9199</v>
      </c>
      <c r="BA18" s="173">
        <v>3508</v>
      </c>
      <c r="BB18" s="173">
        <v>8726</v>
      </c>
      <c r="BC18" s="173">
        <v>12234</v>
      </c>
      <c r="BD18" s="173">
        <v>-1306</v>
      </c>
      <c r="BE18" s="173">
        <v>10928</v>
      </c>
      <c r="BF18" s="173">
        <v>-8190</v>
      </c>
      <c r="BG18" s="173">
        <v>10545</v>
      </c>
      <c r="BH18" s="173">
        <v>2355</v>
      </c>
      <c r="BI18" s="173">
        <v>7436</v>
      </c>
      <c r="BJ18" s="173">
        <v>9791</v>
      </c>
      <c r="BK18" s="173">
        <v>-6197</v>
      </c>
      <c r="BL18" s="173">
        <v>3594</v>
      </c>
      <c r="BM18" s="173">
        <v>-10717</v>
      </c>
      <c r="BN18" s="173">
        <v>6528</v>
      </c>
      <c r="BO18" s="173">
        <v>-4189</v>
      </c>
      <c r="BP18" s="173">
        <v>2580</v>
      </c>
      <c r="BQ18" s="173">
        <v>-1609</v>
      </c>
      <c r="BR18" s="173">
        <v>10744</v>
      </c>
      <c r="BS18" s="173">
        <v>9135</v>
      </c>
      <c r="BT18" s="173">
        <v>-22073</v>
      </c>
      <c r="BU18" s="173">
        <v>-3061</v>
      </c>
      <c r="BV18" s="173">
        <v>-25134</v>
      </c>
      <c r="BW18" s="173">
        <v>10567</v>
      </c>
      <c r="BX18" s="173">
        <v>-14567</v>
      </c>
      <c r="BY18" s="173">
        <v>5957</v>
      </c>
      <c r="BZ18" s="173">
        <v>-8610</v>
      </c>
      <c r="CA18" s="173">
        <v>-12469</v>
      </c>
      <c r="CB18" s="173">
        <v>8651</v>
      </c>
      <c r="CC18" s="173">
        <v>-5424</v>
      </c>
      <c r="CD18" s="173">
        <v>24349</v>
      </c>
      <c r="CE18" s="173">
        <v>18925</v>
      </c>
      <c r="CF18" s="173">
        <v>-3816</v>
      </c>
      <c r="CG18" s="173">
        <v>1470</v>
      </c>
      <c r="CH18" s="173">
        <v>-30850</v>
      </c>
      <c r="CI18" s="173">
        <v>14299</v>
      </c>
      <c r="CJ18" s="173">
        <v>-28321</v>
      </c>
      <c r="CK18" s="173">
        <v>7823</v>
      </c>
      <c r="CL18" s="173">
        <v>-20498</v>
      </c>
      <c r="CM18" s="173">
        <v>-12502</v>
      </c>
      <c r="CN18" s="173">
        <v>-33000</v>
      </c>
      <c r="CO18" s="173">
        <v>-73813</v>
      </c>
      <c r="CP18" s="173">
        <v>15671</v>
      </c>
      <c r="CQ18" s="173">
        <v>10494</v>
      </c>
    </row>
    <row r="19" spans="1:97" ht="14.45" customHeight="1">
      <c r="A19" s="149" t="s">
        <v>243</v>
      </c>
      <c r="B19" s="173">
        <v>-1695</v>
      </c>
      <c r="C19" s="173">
        <v>-4828</v>
      </c>
      <c r="D19" s="173">
        <v>-6523</v>
      </c>
      <c r="E19" s="173">
        <v>3620</v>
      </c>
      <c r="F19" s="173">
        <v>-2903</v>
      </c>
      <c r="G19" s="173">
        <v>10696</v>
      </c>
      <c r="H19" s="173">
        <v>7719</v>
      </c>
      <c r="I19" s="173">
        <v>205</v>
      </c>
      <c r="J19" s="173">
        <v>-2165</v>
      </c>
      <c r="K19" s="173">
        <v>-1960</v>
      </c>
      <c r="L19" s="173">
        <v>-1106</v>
      </c>
      <c r="M19" s="173">
        <v>-3066</v>
      </c>
      <c r="N19" s="173">
        <v>10731</v>
      </c>
      <c r="O19" s="173">
        <v>7665</v>
      </c>
      <c r="P19" s="173">
        <v>-5615</v>
      </c>
      <c r="Q19" s="173">
        <v>1268</v>
      </c>
      <c r="R19" s="173">
        <v>-4347</v>
      </c>
      <c r="S19" s="173">
        <v>545</v>
      </c>
      <c r="T19" s="173">
        <v>-3802</v>
      </c>
      <c r="U19" s="173">
        <v>12152</v>
      </c>
      <c r="V19" s="173">
        <v>8350</v>
      </c>
      <c r="W19" s="173">
        <v>-6304</v>
      </c>
      <c r="X19" s="173">
        <v>-2467</v>
      </c>
      <c r="Y19" s="173">
        <v>-8771</v>
      </c>
      <c r="Z19" s="173">
        <v>-4394</v>
      </c>
      <c r="AA19" s="173">
        <v>-13165</v>
      </c>
      <c r="AB19" s="173">
        <v>10362</v>
      </c>
      <c r="AC19" s="173">
        <v>-2803</v>
      </c>
      <c r="AD19" s="173">
        <v>-6373</v>
      </c>
      <c r="AE19" s="173">
        <v>-596</v>
      </c>
      <c r="AF19" s="173">
        <v>-6969</v>
      </c>
      <c r="AG19" s="173">
        <v>-2344</v>
      </c>
      <c r="AH19" s="173">
        <v>-9313</v>
      </c>
      <c r="AI19" s="173">
        <v>9355</v>
      </c>
      <c r="AJ19" s="173">
        <v>42</v>
      </c>
      <c r="AK19" s="173">
        <v>-411</v>
      </c>
      <c r="AL19" s="173">
        <v>-7818</v>
      </c>
      <c r="AM19" s="173">
        <v>-8229</v>
      </c>
      <c r="AN19" s="173">
        <v>3625</v>
      </c>
      <c r="AO19" s="173">
        <v>-4604</v>
      </c>
      <c r="AP19" s="173">
        <v>13434</v>
      </c>
      <c r="AQ19" s="173">
        <v>8830</v>
      </c>
      <c r="AR19" s="173">
        <v>-8076</v>
      </c>
      <c r="AS19" s="173">
        <v>6646</v>
      </c>
      <c r="AT19" s="173">
        <v>-1430</v>
      </c>
      <c r="AU19" s="173">
        <v>-4029</v>
      </c>
      <c r="AV19" s="173">
        <v>-5459</v>
      </c>
      <c r="AW19" s="173">
        <v>14471</v>
      </c>
      <c r="AX19" s="173">
        <v>9012</v>
      </c>
      <c r="AY19" s="173">
        <v>-5358</v>
      </c>
      <c r="AZ19" s="173">
        <v>2301</v>
      </c>
      <c r="BA19" s="173">
        <v>-3057</v>
      </c>
      <c r="BB19" s="173">
        <v>-2803</v>
      </c>
      <c r="BC19" s="173">
        <v>-5860</v>
      </c>
      <c r="BD19" s="173">
        <v>37939</v>
      </c>
      <c r="BE19" s="173">
        <v>32079</v>
      </c>
      <c r="BF19" s="173">
        <v>-2502</v>
      </c>
      <c r="BG19" s="173">
        <v>-781</v>
      </c>
      <c r="BH19" s="173">
        <v>-3283</v>
      </c>
      <c r="BI19" s="173">
        <v>3895</v>
      </c>
      <c r="BJ19" s="173">
        <v>612</v>
      </c>
      <c r="BK19" s="173">
        <v>18006</v>
      </c>
      <c r="BL19" s="173">
        <v>18618</v>
      </c>
      <c r="BM19" s="173">
        <v>-4463</v>
      </c>
      <c r="BN19" s="173">
        <v>3396</v>
      </c>
      <c r="BO19" s="173">
        <v>-1067</v>
      </c>
      <c r="BP19" s="173">
        <v>-6133</v>
      </c>
      <c r="BQ19" s="173">
        <v>-7200</v>
      </c>
      <c r="BR19" s="173">
        <v>8665</v>
      </c>
      <c r="BS19" s="173">
        <v>1465</v>
      </c>
      <c r="BT19" s="173">
        <v>-1299</v>
      </c>
      <c r="BU19" s="173">
        <v>2753</v>
      </c>
      <c r="BV19" s="173">
        <v>1454</v>
      </c>
      <c r="BW19" s="173">
        <v>-398</v>
      </c>
      <c r="BX19" s="173">
        <v>1056</v>
      </c>
      <c r="BY19" s="173">
        <v>4257</v>
      </c>
      <c r="BZ19" s="173">
        <v>5313</v>
      </c>
      <c r="CA19" s="173">
        <v>-11592</v>
      </c>
      <c r="CB19" s="173">
        <v>-13166</v>
      </c>
      <c r="CC19" s="173">
        <v>-24758</v>
      </c>
      <c r="CD19" s="173">
        <v>18244</v>
      </c>
      <c r="CE19" s="173">
        <v>-6514</v>
      </c>
      <c r="CF19" s="173">
        <v>37615</v>
      </c>
      <c r="CG19" s="173">
        <v>31101</v>
      </c>
      <c r="CH19" s="173">
        <v>-20917</v>
      </c>
      <c r="CI19" s="173">
        <v>-12884</v>
      </c>
      <c r="CJ19" s="173">
        <v>-33801</v>
      </c>
      <c r="CK19" s="173">
        <v>-8266</v>
      </c>
      <c r="CL19" s="173">
        <v>-42067</v>
      </c>
      <c r="CM19" s="173">
        <v>12869</v>
      </c>
      <c r="CN19" s="173">
        <v>-29198</v>
      </c>
      <c r="CO19" s="173">
        <v>-14833</v>
      </c>
      <c r="CP19" s="173">
        <v>22129</v>
      </c>
      <c r="CQ19" s="173">
        <v>-15520</v>
      </c>
    </row>
    <row r="20" spans="1:97" ht="14.45" customHeight="1">
      <c r="A20" s="174" t="s">
        <v>244</v>
      </c>
      <c r="B20" s="173">
        <v>-755</v>
      </c>
      <c r="C20" s="173">
        <v>147</v>
      </c>
      <c r="D20" s="173">
        <v>-608</v>
      </c>
      <c r="E20" s="173">
        <v>-3401</v>
      </c>
      <c r="F20" s="173">
        <v>-4009</v>
      </c>
      <c r="G20" s="173">
        <v>303</v>
      </c>
      <c r="H20" s="173">
        <v>-1197</v>
      </c>
      <c r="I20" s="173">
        <v>899</v>
      </c>
      <c r="J20" s="173">
        <v>-373</v>
      </c>
      <c r="K20" s="173">
        <v>526</v>
      </c>
      <c r="L20" s="173">
        <v>-119</v>
      </c>
      <c r="M20" s="173">
        <v>407</v>
      </c>
      <c r="N20" s="173">
        <v>-368</v>
      </c>
      <c r="O20" s="173">
        <v>39</v>
      </c>
      <c r="P20" s="173">
        <v>206</v>
      </c>
      <c r="Q20" s="173">
        <v>-477</v>
      </c>
      <c r="R20" s="173">
        <v>-271</v>
      </c>
      <c r="S20" s="173">
        <v>1988</v>
      </c>
      <c r="T20" s="173">
        <v>1717</v>
      </c>
      <c r="U20" s="173">
        <v>-982</v>
      </c>
      <c r="V20" s="173">
        <v>735</v>
      </c>
      <c r="W20" s="173">
        <v>-164</v>
      </c>
      <c r="X20" s="173">
        <v>1732</v>
      </c>
      <c r="Y20" s="173">
        <v>1568</v>
      </c>
      <c r="Z20" s="173">
        <v>1618</v>
      </c>
      <c r="AA20" s="173">
        <v>3186</v>
      </c>
      <c r="AB20" s="173">
        <v>2515</v>
      </c>
      <c r="AC20" s="173">
        <v>5702</v>
      </c>
      <c r="AD20" s="173">
        <v>-911</v>
      </c>
      <c r="AE20" s="173">
        <v>-2869</v>
      </c>
      <c r="AF20" s="173">
        <v>-3780</v>
      </c>
      <c r="AG20" s="173">
        <v>1035</v>
      </c>
      <c r="AH20" s="173">
        <v>-2745</v>
      </c>
      <c r="AI20" s="173">
        <v>3960</v>
      </c>
      <c r="AJ20" s="173">
        <v>1215</v>
      </c>
      <c r="AK20" s="173">
        <v>451</v>
      </c>
      <c r="AL20" s="173">
        <v>-616</v>
      </c>
      <c r="AM20" s="173">
        <v>-165</v>
      </c>
      <c r="AN20" s="173">
        <v>-4826</v>
      </c>
      <c r="AO20" s="173">
        <v>-4991</v>
      </c>
      <c r="AP20" s="173">
        <v>624</v>
      </c>
      <c r="AQ20" s="173">
        <v>-4367</v>
      </c>
      <c r="AR20" s="173">
        <v>-733</v>
      </c>
      <c r="AS20" s="173">
        <v>3005</v>
      </c>
      <c r="AT20" s="173">
        <v>2272</v>
      </c>
      <c r="AU20" s="173">
        <v>-2349</v>
      </c>
      <c r="AV20" s="173">
        <v>-77</v>
      </c>
      <c r="AW20" s="173">
        <v>2250</v>
      </c>
      <c r="AX20" s="173">
        <v>2173</v>
      </c>
      <c r="AY20" s="173">
        <v>242</v>
      </c>
      <c r="AZ20" s="173">
        <v>1626</v>
      </c>
      <c r="BA20" s="173">
        <v>1868</v>
      </c>
      <c r="BB20" s="173">
        <v>-1873</v>
      </c>
      <c r="BC20" s="173">
        <v>-5</v>
      </c>
      <c r="BD20" s="173">
        <v>1343</v>
      </c>
      <c r="BE20" s="173">
        <v>1338</v>
      </c>
      <c r="BF20" s="173">
        <v>1157</v>
      </c>
      <c r="BG20" s="173">
        <v>3406</v>
      </c>
      <c r="BH20" s="173">
        <v>4563</v>
      </c>
      <c r="BI20" s="173">
        <v>-584</v>
      </c>
      <c r="BJ20" s="173">
        <v>3979</v>
      </c>
      <c r="BK20" s="173">
        <v>1513</v>
      </c>
      <c r="BL20" s="173">
        <v>5492</v>
      </c>
      <c r="BM20" s="173">
        <v>141</v>
      </c>
      <c r="BN20" s="173">
        <v>6782</v>
      </c>
      <c r="BO20" s="173">
        <v>6923</v>
      </c>
      <c r="BP20" s="173">
        <v>-646</v>
      </c>
      <c r="BQ20" s="173">
        <v>6277</v>
      </c>
      <c r="BR20" s="173">
        <v>5691</v>
      </c>
      <c r="BS20" s="173">
        <v>11968</v>
      </c>
      <c r="BT20" s="173">
        <v>4784</v>
      </c>
      <c r="BU20" s="173">
        <v>23185</v>
      </c>
      <c r="BV20" s="173">
        <v>27969</v>
      </c>
      <c r="BW20" s="173">
        <v>-12160</v>
      </c>
      <c r="BX20" s="173">
        <v>15809</v>
      </c>
      <c r="BY20" s="173">
        <v>342</v>
      </c>
      <c r="BZ20" s="173">
        <v>16152</v>
      </c>
      <c r="CA20" s="173">
        <v>-20252</v>
      </c>
      <c r="CB20" s="173">
        <v>40430</v>
      </c>
      <c r="CC20" s="173">
        <v>20178</v>
      </c>
      <c r="CD20" s="173">
        <v>14307</v>
      </c>
      <c r="CE20" s="173">
        <v>34485</v>
      </c>
      <c r="CF20" s="173">
        <v>27908</v>
      </c>
      <c r="CG20" s="173">
        <v>62393</v>
      </c>
      <c r="CH20" s="173">
        <v>-34202</v>
      </c>
      <c r="CI20" s="173">
        <v>-18779</v>
      </c>
      <c r="CJ20" s="173">
        <v>-61692</v>
      </c>
      <c r="CK20" s="173">
        <v>3184</v>
      </c>
      <c r="CL20" s="173">
        <v>-58508</v>
      </c>
      <c r="CM20" s="173">
        <v>37585</v>
      </c>
      <c r="CN20" s="173">
        <v>-20923</v>
      </c>
      <c r="CO20" s="173">
        <v>-34880</v>
      </c>
      <c r="CP20" s="173">
        <v>4094</v>
      </c>
      <c r="CQ20" s="173">
        <v>19534</v>
      </c>
    </row>
    <row r="21" spans="1:97" ht="14.45" customHeight="1">
      <c r="A21" s="101" t="s">
        <v>245</v>
      </c>
      <c r="B21" s="173">
        <v>-856</v>
      </c>
      <c r="C21" s="173">
        <v>-1224</v>
      </c>
      <c r="D21" s="173">
        <v>-2080</v>
      </c>
      <c r="E21" s="173">
        <v>-10686</v>
      </c>
      <c r="F21" s="173">
        <v>-12766</v>
      </c>
      <c r="G21" s="173">
        <v>-11695</v>
      </c>
      <c r="H21" s="173">
        <v>-24542</v>
      </c>
      <c r="I21" s="173">
        <v>-2366</v>
      </c>
      <c r="J21" s="173">
        <v>-5974</v>
      </c>
      <c r="K21" s="173">
        <v>-8340</v>
      </c>
      <c r="L21" s="173">
        <v>-6363</v>
      </c>
      <c r="M21" s="173">
        <v>-14703</v>
      </c>
      <c r="N21" s="173">
        <v>-13845</v>
      </c>
      <c r="O21" s="173">
        <v>-28548</v>
      </c>
      <c r="P21" s="173">
        <v>0</v>
      </c>
      <c r="Q21" s="173">
        <v>-11652</v>
      </c>
      <c r="R21" s="173">
        <v>-11652</v>
      </c>
      <c r="S21" s="173">
        <v>-10166</v>
      </c>
      <c r="T21" s="173">
        <v>-21818</v>
      </c>
      <c r="U21" s="173">
        <v>-15890</v>
      </c>
      <c r="V21" s="173">
        <v>-37708</v>
      </c>
      <c r="W21" s="173">
        <v>-3663</v>
      </c>
      <c r="X21" s="173">
        <v>-13935</v>
      </c>
      <c r="Y21" s="173">
        <v>-17598</v>
      </c>
      <c r="Z21" s="173">
        <v>-5907</v>
      </c>
      <c r="AA21" s="173">
        <v>-23505</v>
      </c>
      <c r="AB21" s="173">
        <v>-22801</v>
      </c>
      <c r="AC21" s="173">
        <v>-46306</v>
      </c>
      <c r="AD21" s="173">
        <v>-2342</v>
      </c>
      <c r="AE21" s="173">
        <v>-18200</v>
      </c>
      <c r="AF21" s="173">
        <v>-20542</v>
      </c>
      <c r="AG21" s="173">
        <v>-12538</v>
      </c>
      <c r="AH21" s="173">
        <v>-33080</v>
      </c>
      <c r="AI21" s="173">
        <v>-21100</v>
      </c>
      <c r="AJ21" s="173">
        <v>-54180</v>
      </c>
      <c r="AK21" s="173">
        <v>-3019</v>
      </c>
      <c r="AL21" s="173">
        <v>-11109</v>
      </c>
      <c r="AM21" s="173">
        <v>-14128</v>
      </c>
      <c r="AN21" s="173">
        <v>-9733</v>
      </c>
      <c r="AO21" s="173">
        <v>-23861</v>
      </c>
      <c r="AP21" s="173">
        <v>-15582</v>
      </c>
      <c r="AQ21" s="173">
        <v>-39443</v>
      </c>
      <c r="AR21" s="173">
        <v>0</v>
      </c>
      <c r="AS21" s="173">
        <v>-8537</v>
      </c>
      <c r="AT21" s="173">
        <v>-8537</v>
      </c>
      <c r="AU21" s="173">
        <v>-10672</v>
      </c>
      <c r="AV21" s="173">
        <v>-19209</v>
      </c>
      <c r="AW21" s="173">
        <v>-17333</v>
      </c>
      <c r="AX21" s="173">
        <v>-36542</v>
      </c>
      <c r="AY21" s="173">
        <v>-450</v>
      </c>
      <c r="AZ21" s="173">
        <v>-14421</v>
      </c>
      <c r="BA21" s="173">
        <v>-14871</v>
      </c>
      <c r="BB21" s="173">
        <v>-13040</v>
      </c>
      <c r="BC21" s="173">
        <v>-27911</v>
      </c>
      <c r="BD21" s="173">
        <v>-17555</v>
      </c>
      <c r="BE21" s="173">
        <v>-45466</v>
      </c>
      <c r="BF21" s="173">
        <v>-3390</v>
      </c>
      <c r="BG21" s="173">
        <v>-2751</v>
      </c>
      <c r="BH21" s="173">
        <v>-6141</v>
      </c>
      <c r="BI21" s="173">
        <v>-7855</v>
      </c>
      <c r="BJ21" s="173">
        <v>-13996</v>
      </c>
      <c r="BK21" s="173">
        <v>-14750</v>
      </c>
      <c r="BL21" s="173">
        <v>-28746</v>
      </c>
      <c r="BM21" s="173">
        <v>-7105</v>
      </c>
      <c r="BN21" s="173">
        <v>-14309</v>
      </c>
      <c r="BO21" s="173">
        <v>-21414</v>
      </c>
      <c r="BP21" s="173">
        <v>-7170</v>
      </c>
      <c r="BQ21" s="173">
        <v>-28584</v>
      </c>
      <c r="BR21" s="173">
        <v>-6241</v>
      </c>
      <c r="BS21" s="173">
        <v>-34825</v>
      </c>
      <c r="BT21" s="173">
        <v>-12882</v>
      </c>
      <c r="BU21" s="173">
        <v>-1118</v>
      </c>
      <c r="BV21" s="173">
        <v>-14000</v>
      </c>
      <c r="BW21" s="173">
        <v>-2496</v>
      </c>
      <c r="BX21" s="173">
        <v>-16496</v>
      </c>
      <c r="BY21" s="173">
        <v>-2941</v>
      </c>
      <c r="BZ21" s="173">
        <v>-19437</v>
      </c>
      <c r="CA21" s="173">
        <v>-603</v>
      </c>
      <c r="CB21" s="173">
        <v>-1202</v>
      </c>
      <c r="CC21" s="173">
        <v>-1805</v>
      </c>
      <c r="CD21" s="173">
        <v>-2431</v>
      </c>
      <c r="CE21" s="173">
        <v>-4236</v>
      </c>
      <c r="CF21" s="173">
        <v>-7313</v>
      </c>
      <c r="CG21" s="173">
        <v>-11549</v>
      </c>
      <c r="CH21" s="173">
        <v>-22686</v>
      </c>
      <c r="CI21" s="173">
        <v>-26693</v>
      </c>
      <c r="CJ21" s="173">
        <v>-49379</v>
      </c>
      <c r="CK21" s="173">
        <v>-21426</v>
      </c>
      <c r="CL21" s="173">
        <v>-70805</v>
      </c>
      <c r="CM21" s="173">
        <v>-9364</v>
      </c>
      <c r="CN21" s="173">
        <v>-80169</v>
      </c>
      <c r="CO21" s="173">
        <v>-13142</v>
      </c>
      <c r="CP21" s="173">
        <v>-2775</v>
      </c>
      <c r="CQ21" s="173">
        <v>-15172</v>
      </c>
    </row>
    <row r="22" spans="1:97" ht="14.45" customHeight="1">
      <c r="A22" s="101" t="s">
        <v>246</v>
      </c>
      <c r="B22" s="173">
        <v>0</v>
      </c>
      <c r="C22" s="173">
        <v>0</v>
      </c>
      <c r="D22" s="173">
        <v>0</v>
      </c>
      <c r="E22" s="173">
        <v>0</v>
      </c>
      <c r="F22" s="173">
        <v>0</v>
      </c>
      <c r="G22" s="173">
        <v>0</v>
      </c>
      <c r="H22" s="173">
        <v>0</v>
      </c>
      <c r="I22" s="173">
        <v>0</v>
      </c>
      <c r="J22" s="173">
        <v>0</v>
      </c>
      <c r="K22" s="173">
        <v>0</v>
      </c>
      <c r="L22" s="173">
        <v>0</v>
      </c>
      <c r="M22" s="173">
        <v>0</v>
      </c>
      <c r="N22" s="173">
        <v>0</v>
      </c>
      <c r="O22" s="173">
        <v>0</v>
      </c>
      <c r="P22" s="173">
        <v>0</v>
      </c>
      <c r="Q22" s="173">
        <v>0</v>
      </c>
      <c r="R22" s="173">
        <v>0</v>
      </c>
      <c r="S22" s="173">
        <v>0</v>
      </c>
      <c r="T22" s="173">
        <v>0</v>
      </c>
      <c r="U22" s="173">
        <v>-359</v>
      </c>
      <c r="V22" s="173">
        <v>-1365</v>
      </c>
      <c r="W22" s="173">
        <v>-341</v>
      </c>
      <c r="X22" s="173">
        <v>-439</v>
      </c>
      <c r="Y22" s="173">
        <v>-780</v>
      </c>
      <c r="Z22" s="173">
        <v>0</v>
      </c>
      <c r="AA22" s="173">
        <v>0</v>
      </c>
      <c r="AB22" s="173">
        <v>-441</v>
      </c>
      <c r="AC22" s="173">
        <v>-1632</v>
      </c>
      <c r="AD22" s="173">
        <v>-386.40965624000006</v>
      </c>
      <c r="AE22" s="173">
        <v>-367.0483882129999</v>
      </c>
      <c r="AF22" s="173">
        <v>-753.45804445299996</v>
      </c>
      <c r="AG22" s="173">
        <v>-890.86782270899971</v>
      </c>
      <c r="AH22" s="173">
        <v>-1644.3258671619997</v>
      </c>
      <c r="AI22" s="173">
        <v>-614.4205300000001</v>
      </c>
      <c r="AJ22" s="173">
        <v>-2257.746397162</v>
      </c>
      <c r="AK22" s="173">
        <v>-796.66048917600006</v>
      </c>
      <c r="AL22" s="173">
        <v>-612.62241204899988</v>
      </c>
      <c r="AM22" s="173">
        <v>-1410.2829012249999</v>
      </c>
      <c r="AN22" s="173">
        <v>-757.05009877500015</v>
      </c>
      <c r="AO22" s="173">
        <v>-2167.3330000000001</v>
      </c>
      <c r="AP22" s="173">
        <v>-340.14609877500016</v>
      </c>
      <c r="AQ22" s="173">
        <v>-2507.4790987750002</v>
      </c>
      <c r="AR22" s="173">
        <v>-620</v>
      </c>
      <c r="AS22" s="173">
        <v>-561</v>
      </c>
      <c r="AT22" s="173">
        <v>-1181</v>
      </c>
      <c r="AU22" s="173">
        <v>-140</v>
      </c>
      <c r="AV22" s="173">
        <v>-1321</v>
      </c>
      <c r="AW22" s="173">
        <v>-281</v>
      </c>
      <c r="AX22" s="173">
        <v>-1602</v>
      </c>
      <c r="AY22" s="173">
        <v>-346</v>
      </c>
      <c r="AZ22" s="173">
        <v>-301</v>
      </c>
      <c r="BA22" s="173">
        <v>-647</v>
      </c>
      <c r="BB22" s="173">
        <v>-288</v>
      </c>
      <c r="BC22" s="173">
        <v>-935</v>
      </c>
      <c r="BD22" s="173">
        <v>-1122</v>
      </c>
      <c r="BE22" s="173">
        <v>-2057</v>
      </c>
      <c r="BF22" s="173">
        <v>-679</v>
      </c>
      <c r="BG22" s="173">
        <v>-1685</v>
      </c>
      <c r="BH22" s="173">
        <v>-2364</v>
      </c>
      <c r="BI22" s="173">
        <v>-820</v>
      </c>
      <c r="BJ22" s="173">
        <v>-3184</v>
      </c>
      <c r="BK22" s="173">
        <v>-1865</v>
      </c>
      <c r="BL22" s="173">
        <v>-5049</v>
      </c>
      <c r="BM22" s="173">
        <v>-817</v>
      </c>
      <c r="BN22" s="173">
        <v>-190</v>
      </c>
      <c r="BO22" s="173">
        <v>-1007</v>
      </c>
      <c r="BP22" s="173">
        <v>-2393</v>
      </c>
      <c r="BQ22" s="173">
        <v>-3400</v>
      </c>
      <c r="BR22" s="173">
        <v>-3068</v>
      </c>
      <c r="BS22" s="173">
        <v>-6468</v>
      </c>
      <c r="BT22" s="173">
        <v>-1418</v>
      </c>
      <c r="BU22" s="173">
        <v>-3949</v>
      </c>
      <c r="BV22" s="173">
        <v>-5367</v>
      </c>
      <c r="BW22" s="173">
        <v>-1108</v>
      </c>
      <c r="BX22" s="173">
        <v>-6475</v>
      </c>
      <c r="BY22" s="173">
        <v>-2579</v>
      </c>
      <c r="BZ22" s="173">
        <v>-9054</v>
      </c>
      <c r="CA22" s="173">
        <v>-2813</v>
      </c>
      <c r="CB22" s="173">
        <v>-5614</v>
      </c>
      <c r="CC22" s="173">
        <v>-8427</v>
      </c>
      <c r="CD22" s="173">
        <v>-3524</v>
      </c>
      <c r="CE22" s="173">
        <v>-11951</v>
      </c>
      <c r="CF22" s="173">
        <v>-6573</v>
      </c>
      <c r="CG22" s="173">
        <v>-18524</v>
      </c>
      <c r="CH22" s="173">
        <v>-7178</v>
      </c>
      <c r="CI22" s="173">
        <v>-1289</v>
      </c>
      <c r="CJ22" s="173">
        <v>-8467</v>
      </c>
      <c r="CK22" s="173">
        <v>-1110</v>
      </c>
      <c r="CL22" s="173">
        <v>-9577</v>
      </c>
      <c r="CM22" s="173">
        <v>-9290</v>
      </c>
      <c r="CN22" s="173">
        <v>-18867</v>
      </c>
      <c r="CO22" s="173">
        <v>-1078</v>
      </c>
      <c r="CP22" s="173">
        <v>-907</v>
      </c>
      <c r="CQ22" s="173">
        <v>-14566</v>
      </c>
    </row>
    <row r="23" spans="1:97" s="172" customFormat="1" ht="14.45" customHeight="1">
      <c r="A23" s="178" t="s">
        <v>247</v>
      </c>
      <c r="B23" s="177">
        <f t="shared" ref="B23:E23" si="44">SUM(B5:B22,B3)</f>
        <v>-275.9239734024377</v>
      </c>
      <c r="C23" s="177">
        <f t="shared" si="44"/>
        <v>32620</v>
      </c>
      <c r="D23" s="177">
        <f t="shared" si="44"/>
        <v>32344</v>
      </c>
      <c r="E23" s="177">
        <f t="shared" si="44"/>
        <v>-1289</v>
      </c>
      <c r="F23" s="177">
        <f t="shared" ref="F23:G23" si="45">SUM(F5:F22,F3)</f>
        <v>31055</v>
      </c>
      <c r="G23" s="177">
        <f t="shared" si="45"/>
        <v>-10597.437586208216</v>
      </c>
      <c r="H23" s="177">
        <f t="shared" ref="H23" si="46">SUM(H5:H22,H3)</f>
        <v>20433</v>
      </c>
      <c r="I23" s="177">
        <f t="shared" ref="I23" si="47">SUM(I5:I22,I3)</f>
        <v>5635.2224177320168</v>
      </c>
      <c r="J23" s="177">
        <f t="shared" ref="J23" si="48">SUM(J5:J22,J3)</f>
        <v>42844</v>
      </c>
      <c r="K23" s="177">
        <f t="shared" ref="K23" si="49">SUM(K5:K22,K3)</f>
        <v>48479</v>
      </c>
      <c r="L23" s="177">
        <f t="shared" ref="L23" si="50">SUM(L5:L22,L3)</f>
        <v>-8034</v>
      </c>
      <c r="M23" s="177">
        <f t="shared" ref="M23" si="51">SUM(M5:M22,M3)</f>
        <v>40445</v>
      </c>
      <c r="N23" s="177">
        <f t="shared" ref="N23" si="52">SUM(N5:N22,N3)</f>
        <v>2592</v>
      </c>
      <c r="O23" s="177">
        <f t="shared" ref="O23" si="53">SUM(O5:O22,O3)</f>
        <v>43038</v>
      </c>
      <c r="P23" s="177">
        <f t="shared" ref="P23" si="54">SUM(P5:P22,P3)</f>
        <v>22199</v>
      </c>
      <c r="Q23" s="177">
        <f t="shared" ref="Q23" si="55">SUM(Q5:Q22,Q3)</f>
        <v>37890</v>
      </c>
      <c r="R23" s="177">
        <f t="shared" ref="R23" si="56">SUM(R5:R22,R3)</f>
        <v>60089</v>
      </c>
      <c r="S23" s="177">
        <f t="shared" ref="S23" si="57">SUM(S5:S22,S3)</f>
        <v>-3688</v>
      </c>
      <c r="T23" s="177">
        <f t="shared" ref="T23" si="58">SUM(T5:T22,T3)</f>
        <v>56401</v>
      </c>
      <c r="U23" s="177">
        <f t="shared" ref="U23" si="59">SUM(U5:U22,U3)</f>
        <v>-5538</v>
      </c>
      <c r="V23" s="177">
        <f t="shared" ref="V23" si="60">SUM(V5:V22,V3)</f>
        <v>49857</v>
      </c>
      <c r="W23" s="177">
        <f t="shared" ref="W23" si="61">SUM(W5:W22,W3)</f>
        <v>34091</v>
      </c>
      <c r="X23" s="177">
        <f t="shared" ref="X23" si="62">SUM(X5:X22,X3)</f>
        <v>8221</v>
      </c>
      <c r="Y23" s="177">
        <f t="shared" ref="Y23" si="63">SUM(Y5:Y22,Y3)</f>
        <v>41871</v>
      </c>
      <c r="Z23" s="177">
        <f t="shared" ref="Z23" si="64">SUM(Z5:Z22,Z3)</f>
        <v>10773</v>
      </c>
      <c r="AA23" s="177">
        <f t="shared" ref="AA23" si="65">SUM(AA5:AA22,AA3)</f>
        <v>57646</v>
      </c>
      <c r="AB23" s="177">
        <f t="shared" ref="AB23" si="66">SUM(AB5:AB22,AB3)</f>
        <v>13646</v>
      </c>
      <c r="AC23" s="177">
        <f t="shared" ref="AC23" si="67">SUM(AC5:AC22,AC3)</f>
        <v>70102</v>
      </c>
      <c r="AD23" s="177">
        <f t="shared" ref="AD23" si="68">SUM(AD5:AD22,AD3)</f>
        <v>33495.590343759999</v>
      </c>
      <c r="AE23" s="177">
        <f t="shared" ref="AE23" si="69">SUM(AE5:AE22,AE3)</f>
        <v>8461.9516117870007</v>
      </c>
      <c r="AF23" s="177">
        <f>SUM(AF5:AF22,AF3)</f>
        <v>41957.541955547</v>
      </c>
      <c r="AG23" s="177">
        <f t="shared" ref="AG23" si="70">SUM(AG5:AG22,AG3)</f>
        <v>32971.132177291001</v>
      </c>
      <c r="AH23" s="177">
        <f t="shared" ref="AH23" si="71">SUM(AH5:AH22,AH3)</f>
        <v>74928.674132838001</v>
      </c>
      <c r="AI23" s="177">
        <f t="shared" ref="AI23" si="72">SUM(AI5:AI22,AI3)</f>
        <v>32777.579469999997</v>
      </c>
      <c r="AJ23" s="177">
        <f t="shared" ref="AJ23" si="73">SUM(AJ5:AJ22,AJ3)</f>
        <v>107707.253602838</v>
      </c>
      <c r="AK23" s="177">
        <f t="shared" ref="AK23" si="74">SUM(AK5:AK22,AK3)</f>
        <v>23390.339510824</v>
      </c>
      <c r="AL23" s="177">
        <f t="shared" ref="AL23" si="75">SUM(AL5:AL22,AL3)</f>
        <v>12589.377587950999</v>
      </c>
      <c r="AM23" s="177">
        <f t="shared" ref="AM23" si="76">SUM(AM5:AM22,AM3)</f>
        <v>35978.717098775</v>
      </c>
      <c r="AN23" s="177">
        <f t="shared" ref="AN23" si="77">SUM(AN5:AN22,AN3)</f>
        <v>3850.9499012250017</v>
      </c>
      <c r="AO23" s="177">
        <f t="shared" ref="AO23" si="78">SUM(AO5:AO22,AO3)</f>
        <v>39829.667000000001</v>
      </c>
      <c r="AP23" s="177">
        <f t="shared" ref="AP23" si="79">SUM(AP5:AP22,AP3)</f>
        <v>48909.853901224997</v>
      </c>
      <c r="AQ23" s="177">
        <f t="shared" ref="AQ23" si="80">SUM(AQ5:AQ22,AQ3)</f>
        <v>88739.520901224998</v>
      </c>
      <c r="AR23" s="177">
        <f t="shared" ref="AR23:BB23" si="81">SUM(AR5:AR22,AR3)</f>
        <v>23550</v>
      </c>
      <c r="AS23" s="177">
        <f t="shared" si="81"/>
        <v>5256</v>
      </c>
      <c r="AT23" s="177">
        <f t="shared" si="81"/>
        <v>28806</v>
      </c>
      <c r="AU23" s="177">
        <f t="shared" si="81"/>
        <v>25903</v>
      </c>
      <c r="AV23" s="177">
        <f t="shared" si="81"/>
        <v>54709</v>
      </c>
      <c r="AW23" s="177">
        <f t="shared" si="81"/>
        <v>45398</v>
      </c>
      <c r="AX23" s="177">
        <f t="shared" si="81"/>
        <v>100107</v>
      </c>
      <c r="AY23" s="177">
        <f>SUM(AY5:AY22,AY3)</f>
        <v>53607</v>
      </c>
      <c r="AZ23" s="177">
        <f t="shared" si="81"/>
        <v>40480</v>
      </c>
      <c r="BA23" s="177">
        <f t="shared" si="81"/>
        <v>94087</v>
      </c>
      <c r="BB23" s="177">
        <f t="shared" si="81"/>
        <v>32918</v>
      </c>
      <c r="BC23" s="177">
        <f>SUM(BC5:BC22,BC3)</f>
        <v>127005</v>
      </c>
      <c r="BD23" s="177">
        <f t="shared" ref="BD23" si="82">SUM(BD5:BD22,BD3)</f>
        <v>44825</v>
      </c>
      <c r="BE23" s="177">
        <f>SUM(BE5:BE22,BE3)</f>
        <v>171830</v>
      </c>
      <c r="BF23" s="177">
        <f t="shared" ref="BF23" si="83">SUM(BF5:BF22,BF3)</f>
        <v>29482</v>
      </c>
      <c r="BG23" s="177">
        <f t="shared" ref="BG23" si="84">SUM(BG5:BG22,BG3)</f>
        <v>26363</v>
      </c>
      <c r="BH23" s="177">
        <f t="shared" ref="BH23" si="85">SUM(BH5:BH22,BH3)</f>
        <v>55845</v>
      </c>
      <c r="BI23" s="177">
        <f t="shared" ref="BI23" si="86">SUM(BI5:BI22,BI3)</f>
        <v>26967</v>
      </c>
      <c r="BJ23" s="177">
        <f t="shared" ref="BJ23" si="87">SUM(BJ5:BJ22,BJ3)</f>
        <v>82812</v>
      </c>
      <c r="BK23" s="177">
        <v>35024</v>
      </c>
      <c r="BL23" s="177">
        <v>117836</v>
      </c>
      <c r="BM23" s="177">
        <v>42919</v>
      </c>
      <c r="BN23" s="177">
        <v>41184</v>
      </c>
      <c r="BO23" s="177">
        <v>84103</v>
      </c>
      <c r="BP23" s="177">
        <f>SUM(BP3,BP4,BP11:BP15,BP17:BP21)</f>
        <v>59327</v>
      </c>
      <c r="BQ23" s="177">
        <v>143430</v>
      </c>
      <c r="BR23" s="177">
        <v>61452</v>
      </c>
      <c r="BS23" s="177">
        <v>204882</v>
      </c>
      <c r="BT23" s="177">
        <v>5816</v>
      </c>
      <c r="BU23" s="177">
        <v>-17102</v>
      </c>
      <c r="BV23" s="177">
        <v>-11286</v>
      </c>
      <c r="BW23" s="177">
        <v>55967</v>
      </c>
      <c r="BX23" s="177">
        <v>44681</v>
      </c>
      <c r="BY23" s="177">
        <v>175634</v>
      </c>
      <c r="BZ23" s="177">
        <v>220316</v>
      </c>
      <c r="CA23" s="177">
        <v>38151</v>
      </c>
      <c r="CB23" s="177">
        <v>26370</v>
      </c>
      <c r="CC23" s="177">
        <v>69327</v>
      </c>
      <c r="CD23" s="177">
        <v>35198</v>
      </c>
      <c r="CE23" s="177">
        <v>104525</v>
      </c>
      <c r="CF23" s="177">
        <v>136873</v>
      </c>
      <c r="CG23" s="177">
        <v>241938</v>
      </c>
      <c r="CH23" s="177">
        <f t="shared" ref="CH23" si="88">SUM(CH5:CH22,CH3)</f>
        <v>-4515</v>
      </c>
      <c r="CI23" s="177">
        <v>51272</v>
      </c>
      <c r="CJ23" s="177">
        <v>51157</v>
      </c>
      <c r="CK23" s="177">
        <v>4291</v>
      </c>
      <c r="CL23" s="177">
        <v>55448</v>
      </c>
      <c r="CM23" s="177">
        <v>82802.510375081154</v>
      </c>
      <c r="CN23" s="177">
        <v>138250.51037508115</v>
      </c>
      <c r="CO23" s="177">
        <v>-76640.215514798008</v>
      </c>
      <c r="CP23" s="177">
        <v>77430</v>
      </c>
      <c r="CQ23" s="177">
        <v>114613</v>
      </c>
      <c r="CR23" s="11"/>
      <c r="CS23" s="11"/>
    </row>
    <row r="24" spans="1:97" ht="14.45" customHeight="1">
      <c r="A24" s="101" t="s">
        <v>248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73"/>
      <c r="BO24" s="14"/>
      <c r="BP24" s="14"/>
      <c r="BQ24" s="14"/>
      <c r="BR24" s="14"/>
      <c r="BS24" s="173">
        <v>0</v>
      </c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</row>
    <row r="25" spans="1:97" ht="14.45" customHeight="1">
      <c r="A25" s="149" t="s">
        <v>249</v>
      </c>
      <c r="B25" s="173">
        <v>0</v>
      </c>
      <c r="C25" s="173">
        <v>0</v>
      </c>
      <c r="D25" s="173">
        <v>0</v>
      </c>
      <c r="E25" s="173">
        <v>0</v>
      </c>
      <c r="F25" s="173">
        <v>0</v>
      </c>
      <c r="G25" s="173">
        <v>0</v>
      </c>
      <c r="H25" s="173">
        <v>0</v>
      </c>
      <c r="I25" s="173">
        <v>0</v>
      </c>
      <c r="J25" s="173">
        <v>0</v>
      </c>
      <c r="K25" s="173">
        <v>0</v>
      </c>
      <c r="L25" s="173">
        <v>0</v>
      </c>
      <c r="M25" s="173">
        <v>0</v>
      </c>
      <c r="N25" s="173">
        <v>0</v>
      </c>
      <c r="O25" s="173">
        <v>0</v>
      </c>
      <c r="P25" s="173">
        <v>0</v>
      </c>
      <c r="Q25" s="173">
        <v>0</v>
      </c>
      <c r="R25" s="173">
        <v>0</v>
      </c>
      <c r="S25" s="173">
        <v>0</v>
      </c>
      <c r="T25" s="173">
        <v>0</v>
      </c>
      <c r="U25" s="173">
        <v>0</v>
      </c>
      <c r="V25" s="173">
        <v>0</v>
      </c>
      <c r="W25" s="173">
        <v>0</v>
      </c>
      <c r="X25" s="173">
        <v>3781</v>
      </c>
      <c r="Y25" s="173">
        <v>4222</v>
      </c>
      <c r="Z25" s="173">
        <v>0</v>
      </c>
      <c r="AA25" s="173">
        <v>0</v>
      </c>
      <c r="AB25" s="173">
        <v>0</v>
      </c>
      <c r="AC25" s="173">
        <v>0</v>
      </c>
      <c r="AD25" s="173">
        <v>2463</v>
      </c>
      <c r="AE25" s="173">
        <v>2204</v>
      </c>
      <c r="AF25" s="173">
        <v>4667</v>
      </c>
      <c r="AG25" s="173">
        <v>4</v>
      </c>
      <c r="AH25" s="173">
        <v>4671</v>
      </c>
      <c r="AI25" s="173">
        <v>155</v>
      </c>
      <c r="AJ25" s="173">
        <v>4826</v>
      </c>
      <c r="AK25" s="173">
        <v>0</v>
      </c>
      <c r="AL25" s="173">
        <v>1871</v>
      </c>
      <c r="AM25" s="173">
        <v>1871</v>
      </c>
      <c r="AN25" s="173">
        <v>849</v>
      </c>
      <c r="AO25" s="173">
        <v>2720</v>
      </c>
      <c r="AP25" s="173">
        <v>1106</v>
      </c>
      <c r="AQ25" s="173">
        <v>3826</v>
      </c>
      <c r="AR25" s="173">
        <v>0</v>
      </c>
      <c r="AS25" s="173">
        <v>0</v>
      </c>
      <c r="AT25" s="173">
        <v>0</v>
      </c>
      <c r="AU25" s="173">
        <v>2745</v>
      </c>
      <c r="AV25" s="173">
        <v>2745</v>
      </c>
      <c r="AW25" s="173">
        <v>372</v>
      </c>
      <c r="AX25" s="173">
        <v>3117</v>
      </c>
      <c r="AY25" s="173">
        <v>31</v>
      </c>
      <c r="AZ25" s="173">
        <v>6</v>
      </c>
      <c r="BA25" s="173">
        <v>37</v>
      </c>
      <c r="BB25" s="173">
        <v>637</v>
      </c>
      <c r="BC25" s="173">
        <v>674</v>
      </c>
      <c r="BD25" s="173">
        <v>12</v>
      </c>
      <c r="BE25" s="173">
        <v>686</v>
      </c>
      <c r="BF25" s="173">
        <v>682</v>
      </c>
      <c r="BG25" s="173">
        <v>-2</v>
      </c>
      <c r="BH25" s="173">
        <v>680</v>
      </c>
      <c r="BI25" s="173">
        <v>4</v>
      </c>
      <c r="BJ25" s="173">
        <v>684</v>
      </c>
      <c r="BK25" s="173">
        <v>5753</v>
      </c>
      <c r="BL25" s="173">
        <v>6437</v>
      </c>
      <c r="BM25" s="173">
        <v>0</v>
      </c>
      <c r="BN25" s="173">
        <v>987</v>
      </c>
      <c r="BO25" s="173">
        <v>987</v>
      </c>
      <c r="BP25" s="173">
        <v>5923</v>
      </c>
      <c r="BQ25" s="173">
        <v>6910</v>
      </c>
      <c r="BR25" s="173">
        <v>-784</v>
      </c>
      <c r="BS25" s="173">
        <v>6126</v>
      </c>
      <c r="BT25" s="173">
        <v>-318</v>
      </c>
      <c r="BU25" s="173">
        <v>656</v>
      </c>
      <c r="BV25" s="173">
        <v>338</v>
      </c>
      <c r="BW25" s="173">
        <v>7</v>
      </c>
      <c r="BX25" s="173">
        <v>345</v>
      </c>
      <c r="BY25" s="173">
        <v>932</v>
      </c>
      <c r="BZ25" s="173">
        <v>1277</v>
      </c>
      <c r="CA25" s="173">
        <v>175</v>
      </c>
      <c r="CB25" s="173">
        <v>213</v>
      </c>
      <c r="CC25" s="173">
        <v>388</v>
      </c>
      <c r="CD25" s="173">
        <v>47</v>
      </c>
      <c r="CE25" s="173">
        <v>435</v>
      </c>
      <c r="CF25" s="173">
        <v>1037</v>
      </c>
      <c r="CG25" s="173">
        <v>1472</v>
      </c>
      <c r="CH25" s="173">
        <v>0</v>
      </c>
      <c r="CI25" s="173">
        <v>0</v>
      </c>
      <c r="CJ25" s="173">
        <v>0</v>
      </c>
      <c r="CK25" s="173">
        <v>0</v>
      </c>
      <c r="CL25" s="173">
        <v>0</v>
      </c>
      <c r="CM25" s="173">
        <v>0</v>
      </c>
      <c r="CN25" s="173">
        <v>0</v>
      </c>
      <c r="CO25" s="173" t="s">
        <v>52</v>
      </c>
      <c r="CP25" s="173" t="s">
        <v>52</v>
      </c>
      <c r="CQ25" s="173" t="s">
        <v>52</v>
      </c>
    </row>
    <row r="26" spans="1:97" ht="14.45" customHeight="1">
      <c r="A26" s="149" t="s">
        <v>250</v>
      </c>
      <c r="B26" s="173">
        <v>-2524</v>
      </c>
      <c r="C26" s="173">
        <v>-3999</v>
      </c>
      <c r="D26" s="173">
        <v>-6523</v>
      </c>
      <c r="E26" s="173">
        <v>-2807</v>
      </c>
      <c r="F26" s="173">
        <v>-9330</v>
      </c>
      <c r="G26" s="173">
        <v>-4853</v>
      </c>
      <c r="H26" s="173">
        <v>-14183</v>
      </c>
      <c r="I26" s="173">
        <v>-3738</v>
      </c>
      <c r="J26" s="173">
        <v>-3578</v>
      </c>
      <c r="K26" s="173">
        <v>-7316</v>
      </c>
      <c r="L26" s="173">
        <v>-9611</v>
      </c>
      <c r="M26" s="173">
        <v>-16927</v>
      </c>
      <c r="N26" s="173">
        <v>-13312</v>
      </c>
      <c r="O26" s="173">
        <v>-30239</v>
      </c>
      <c r="P26" s="173">
        <v>-17337</v>
      </c>
      <c r="Q26" s="173">
        <v>-14462</v>
      </c>
      <c r="R26" s="173">
        <v>-31799</v>
      </c>
      <c r="S26" s="173">
        <v>-16479</v>
      </c>
      <c r="T26" s="173">
        <v>-48278</v>
      </c>
      <c r="U26" s="173">
        <v>-9168</v>
      </c>
      <c r="V26" s="173">
        <v>-57446</v>
      </c>
      <c r="W26" s="173">
        <v>-11227</v>
      </c>
      <c r="X26" s="173">
        <v>-8942</v>
      </c>
      <c r="Y26" s="173">
        <v>-20169</v>
      </c>
      <c r="Z26" s="173">
        <v>-10487</v>
      </c>
      <c r="AA26" s="173">
        <v>-30656</v>
      </c>
      <c r="AB26" s="173">
        <v>-13100</v>
      </c>
      <c r="AC26" s="173">
        <v>-43756</v>
      </c>
      <c r="AD26" s="173">
        <v>-9860</v>
      </c>
      <c r="AE26" s="173">
        <v>-14312</v>
      </c>
      <c r="AF26" s="173">
        <v>-24172</v>
      </c>
      <c r="AG26" s="173">
        <v>-12325</v>
      </c>
      <c r="AH26" s="173">
        <v>-36497</v>
      </c>
      <c r="AI26" s="173">
        <v>-14034</v>
      </c>
      <c r="AJ26" s="173">
        <v>-50531</v>
      </c>
      <c r="AK26" s="173">
        <v>-10292</v>
      </c>
      <c r="AL26" s="173">
        <v>-5791</v>
      </c>
      <c r="AM26" s="173">
        <v>-16083</v>
      </c>
      <c r="AN26" s="173">
        <v>-4680</v>
      </c>
      <c r="AO26" s="173">
        <v>-20763</v>
      </c>
      <c r="AP26" s="173">
        <v>-5012</v>
      </c>
      <c r="AQ26" s="173">
        <v>-25775</v>
      </c>
      <c r="AR26" s="173">
        <v>-7904</v>
      </c>
      <c r="AS26" s="173">
        <v>-7537</v>
      </c>
      <c r="AT26" s="173">
        <v>-15441</v>
      </c>
      <c r="AU26" s="173">
        <v>-5342</v>
      </c>
      <c r="AV26" s="173">
        <v>-20783</v>
      </c>
      <c r="AW26" s="173">
        <v>-4283</v>
      </c>
      <c r="AX26" s="173">
        <v>-25066</v>
      </c>
      <c r="AY26" s="173">
        <v>-3254</v>
      </c>
      <c r="AZ26" s="173">
        <v>-5606</v>
      </c>
      <c r="BA26" s="173">
        <v>-8860</v>
      </c>
      <c r="BB26" s="173">
        <v>-5084</v>
      </c>
      <c r="BC26" s="173">
        <v>-13944</v>
      </c>
      <c r="BD26" s="173">
        <v>-7604</v>
      </c>
      <c r="BE26" s="173">
        <v>-21548</v>
      </c>
      <c r="BF26" s="173">
        <v>-7213</v>
      </c>
      <c r="BG26" s="173">
        <v>-15014</v>
      </c>
      <c r="BH26" s="173">
        <v>-22227</v>
      </c>
      <c r="BI26" s="173">
        <v>-13739</v>
      </c>
      <c r="BJ26" s="173">
        <v>-35966</v>
      </c>
      <c r="BK26" s="173">
        <v>-12648</v>
      </c>
      <c r="BL26" s="173">
        <v>-48614</v>
      </c>
      <c r="BM26" s="173">
        <v>-8634</v>
      </c>
      <c r="BN26" s="173">
        <v>-17486</v>
      </c>
      <c r="BO26" s="173">
        <v>-26120</v>
      </c>
      <c r="BP26" s="173">
        <v>-17446</v>
      </c>
      <c r="BQ26" s="173">
        <v>-43566</v>
      </c>
      <c r="BR26" s="173">
        <v>-22041</v>
      </c>
      <c r="BS26" s="173">
        <v>-65607</v>
      </c>
      <c r="BT26" s="173">
        <v>-14075</v>
      </c>
      <c r="BU26" s="173">
        <v>-7361</v>
      </c>
      <c r="BV26" s="173">
        <v>-21436</v>
      </c>
      <c r="BW26" s="173">
        <v>-9360</v>
      </c>
      <c r="BX26" s="173">
        <v>-30796</v>
      </c>
      <c r="BY26" s="173">
        <v>-15389</v>
      </c>
      <c r="BZ26" s="173">
        <v>-46185</v>
      </c>
      <c r="CA26" s="173">
        <v>-12545</v>
      </c>
      <c r="CB26" s="173">
        <v>-29554</v>
      </c>
      <c r="CC26" s="173">
        <v>-42099</v>
      </c>
      <c r="CD26" s="173">
        <v>-62738</v>
      </c>
      <c r="CE26" s="173">
        <v>-104837</v>
      </c>
      <c r="CF26" s="173">
        <v>-64044</v>
      </c>
      <c r="CG26" s="173">
        <v>-168881</v>
      </c>
      <c r="CH26" s="173">
        <v>-40835</v>
      </c>
      <c r="CI26" s="173">
        <v>-56004</v>
      </c>
      <c r="CJ26" s="173">
        <v>-96839</v>
      </c>
      <c r="CK26" s="173">
        <v>-63697</v>
      </c>
      <c r="CL26" s="173">
        <v>-160536</v>
      </c>
      <c r="CM26" s="173">
        <v>-72607.37610925379</v>
      </c>
      <c r="CN26" s="173">
        <v>-233143.37610925379</v>
      </c>
      <c r="CO26" s="173">
        <v>-50998.419443712977</v>
      </c>
      <c r="CP26" s="173">
        <v>-74524</v>
      </c>
      <c r="CQ26" s="173">
        <v>-47712</v>
      </c>
    </row>
    <row r="27" spans="1:97" ht="14.45" customHeight="1">
      <c r="A27" s="149" t="s">
        <v>74</v>
      </c>
      <c r="B27" s="173" t="s">
        <v>52</v>
      </c>
      <c r="C27" s="173">
        <v>0</v>
      </c>
      <c r="D27" s="173">
        <v>0</v>
      </c>
      <c r="E27" s="173">
        <v>1869</v>
      </c>
      <c r="F27" s="173">
        <v>1869</v>
      </c>
      <c r="G27" s="173">
        <v>-1392</v>
      </c>
      <c r="H27" s="173">
        <v>-1392</v>
      </c>
      <c r="I27" s="173">
        <v>-192193</v>
      </c>
      <c r="J27" s="173">
        <v>-56500</v>
      </c>
      <c r="K27" s="173">
        <v>-248693</v>
      </c>
      <c r="L27" s="173">
        <v>-40620</v>
      </c>
      <c r="M27" s="173">
        <v>-289313</v>
      </c>
      <c r="N27" s="173">
        <v>-58510</v>
      </c>
      <c r="O27" s="173">
        <v>-347823</v>
      </c>
      <c r="P27" s="173">
        <v>-69420</v>
      </c>
      <c r="Q27" s="173">
        <v>-107781</v>
      </c>
      <c r="R27" s="173">
        <v>-177201</v>
      </c>
      <c r="S27" s="173">
        <v>-66661</v>
      </c>
      <c r="T27" s="173">
        <v>-243862</v>
      </c>
      <c r="U27" s="173">
        <v>-117476</v>
      </c>
      <c r="V27" s="173">
        <v>-361338</v>
      </c>
      <c r="W27" s="173">
        <v>-82139</v>
      </c>
      <c r="X27" s="173">
        <v>-86316</v>
      </c>
      <c r="Y27" s="173">
        <v>-168455</v>
      </c>
      <c r="Z27" s="173">
        <v>-80287</v>
      </c>
      <c r="AA27" s="173">
        <v>-248742</v>
      </c>
      <c r="AB27" s="173">
        <v>-96052</v>
      </c>
      <c r="AC27" s="173">
        <v>-344794</v>
      </c>
      <c r="AD27" s="173">
        <v>-84585</v>
      </c>
      <c r="AE27" s="173">
        <v>-93137</v>
      </c>
      <c r="AF27" s="173">
        <v>-177722</v>
      </c>
      <c r="AG27" s="173">
        <v>-118186</v>
      </c>
      <c r="AH27" s="173">
        <v>-295908</v>
      </c>
      <c r="AI27" s="173">
        <v>-140268</v>
      </c>
      <c r="AJ27" s="173">
        <v>-436176</v>
      </c>
      <c r="AK27" s="173">
        <v>-116487</v>
      </c>
      <c r="AL27" s="173">
        <v>-227767</v>
      </c>
      <c r="AM27" s="173">
        <v>-344254</v>
      </c>
      <c r="AN27" s="173">
        <v>-182137</v>
      </c>
      <c r="AO27" s="173">
        <v>-526391</v>
      </c>
      <c r="AP27" s="173">
        <v>-202214</v>
      </c>
      <c r="AQ27" s="173">
        <v>-728605</v>
      </c>
      <c r="AR27" s="173">
        <v>-177863</v>
      </c>
      <c r="AS27" s="173">
        <v>-154901</v>
      </c>
      <c r="AT27" s="173">
        <v>-332764</v>
      </c>
      <c r="AU27" s="173">
        <v>-228192</v>
      </c>
      <c r="AV27" s="173">
        <v>-560956</v>
      </c>
      <c r="AW27" s="173">
        <v>-257249</v>
      </c>
      <c r="AX27" s="173">
        <v>-818205</v>
      </c>
      <c r="AY27" s="173">
        <v>-231078</v>
      </c>
      <c r="AZ27" s="173">
        <v>-253452</v>
      </c>
      <c r="BA27" s="173">
        <v>-484530</v>
      </c>
      <c r="BB27" s="173">
        <v>-180541</v>
      </c>
      <c r="BC27" s="173">
        <v>-665071</v>
      </c>
      <c r="BD27" s="173">
        <v>-382220</v>
      </c>
      <c r="BE27" s="173">
        <v>-1047291</v>
      </c>
      <c r="BF27" s="173">
        <v>-226044</v>
      </c>
      <c r="BG27" s="173">
        <v>-182058</v>
      </c>
      <c r="BH27" s="173">
        <v>-408102</v>
      </c>
      <c r="BI27" s="173">
        <v>-322269</v>
      </c>
      <c r="BJ27" s="173">
        <v>-730371</v>
      </c>
      <c r="BK27" s="173">
        <v>-279712</v>
      </c>
      <c r="BL27" s="173">
        <v>-1010083</v>
      </c>
      <c r="BM27" s="173">
        <v>-287097</v>
      </c>
      <c r="BN27" s="173">
        <v>-243012</v>
      </c>
      <c r="BO27" s="173">
        <v>-530109</v>
      </c>
      <c r="BP27" s="173">
        <v>-243094</v>
      </c>
      <c r="BQ27" s="173">
        <v>-773203</v>
      </c>
      <c r="BR27" s="173">
        <v>-316915</v>
      </c>
      <c r="BS27" s="173">
        <v>-1090118</v>
      </c>
      <c r="BT27" s="173">
        <v>-778819</v>
      </c>
      <c r="BU27" s="173">
        <v>-250324</v>
      </c>
      <c r="BV27" s="173">
        <v>-1029143</v>
      </c>
      <c r="BW27" s="173">
        <v>-255211</v>
      </c>
      <c r="BX27" s="173">
        <v>-1284354</v>
      </c>
      <c r="BY27" s="173">
        <v>-743175</v>
      </c>
      <c r="BZ27" s="173">
        <v>-2027529</v>
      </c>
      <c r="CA27" s="173">
        <v>-457467</v>
      </c>
      <c r="CB27" s="173">
        <v>-636730</v>
      </c>
      <c r="CC27" s="173">
        <v>-1094197</v>
      </c>
      <c r="CD27" s="173">
        <v>-513529</v>
      </c>
      <c r="CE27" s="173">
        <v>-1607726</v>
      </c>
      <c r="CF27" s="173">
        <v>-606549</v>
      </c>
      <c r="CG27" s="173">
        <v>-2214275</v>
      </c>
      <c r="CH27" s="173">
        <v>-1327994</v>
      </c>
      <c r="CI27" s="173">
        <v>-889780</v>
      </c>
      <c r="CJ27" s="173">
        <v>-2217774</v>
      </c>
      <c r="CK27" s="173">
        <v>-775207</v>
      </c>
      <c r="CL27" s="173">
        <v>-2992981</v>
      </c>
      <c r="CM27" s="173">
        <v>-1087026</v>
      </c>
      <c r="CN27" s="173">
        <v>-4080007</v>
      </c>
      <c r="CO27" s="173">
        <v>-1747817</v>
      </c>
      <c r="CP27" s="173">
        <v>-653262</v>
      </c>
      <c r="CQ27" s="173">
        <v>-693096</v>
      </c>
    </row>
    <row r="28" spans="1:97" ht="14.45" customHeight="1">
      <c r="A28" s="174" t="s">
        <v>251</v>
      </c>
      <c r="B28" s="173">
        <v>1764</v>
      </c>
      <c r="C28" s="173">
        <v>-587</v>
      </c>
      <c r="D28" s="173">
        <v>1177</v>
      </c>
      <c r="E28" s="173">
        <v>-1177</v>
      </c>
      <c r="F28" s="173" t="s">
        <v>52</v>
      </c>
      <c r="G28" s="173">
        <v>815</v>
      </c>
      <c r="H28" s="173">
        <v>2684</v>
      </c>
      <c r="I28" s="173">
        <v>19800</v>
      </c>
      <c r="J28" s="173">
        <v>44732</v>
      </c>
      <c r="K28" s="173">
        <v>64532</v>
      </c>
      <c r="L28" s="173">
        <v>68837</v>
      </c>
      <c r="M28" s="173">
        <v>133369</v>
      </c>
      <c r="N28" s="173">
        <v>76399</v>
      </c>
      <c r="O28" s="173">
        <v>209768</v>
      </c>
      <c r="P28" s="173">
        <v>70771</v>
      </c>
      <c r="Q28" s="173">
        <v>70022</v>
      </c>
      <c r="R28" s="173">
        <v>140793</v>
      </c>
      <c r="S28" s="173">
        <v>103375</v>
      </c>
      <c r="T28" s="173">
        <v>244168</v>
      </c>
      <c r="U28" s="173">
        <v>96352</v>
      </c>
      <c r="V28" s="173">
        <v>340520</v>
      </c>
      <c r="W28" s="173">
        <v>71006</v>
      </c>
      <c r="X28" s="173">
        <v>87352</v>
      </c>
      <c r="Y28" s="173">
        <v>158358</v>
      </c>
      <c r="Z28" s="173">
        <v>101880</v>
      </c>
      <c r="AA28" s="173">
        <v>260237</v>
      </c>
      <c r="AB28" s="173">
        <v>116453</v>
      </c>
      <c r="AC28" s="173">
        <v>376690</v>
      </c>
      <c r="AD28" s="173">
        <v>64216</v>
      </c>
      <c r="AE28" s="173">
        <v>143963</v>
      </c>
      <c r="AF28" s="173">
        <v>208179</v>
      </c>
      <c r="AG28" s="173">
        <v>99186</v>
      </c>
      <c r="AH28" s="173">
        <v>307365</v>
      </c>
      <c r="AI28" s="173">
        <v>126495</v>
      </c>
      <c r="AJ28" s="173">
        <v>433860</v>
      </c>
      <c r="AK28" s="173">
        <v>108785</v>
      </c>
      <c r="AL28" s="173">
        <v>262574</v>
      </c>
      <c r="AM28" s="173">
        <v>371359</v>
      </c>
      <c r="AN28" s="173">
        <v>170019</v>
      </c>
      <c r="AO28" s="173">
        <v>541378</v>
      </c>
      <c r="AP28" s="173">
        <v>178769</v>
      </c>
      <c r="AQ28" s="173">
        <v>720147</v>
      </c>
      <c r="AR28" s="173">
        <v>155689</v>
      </c>
      <c r="AS28" s="173">
        <v>192236</v>
      </c>
      <c r="AT28" s="173">
        <v>347925</v>
      </c>
      <c r="AU28" s="173">
        <v>231652</v>
      </c>
      <c r="AV28" s="173">
        <v>579577</v>
      </c>
      <c r="AW28" s="173">
        <v>239619</v>
      </c>
      <c r="AX28" s="173">
        <v>819196</v>
      </c>
      <c r="AY28" s="173">
        <v>192151</v>
      </c>
      <c r="AZ28" s="173">
        <v>239513</v>
      </c>
      <c r="BA28" s="173">
        <v>431664</v>
      </c>
      <c r="BB28" s="173">
        <v>274971</v>
      </c>
      <c r="BC28" s="173">
        <v>706635</v>
      </c>
      <c r="BD28" s="173">
        <v>269821</v>
      </c>
      <c r="BE28" s="173">
        <v>976456</v>
      </c>
      <c r="BF28" s="173">
        <v>233379</v>
      </c>
      <c r="BG28" s="173">
        <v>244619</v>
      </c>
      <c r="BH28" s="173">
        <v>477998</v>
      </c>
      <c r="BI28" s="173">
        <v>311098</v>
      </c>
      <c r="BJ28" s="173">
        <v>789096</v>
      </c>
      <c r="BK28" s="173">
        <v>335400</v>
      </c>
      <c r="BL28" s="173">
        <v>1124496</v>
      </c>
      <c r="BM28" s="173">
        <v>223627</v>
      </c>
      <c r="BN28" s="173">
        <v>290187</v>
      </c>
      <c r="BO28" s="173">
        <v>513814</v>
      </c>
      <c r="BP28" s="173">
        <v>227704</v>
      </c>
      <c r="BQ28" s="173">
        <v>741518</v>
      </c>
      <c r="BR28" s="173">
        <v>322672</v>
      </c>
      <c r="BS28" s="173">
        <v>1064190</v>
      </c>
      <c r="BT28" s="173">
        <v>433314</v>
      </c>
      <c r="BU28" s="173">
        <v>312690</v>
      </c>
      <c r="BV28" s="173">
        <v>746004</v>
      </c>
      <c r="BW28" s="173">
        <v>257147</v>
      </c>
      <c r="BX28" s="173">
        <v>1003151</v>
      </c>
      <c r="BY28" s="173">
        <v>835354</v>
      </c>
      <c r="BZ28" s="173">
        <v>1838505</v>
      </c>
      <c r="CA28" s="173">
        <v>634097</v>
      </c>
      <c r="CB28" s="173">
        <v>670813</v>
      </c>
      <c r="CC28" s="173">
        <v>1304910</v>
      </c>
      <c r="CD28" s="173">
        <v>584618</v>
      </c>
      <c r="CE28" s="173">
        <v>1889528</v>
      </c>
      <c r="CF28" s="173">
        <v>627705</v>
      </c>
      <c r="CG28" s="173">
        <v>2517233</v>
      </c>
      <c r="CH28" s="173">
        <v>972588</v>
      </c>
      <c r="CI28" s="173">
        <v>861866</v>
      </c>
      <c r="CJ28" s="173">
        <v>1834454</v>
      </c>
      <c r="CK28" s="173">
        <v>941424</v>
      </c>
      <c r="CL28" s="173">
        <v>2775878</v>
      </c>
      <c r="CM28" s="173">
        <v>1119759</v>
      </c>
      <c r="CN28" s="173">
        <v>3895637</v>
      </c>
      <c r="CO28" s="173">
        <v>1504626</v>
      </c>
      <c r="CP28" s="173">
        <v>757686</v>
      </c>
      <c r="CQ28" s="173">
        <v>731252</v>
      </c>
    </row>
    <row r="29" spans="1:97" ht="14.45" customHeight="1">
      <c r="A29" s="174" t="s">
        <v>252</v>
      </c>
      <c r="B29" s="173">
        <v>0</v>
      </c>
      <c r="C29" s="173">
        <v>0</v>
      </c>
      <c r="D29" s="173">
        <v>0</v>
      </c>
      <c r="E29" s="173">
        <v>0</v>
      </c>
      <c r="F29" s="173">
        <v>0</v>
      </c>
      <c r="G29" s="173">
        <v>0</v>
      </c>
      <c r="H29" s="173">
        <v>0</v>
      </c>
      <c r="I29" s="173">
        <v>0</v>
      </c>
      <c r="J29" s="173">
        <v>0</v>
      </c>
      <c r="K29" s="173">
        <v>0</v>
      </c>
      <c r="L29" s="173">
        <v>0</v>
      </c>
      <c r="M29" s="173">
        <v>0</v>
      </c>
      <c r="N29" s="173">
        <v>0</v>
      </c>
      <c r="O29" s="173">
        <v>0</v>
      </c>
      <c r="P29" s="173">
        <v>0</v>
      </c>
      <c r="Q29" s="173">
        <v>0</v>
      </c>
      <c r="R29" s="173">
        <v>0</v>
      </c>
      <c r="S29" s="173">
        <v>0</v>
      </c>
      <c r="T29" s="173">
        <v>0</v>
      </c>
      <c r="U29" s="173">
        <v>0</v>
      </c>
      <c r="V29" s="173">
        <v>0</v>
      </c>
      <c r="W29" s="173">
        <v>0</v>
      </c>
      <c r="X29" s="173">
        <v>0</v>
      </c>
      <c r="Y29" s="173">
        <v>0</v>
      </c>
      <c r="Z29" s="173">
        <v>0</v>
      </c>
      <c r="AA29" s="173">
        <v>0</v>
      </c>
      <c r="AB29" s="173">
        <v>0</v>
      </c>
      <c r="AC29" s="173">
        <v>0</v>
      </c>
      <c r="AD29" s="173">
        <v>0</v>
      </c>
      <c r="AE29" s="173">
        <v>0</v>
      </c>
      <c r="AF29" s="173">
        <v>0</v>
      </c>
      <c r="AG29" s="173">
        <v>0</v>
      </c>
      <c r="AH29" s="173">
        <v>0</v>
      </c>
      <c r="AI29" s="173">
        <v>0</v>
      </c>
      <c r="AJ29" s="173">
        <v>0</v>
      </c>
      <c r="AK29" s="173">
        <v>0</v>
      </c>
      <c r="AL29" s="173">
        <v>0</v>
      </c>
      <c r="AM29" s="173">
        <v>0</v>
      </c>
      <c r="AN29" s="173">
        <v>0</v>
      </c>
      <c r="AO29" s="173">
        <v>0</v>
      </c>
      <c r="AP29" s="173">
        <v>0</v>
      </c>
      <c r="AQ29" s="173">
        <v>0</v>
      </c>
      <c r="AR29" s="173">
        <v>0</v>
      </c>
      <c r="AS29" s="173">
        <v>0</v>
      </c>
      <c r="AT29" s="173">
        <v>0</v>
      </c>
      <c r="AU29" s="173">
        <v>0</v>
      </c>
      <c r="AV29" s="173">
        <v>0</v>
      </c>
      <c r="AW29" s="173">
        <v>0</v>
      </c>
      <c r="AX29" s="173">
        <v>0</v>
      </c>
      <c r="AY29" s="173">
        <v>0</v>
      </c>
      <c r="AZ29" s="173">
        <v>0</v>
      </c>
      <c r="BA29" s="173">
        <v>0</v>
      </c>
      <c r="BB29" s="173">
        <v>0</v>
      </c>
      <c r="BC29" s="173">
        <v>0</v>
      </c>
      <c r="BD29" s="173">
        <v>0</v>
      </c>
      <c r="BE29" s="173">
        <v>0</v>
      </c>
      <c r="BF29" s="173">
        <v>0</v>
      </c>
      <c r="BG29" s="173">
        <v>0</v>
      </c>
      <c r="BH29" s="173">
        <v>0</v>
      </c>
      <c r="BI29" s="173">
        <v>0</v>
      </c>
      <c r="BJ29" s="173">
        <v>0</v>
      </c>
      <c r="BK29" s="173">
        <v>0</v>
      </c>
      <c r="BL29" s="173">
        <v>0</v>
      </c>
      <c r="BM29" s="173">
        <v>0</v>
      </c>
      <c r="BN29" s="173">
        <v>0</v>
      </c>
      <c r="BO29" s="173">
        <v>0</v>
      </c>
      <c r="BP29" s="173">
        <v>0</v>
      </c>
      <c r="BQ29" s="173">
        <v>0</v>
      </c>
      <c r="BR29" s="173">
        <v>0</v>
      </c>
      <c r="BS29" s="173">
        <v>0</v>
      </c>
      <c r="BT29" s="173">
        <v>0</v>
      </c>
      <c r="BU29" s="173">
        <v>0</v>
      </c>
      <c r="BV29" s="173">
        <v>0</v>
      </c>
      <c r="BW29" s="173">
        <v>0</v>
      </c>
      <c r="BX29" s="173">
        <v>0</v>
      </c>
      <c r="BY29" s="173">
        <v>-163404</v>
      </c>
      <c r="BZ29" s="173">
        <v>-163404</v>
      </c>
      <c r="CA29" s="173">
        <v>-11328</v>
      </c>
      <c r="CB29" s="173">
        <v>17</v>
      </c>
      <c r="CC29" s="173">
        <v>-11311</v>
      </c>
      <c r="CD29" s="173">
        <v>-85010</v>
      </c>
      <c r="CE29" s="173">
        <v>-96321</v>
      </c>
      <c r="CF29" s="173">
        <v>-50000</v>
      </c>
      <c r="CG29" s="173">
        <v>-146321</v>
      </c>
      <c r="CH29" s="173">
        <v>-49983</v>
      </c>
      <c r="CI29" s="173">
        <v>0</v>
      </c>
      <c r="CJ29" s="173">
        <v>-49983</v>
      </c>
      <c r="CK29" s="173">
        <v>-32352</v>
      </c>
      <c r="CL29" s="173">
        <v>-89135</v>
      </c>
      <c r="CM29" s="173">
        <v>-600</v>
      </c>
      <c r="CN29" s="173">
        <v>-89735</v>
      </c>
      <c r="CO29" s="173">
        <v>-130311</v>
      </c>
      <c r="CP29" s="173">
        <v>-64068</v>
      </c>
      <c r="CQ29" s="173">
        <v>-243</v>
      </c>
    </row>
    <row r="30" spans="1:97" ht="14.45" customHeight="1">
      <c r="A30" s="174" t="s">
        <v>253</v>
      </c>
      <c r="B30" s="173">
        <v>0</v>
      </c>
      <c r="C30" s="173">
        <v>0</v>
      </c>
      <c r="D30" s="173">
        <v>0</v>
      </c>
      <c r="E30" s="173">
        <v>0</v>
      </c>
      <c r="F30" s="173">
        <v>0</v>
      </c>
      <c r="G30" s="173">
        <v>0</v>
      </c>
      <c r="H30" s="173">
        <v>0</v>
      </c>
      <c r="I30" s="173">
        <v>0</v>
      </c>
      <c r="J30" s="173">
        <v>0</v>
      </c>
      <c r="K30" s="173">
        <v>0</v>
      </c>
      <c r="L30" s="173">
        <v>0</v>
      </c>
      <c r="M30" s="173">
        <v>0</v>
      </c>
      <c r="N30" s="173">
        <v>0</v>
      </c>
      <c r="O30" s="173">
        <v>0</v>
      </c>
      <c r="P30" s="173">
        <v>0</v>
      </c>
      <c r="Q30" s="173">
        <v>0</v>
      </c>
      <c r="R30" s="173">
        <v>0</v>
      </c>
      <c r="S30" s="173">
        <v>0</v>
      </c>
      <c r="T30" s="173">
        <v>0</v>
      </c>
      <c r="U30" s="173">
        <v>0</v>
      </c>
      <c r="V30" s="173">
        <v>0</v>
      </c>
      <c r="W30" s="173">
        <v>0</v>
      </c>
      <c r="X30" s="173">
        <v>0</v>
      </c>
      <c r="Y30" s="173">
        <v>0</v>
      </c>
      <c r="Z30" s="173">
        <v>0</v>
      </c>
      <c r="AA30" s="173">
        <v>0</v>
      </c>
      <c r="AB30" s="173">
        <v>0</v>
      </c>
      <c r="AC30" s="173">
        <v>0</v>
      </c>
      <c r="AD30" s="173">
        <v>0</v>
      </c>
      <c r="AE30" s="173">
        <v>0</v>
      </c>
      <c r="AF30" s="173">
        <v>0</v>
      </c>
      <c r="AG30" s="173">
        <v>0</v>
      </c>
      <c r="AH30" s="173">
        <v>0</v>
      </c>
      <c r="AI30" s="173">
        <v>0</v>
      </c>
      <c r="AJ30" s="173">
        <v>0</v>
      </c>
      <c r="AK30" s="173">
        <v>0</v>
      </c>
      <c r="AL30" s="173">
        <v>0</v>
      </c>
      <c r="AM30" s="173">
        <v>0</v>
      </c>
      <c r="AN30" s="173">
        <v>0</v>
      </c>
      <c r="AO30" s="173">
        <v>0</v>
      </c>
      <c r="AP30" s="173">
        <v>0</v>
      </c>
      <c r="AQ30" s="173">
        <v>0</v>
      </c>
      <c r="AR30" s="173">
        <v>0</v>
      </c>
      <c r="AS30" s="173">
        <v>0</v>
      </c>
      <c r="AT30" s="173">
        <v>0</v>
      </c>
      <c r="AU30" s="173">
        <v>0</v>
      </c>
      <c r="AV30" s="173">
        <v>0</v>
      </c>
      <c r="AW30" s="173">
        <v>0</v>
      </c>
      <c r="AX30" s="173">
        <v>0</v>
      </c>
      <c r="AY30" s="173">
        <v>0</v>
      </c>
      <c r="AZ30" s="173">
        <v>0</v>
      </c>
      <c r="BA30" s="173">
        <v>0</v>
      </c>
      <c r="BB30" s="173">
        <v>0</v>
      </c>
      <c r="BC30" s="173">
        <v>0</v>
      </c>
      <c r="BD30" s="173">
        <v>0</v>
      </c>
      <c r="BE30" s="173">
        <v>0</v>
      </c>
      <c r="BF30" s="173">
        <v>0</v>
      </c>
      <c r="BG30" s="173">
        <v>0</v>
      </c>
      <c r="BH30" s="173">
        <v>0</v>
      </c>
      <c r="BI30" s="173">
        <v>0</v>
      </c>
      <c r="BJ30" s="173">
        <v>0</v>
      </c>
      <c r="BK30" s="173">
        <v>0</v>
      </c>
      <c r="BL30" s="173">
        <v>0</v>
      </c>
      <c r="BM30" s="173">
        <v>0</v>
      </c>
      <c r="BN30" s="173">
        <v>0</v>
      </c>
      <c r="BO30" s="173">
        <v>0</v>
      </c>
      <c r="BP30" s="173">
        <v>0</v>
      </c>
      <c r="BQ30" s="173">
        <v>0</v>
      </c>
      <c r="BR30" s="173">
        <v>0</v>
      </c>
      <c r="BS30" s="173">
        <v>0</v>
      </c>
      <c r="BT30" s="173">
        <v>0</v>
      </c>
      <c r="BU30" s="173">
        <v>0</v>
      </c>
      <c r="BV30" s="173">
        <v>0</v>
      </c>
      <c r="BW30" s="173">
        <v>0</v>
      </c>
      <c r="BX30" s="173">
        <v>0</v>
      </c>
      <c r="BY30" s="173">
        <v>100000</v>
      </c>
      <c r="BZ30" s="173">
        <v>100000</v>
      </c>
      <c r="CA30" s="173">
        <v>0</v>
      </c>
      <c r="CB30" s="173">
        <v>0</v>
      </c>
      <c r="CC30" s="173">
        <v>0</v>
      </c>
      <c r="CD30" s="173">
        <v>0</v>
      </c>
      <c r="CE30" s="173">
        <v>0</v>
      </c>
      <c r="CF30" s="173">
        <v>0</v>
      </c>
      <c r="CG30" s="173">
        <v>0</v>
      </c>
      <c r="CH30" s="173">
        <v>0</v>
      </c>
      <c r="CI30" s="173">
        <v>-2400</v>
      </c>
      <c r="CJ30" s="173">
        <v>-6800</v>
      </c>
      <c r="CK30" s="173">
        <v>0</v>
      </c>
      <c r="CL30" s="173">
        <v>0</v>
      </c>
      <c r="CM30" s="173">
        <v>0</v>
      </c>
      <c r="CN30" s="173">
        <v>0</v>
      </c>
      <c r="CO30" s="183" t="s">
        <v>52</v>
      </c>
      <c r="CP30" s="183" t="s">
        <v>52</v>
      </c>
      <c r="CQ30" s="183">
        <v>0</v>
      </c>
    </row>
    <row r="31" spans="1:97" ht="14.45" customHeight="1">
      <c r="A31" s="174" t="s">
        <v>277</v>
      </c>
      <c r="B31" s="173">
        <v>0</v>
      </c>
      <c r="C31" s="173">
        <v>0</v>
      </c>
      <c r="D31" s="173">
        <v>0</v>
      </c>
      <c r="E31" s="173">
        <v>0</v>
      </c>
      <c r="F31" s="173">
        <v>0</v>
      </c>
      <c r="G31" s="173">
        <v>0</v>
      </c>
      <c r="H31" s="173">
        <v>0</v>
      </c>
      <c r="I31" s="173">
        <v>0</v>
      </c>
      <c r="J31" s="173">
        <v>0</v>
      </c>
      <c r="K31" s="173">
        <v>0</v>
      </c>
      <c r="L31" s="173">
        <v>0</v>
      </c>
      <c r="M31" s="173">
        <v>0</v>
      </c>
      <c r="N31" s="173">
        <v>0</v>
      </c>
      <c r="O31" s="173">
        <v>0</v>
      </c>
      <c r="P31" s="173">
        <v>0</v>
      </c>
      <c r="Q31" s="173">
        <v>0</v>
      </c>
      <c r="R31" s="173">
        <v>0</v>
      </c>
      <c r="S31" s="173">
        <v>0</v>
      </c>
      <c r="T31" s="173">
        <v>0</v>
      </c>
      <c r="U31" s="173">
        <v>0</v>
      </c>
      <c r="V31" s="173">
        <v>0</v>
      </c>
      <c r="W31" s="173">
        <v>0</v>
      </c>
      <c r="X31" s="173">
        <v>0</v>
      </c>
      <c r="Y31" s="173">
        <v>0</v>
      </c>
      <c r="Z31" s="173">
        <v>0</v>
      </c>
      <c r="AA31" s="173">
        <v>0</v>
      </c>
      <c r="AB31" s="173">
        <v>0</v>
      </c>
      <c r="AC31" s="173">
        <v>0</v>
      </c>
      <c r="AD31" s="173">
        <v>0</v>
      </c>
      <c r="AE31" s="173">
        <v>0</v>
      </c>
      <c r="AF31" s="173">
        <v>0</v>
      </c>
      <c r="AG31" s="173">
        <v>0</v>
      </c>
      <c r="AH31" s="173">
        <v>0</v>
      </c>
      <c r="AI31" s="173">
        <v>0</v>
      </c>
      <c r="AJ31" s="173">
        <v>0</v>
      </c>
      <c r="AK31" s="173">
        <v>0</v>
      </c>
      <c r="AL31" s="173">
        <v>0</v>
      </c>
      <c r="AM31" s="173">
        <v>0</v>
      </c>
      <c r="AN31" s="173">
        <v>0</v>
      </c>
      <c r="AO31" s="173">
        <v>0</v>
      </c>
      <c r="AP31" s="173">
        <v>0</v>
      </c>
      <c r="AQ31" s="173">
        <v>0</v>
      </c>
      <c r="AR31" s="173">
        <v>0</v>
      </c>
      <c r="AS31" s="173">
        <v>0</v>
      </c>
      <c r="AT31" s="173">
        <v>0</v>
      </c>
      <c r="AU31" s="173">
        <v>0</v>
      </c>
      <c r="AV31" s="173">
        <v>0</v>
      </c>
      <c r="AW31" s="173">
        <v>0</v>
      </c>
      <c r="AX31" s="173">
        <v>0</v>
      </c>
      <c r="AY31" s="173">
        <v>0</v>
      </c>
      <c r="AZ31" s="173">
        <v>0</v>
      </c>
      <c r="BA31" s="173">
        <v>0</v>
      </c>
      <c r="BB31" s="173">
        <v>0</v>
      </c>
      <c r="BC31" s="173">
        <v>0</v>
      </c>
      <c r="BD31" s="173">
        <v>0</v>
      </c>
      <c r="BE31" s="173">
        <v>0</v>
      </c>
      <c r="BF31" s="173">
        <v>0</v>
      </c>
      <c r="BG31" s="173">
        <v>0</v>
      </c>
      <c r="BH31" s="173">
        <v>0</v>
      </c>
      <c r="BI31" s="173">
        <v>0</v>
      </c>
      <c r="BJ31" s="173">
        <v>0</v>
      </c>
      <c r="BK31" s="173">
        <v>0</v>
      </c>
      <c r="BL31" s="173">
        <v>0</v>
      </c>
      <c r="BM31" s="173">
        <v>0</v>
      </c>
      <c r="BN31" s="173">
        <v>0</v>
      </c>
      <c r="BO31" s="173">
        <v>0</v>
      </c>
      <c r="BP31" s="173">
        <v>0</v>
      </c>
      <c r="BQ31" s="173">
        <v>0</v>
      </c>
      <c r="BR31" s="173">
        <v>0</v>
      </c>
      <c r="BS31" s="173">
        <v>0</v>
      </c>
      <c r="BT31" s="173">
        <v>0</v>
      </c>
      <c r="BU31" s="173">
        <v>0</v>
      </c>
      <c r="BV31" s="173">
        <v>0</v>
      </c>
      <c r="BW31" s="173">
        <v>0</v>
      </c>
      <c r="BX31" s="173">
        <v>0</v>
      </c>
      <c r="BY31" s="173">
        <v>54</v>
      </c>
      <c r="BZ31" s="173">
        <v>54</v>
      </c>
      <c r="CA31" s="173">
        <v>0</v>
      </c>
      <c r="CB31" s="173">
        <v>0</v>
      </c>
      <c r="CC31" s="173">
        <v>0</v>
      </c>
      <c r="CD31" s="173">
        <v>0</v>
      </c>
      <c r="CE31" s="173">
        <v>0</v>
      </c>
      <c r="CF31" s="173">
        <v>0</v>
      </c>
      <c r="CG31" s="173">
        <v>0</v>
      </c>
      <c r="CH31" s="173">
        <v>0</v>
      </c>
      <c r="CI31" s="173">
        <v>0</v>
      </c>
      <c r="CJ31" s="173">
        <v>0</v>
      </c>
      <c r="CK31" s="173">
        <v>0</v>
      </c>
      <c r="CL31" s="173">
        <v>0</v>
      </c>
      <c r="CM31" s="173">
        <v>0</v>
      </c>
      <c r="CN31" s="173">
        <v>0</v>
      </c>
      <c r="CO31" s="183" t="s">
        <v>52</v>
      </c>
      <c r="CP31" s="183" t="s">
        <v>52</v>
      </c>
      <c r="CQ31" s="183" t="s">
        <v>52</v>
      </c>
    </row>
    <row r="32" spans="1:97" ht="14.45" customHeight="1">
      <c r="A32" s="178" t="s">
        <v>254</v>
      </c>
      <c r="B32" s="177">
        <f t="shared" ref="B32:E32" si="89">SUM(B24:B31)</f>
        <v>-760</v>
      </c>
      <c r="C32" s="177">
        <f t="shared" si="89"/>
        <v>-4586</v>
      </c>
      <c r="D32" s="177">
        <f t="shared" si="89"/>
        <v>-5346</v>
      </c>
      <c r="E32" s="177">
        <f t="shared" si="89"/>
        <v>-2115</v>
      </c>
      <c r="F32" s="177">
        <f t="shared" ref="F32:G32" si="90">SUM(F24:F31)</f>
        <v>-7461</v>
      </c>
      <c r="G32" s="177">
        <f t="shared" si="90"/>
        <v>-5430</v>
      </c>
      <c r="H32" s="177">
        <f t="shared" ref="H32" si="91">SUM(H24:H31)</f>
        <v>-12891</v>
      </c>
      <c r="I32" s="177">
        <f t="shared" ref="I32" si="92">SUM(I24:I31)</f>
        <v>-176131</v>
      </c>
      <c r="J32" s="177">
        <f t="shared" ref="J32" si="93">SUM(J24:J31)</f>
        <v>-15346</v>
      </c>
      <c r="K32" s="177">
        <f t="shared" ref="K32" si="94">SUM(K24:K31)</f>
        <v>-191477</v>
      </c>
      <c r="L32" s="177">
        <f t="shared" ref="L32" si="95">SUM(L24:L31)</f>
        <v>18606</v>
      </c>
      <c r="M32" s="177">
        <f t="shared" ref="M32" si="96">SUM(M24:M31)</f>
        <v>-172871</v>
      </c>
      <c r="N32" s="177">
        <f t="shared" ref="N32" si="97">SUM(N24:N31)</f>
        <v>4577</v>
      </c>
      <c r="O32" s="177">
        <f t="shared" ref="O32" si="98">SUM(O24:O31)</f>
        <v>-168294</v>
      </c>
      <c r="P32" s="177">
        <f t="shared" ref="P32" si="99">SUM(P24:P31)</f>
        <v>-15986</v>
      </c>
      <c r="Q32" s="177">
        <f t="shared" ref="Q32" si="100">SUM(Q24:Q31)</f>
        <v>-52221</v>
      </c>
      <c r="R32" s="177">
        <f t="shared" ref="R32" si="101">SUM(R24:R31)</f>
        <v>-68207</v>
      </c>
      <c r="S32" s="177">
        <f t="shared" ref="S32" si="102">SUM(S24:S31)</f>
        <v>20235</v>
      </c>
      <c r="T32" s="177">
        <f t="shared" ref="T32" si="103">SUM(T24:T31)</f>
        <v>-47972</v>
      </c>
      <c r="U32" s="177">
        <f t="shared" ref="U32" si="104">SUM(U24:U31)</f>
        <v>-30292</v>
      </c>
      <c r="V32" s="177">
        <f t="shared" ref="V32" si="105">SUM(V24:V31)</f>
        <v>-78264</v>
      </c>
      <c r="W32" s="177">
        <f t="shared" ref="W32" si="106">SUM(W24:W31)</f>
        <v>-22360</v>
      </c>
      <c r="X32" s="177">
        <f t="shared" ref="X32" si="107">SUM(X24:X31)</f>
        <v>-4125</v>
      </c>
      <c r="Y32" s="177">
        <f t="shared" ref="Y32" si="108">SUM(Y24:Y31)</f>
        <v>-26044</v>
      </c>
      <c r="Z32" s="177">
        <f t="shared" ref="Z32" si="109">SUM(Z24:Z31)</f>
        <v>11106</v>
      </c>
      <c r="AA32" s="177">
        <f t="shared" ref="AA32" si="110">SUM(AA24:AA31)</f>
        <v>-19161</v>
      </c>
      <c r="AB32" s="177">
        <f t="shared" ref="AB32" si="111">SUM(AB24:AB31)</f>
        <v>7301</v>
      </c>
      <c r="AC32" s="177">
        <f t="shared" ref="AC32" si="112">SUM(AC24:AC31)</f>
        <v>-11860</v>
      </c>
      <c r="AD32" s="177">
        <f t="shared" ref="AD32" si="113">SUM(AD24:AD31)</f>
        <v>-27766</v>
      </c>
      <c r="AE32" s="177">
        <f t="shared" ref="AE32" si="114">SUM(AE24:AE31)</f>
        <v>38718</v>
      </c>
      <c r="AF32" s="177">
        <f t="shared" ref="AF32" si="115">SUM(AF24:AF31)</f>
        <v>10952</v>
      </c>
      <c r="AG32" s="177">
        <f t="shared" ref="AG32" si="116">SUM(AG24:AG31)</f>
        <v>-31321</v>
      </c>
      <c r="AH32" s="177">
        <f t="shared" ref="AH32" si="117">SUM(AH24:AH31)</f>
        <v>-20369</v>
      </c>
      <c r="AI32" s="177">
        <f t="shared" ref="AI32" si="118">SUM(AI24:AI31)</f>
        <v>-27652</v>
      </c>
      <c r="AJ32" s="177">
        <f t="shared" ref="AJ32" si="119">SUM(AJ24:AJ31)</f>
        <v>-48021</v>
      </c>
      <c r="AK32" s="177">
        <f t="shared" ref="AK32" si="120">SUM(AK24:AK31)</f>
        <v>-17994</v>
      </c>
      <c r="AL32" s="177">
        <f t="shared" ref="AL32" si="121">SUM(AL24:AL31)</f>
        <v>30887</v>
      </c>
      <c r="AM32" s="177">
        <f t="shared" ref="AM32" si="122">SUM(AM24:AM31)</f>
        <v>12893</v>
      </c>
      <c r="AN32" s="177">
        <f t="shared" ref="AN32" si="123">SUM(AN24:AN31)</f>
        <v>-15949</v>
      </c>
      <c r="AO32" s="177">
        <f t="shared" ref="AO32" si="124">SUM(AO24:AO31)</f>
        <v>-3056</v>
      </c>
      <c r="AP32" s="177">
        <f t="shared" ref="AP32" si="125">SUM(AP24:AP31)</f>
        <v>-27351</v>
      </c>
      <c r="AQ32" s="177">
        <f t="shared" ref="AQ32" si="126">SUM(AQ24:AQ31)</f>
        <v>-30407</v>
      </c>
      <c r="AR32" s="177">
        <f t="shared" ref="AR32:BB32" si="127">SUM(AR24:AR31)</f>
        <v>-30078</v>
      </c>
      <c r="AS32" s="177">
        <f t="shared" si="127"/>
        <v>29798</v>
      </c>
      <c r="AT32" s="177">
        <f t="shared" si="127"/>
        <v>-280</v>
      </c>
      <c r="AU32" s="177">
        <f t="shared" si="127"/>
        <v>863</v>
      </c>
      <c r="AV32" s="177">
        <f t="shared" si="127"/>
        <v>583</v>
      </c>
      <c r="AW32" s="177">
        <f t="shared" si="127"/>
        <v>-21541</v>
      </c>
      <c r="AX32" s="177">
        <f t="shared" si="127"/>
        <v>-20958</v>
      </c>
      <c r="AY32" s="177">
        <f t="shared" si="127"/>
        <v>-42150</v>
      </c>
      <c r="AZ32" s="177">
        <f t="shared" si="127"/>
        <v>-19539</v>
      </c>
      <c r="BA32" s="177">
        <f t="shared" si="127"/>
        <v>-61689</v>
      </c>
      <c r="BB32" s="177">
        <f t="shared" si="127"/>
        <v>89983</v>
      </c>
      <c r="BC32" s="177">
        <f>SUM(BC24:BC31)</f>
        <v>28294</v>
      </c>
      <c r="BD32" s="177">
        <f t="shared" ref="BD32:BI32" si="128">SUM(BD24:BD31)</f>
        <v>-119991</v>
      </c>
      <c r="BE32" s="177">
        <f t="shared" si="128"/>
        <v>-91697</v>
      </c>
      <c r="BF32" s="177">
        <f t="shared" si="128"/>
        <v>804</v>
      </c>
      <c r="BG32" s="177">
        <f t="shared" si="128"/>
        <v>47545</v>
      </c>
      <c r="BH32" s="177">
        <f t="shared" si="128"/>
        <v>48349</v>
      </c>
      <c r="BI32" s="177">
        <f t="shared" si="128"/>
        <v>-24906</v>
      </c>
      <c r="BJ32" s="177">
        <f>SUM(BJ25:BJ31)</f>
        <v>23443</v>
      </c>
      <c r="BK32" s="177">
        <v>48793</v>
      </c>
      <c r="BL32" s="177">
        <v>72236</v>
      </c>
      <c r="BM32" s="177">
        <v>-72104</v>
      </c>
      <c r="BN32" s="177">
        <v>30676</v>
      </c>
      <c r="BO32" s="177">
        <v>-41428</v>
      </c>
      <c r="BP32" s="177">
        <v>-26913</v>
      </c>
      <c r="BQ32" s="177">
        <v>-68341</v>
      </c>
      <c r="BR32" s="177">
        <v>-17068</v>
      </c>
      <c r="BS32" s="177">
        <v>-85409</v>
      </c>
      <c r="BT32" s="177">
        <v>-359898</v>
      </c>
      <c r="BU32" s="177">
        <v>55661</v>
      </c>
      <c r="BV32" s="177">
        <v>-304237</v>
      </c>
      <c r="BW32" s="177">
        <v>-7417</v>
      </c>
      <c r="BX32" s="177">
        <v>-311654</v>
      </c>
      <c r="BY32" s="177">
        <v>14372</v>
      </c>
      <c r="BZ32" s="177">
        <v>-297282</v>
      </c>
      <c r="CA32" s="177">
        <v>152932</v>
      </c>
      <c r="CB32" s="177">
        <f>SUM(CB24:CB31)</f>
        <v>4759</v>
      </c>
      <c r="CC32" s="177">
        <f>SUM(CC24:CC31)</f>
        <v>157691</v>
      </c>
      <c r="CD32" s="177">
        <v>-76612</v>
      </c>
      <c r="CE32" s="177">
        <v>81079</v>
      </c>
      <c r="CF32" s="177">
        <v>-91851</v>
      </c>
      <c r="CG32" s="177">
        <v>-10772</v>
      </c>
      <c r="CH32" s="177">
        <f t="shared" ref="CH32" si="129">SUM(CH24:CH31)</f>
        <v>-446224</v>
      </c>
      <c r="CI32" s="177">
        <v>-86318</v>
      </c>
      <c r="CJ32" s="177">
        <v>-536942</v>
      </c>
      <c r="CK32" s="177">
        <v>70168</v>
      </c>
      <c r="CL32" s="177">
        <v>-466774</v>
      </c>
      <c r="CM32" s="177">
        <v>-40474.376109253848</v>
      </c>
      <c r="CN32" s="177">
        <v>-507248.37610925362</v>
      </c>
      <c r="CO32" s="177">
        <v>-424500.41944371304</v>
      </c>
      <c r="CP32" s="177">
        <v>-34168</v>
      </c>
      <c r="CQ32" s="177">
        <v>-9799</v>
      </c>
    </row>
    <row r="33" spans="1:95" ht="14.45" customHeight="1">
      <c r="A33" s="7" t="s">
        <v>255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173"/>
      <c r="BN33" s="173"/>
      <c r="BO33" s="173"/>
      <c r="BP33" s="173"/>
      <c r="BQ33" s="173"/>
      <c r="BR33" s="173"/>
      <c r="BS33" s="173"/>
      <c r="BT33" s="173"/>
      <c r="BU33" s="173"/>
      <c r="BV33" s="173"/>
      <c r="BW33" s="173"/>
      <c r="BX33" s="173"/>
      <c r="BY33" s="173"/>
      <c r="BZ33" s="173"/>
      <c r="CA33" s="173"/>
      <c r="CB33" s="173"/>
      <c r="CC33" s="173"/>
      <c r="CD33" s="173"/>
      <c r="CE33" s="173"/>
      <c r="CF33" s="173"/>
      <c r="CG33" s="173"/>
      <c r="CH33" s="173"/>
      <c r="CI33" s="173"/>
      <c r="CJ33" s="173"/>
      <c r="CK33" s="173"/>
      <c r="CL33" s="173"/>
      <c r="CM33" s="173"/>
      <c r="CN33" s="173"/>
      <c r="CO33" s="173"/>
      <c r="CP33" s="173"/>
      <c r="CQ33" s="173"/>
    </row>
    <row r="34" spans="1:95" ht="14.45" customHeight="1">
      <c r="A34" s="174" t="s">
        <v>256</v>
      </c>
      <c r="B34" s="173">
        <v>15296</v>
      </c>
      <c r="C34" s="173">
        <f>12122+137</f>
        <v>12259</v>
      </c>
      <c r="D34" s="173">
        <v>27555</v>
      </c>
      <c r="E34" s="173">
        <v>7381</v>
      </c>
      <c r="F34" s="173">
        <v>34936</v>
      </c>
      <c r="G34" s="173">
        <v>20878</v>
      </c>
      <c r="H34" s="173">
        <v>55835</v>
      </c>
      <c r="I34" s="173">
        <v>3936</v>
      </c>
      <c r="J34" s="173">
        <v>2868</v>
      </c>
      <c r="K34" s="173">
        <v>6804</v>
      </c>
      <c r="L34" s="173">
        <v>7105</v>
      </c>
      <c r="M34" s="173">
        <v>13909</v>
      </c>
      <c r="N34" s="173">
        <v>9865</v>
      </c>
      <c r="O34" s="173">
        <v>23774</v>
      </c>
      <c r="P34" s="173">
        <v>0</v>
      </c>
      <c r="Q34" s="173">
        <v>26175</v>
      </c>
      <c r="R34" s="173">
        <v>26175</v>
      </c>
      <c r="S34" s="173">
        <v>11497</v>
      </c>
      <c r="T34" s="173">
        <v>37672</v>
      </c>
      <c r="U34" s="173">
        <v>46172</v>
      </c>
      <c r="V34" s="173">
        <v>83844</v>
      </c>
      <c r="W34" s="173">
        <v>2080</v>
      </c>
      <c r="X34" s="173">
        <v>23127</v>
      </c>
      <c r="Y34" s="173">
        <v>25207</v>
      </c>
      <c r="Z34" s="173">
        <v>4703</v>
      </c>
      <c r="AA34" s="173">
        <v>29910</v>
      </c>
      <c r="AB34" s="173">
        <v>6735</v>
      </c>
      <c r="AC34" s="173">
        <v>36645</v>
      </c>
      <c r="AD34" s="173">
        <v>10291</v>
      </c>
      <c r="AE34" s="173">
        <v>5569</v>
      </c>
      <c r="AF34" s="173">
        <v>15860</v>
      </c>
      <c r="AG34" s="173">
        <v>14940</v>
      </c>
      <c r="AH34" s="173">
        <v>30800</v>
      </c>
      <c r="AI34" s="173">
        <v>18950</v>
      </c>
      <c r="AJ34" s="173">
        <v>49750</v>
      </c>
      <c r="AK34" s="173">
        <v>18547</v>
      </c>
      <c r="AL34" s="173">
        <v>15904</v>
      </c>
      <c r="AM34" s="173">
        <v>34451</v>
      </c>
      <c r="AN34" s="173">
        <v>280527</v>
      </c>
      <c r="AO34" s="173">
        <v>314978</v>
      </c>
      <c r="AP34" s="173">
        <v>-242923</v>
      </c>
      <c r="AQ34" s="173">
        <v>72055</v>
      </c>
      <c r="AR34" s="173">
        <v>15037</v>
      </c>
      <c r="AS34" s="173">
        <v>8726</v>
      </c>
      <c r="AT34" s="173">
        <v>23763</v>
      </c>
      <c r="AU34" s="173">
        <v>22485</v>
      </c>
      <c r="AV34" s="173">
        <v>46248</v>
      </c>
      <c r="AW34" s="173">
        <v>24881</v>
      </c>
      <c r="AX34" s="173">
        <v>71129</v>
      </c>
      <c r="AY34" s="173">
        <v>6330</v>
      </c>
      <c r="AZ34" s="173">
        <v>32777</v>
      </c>
      <c r="BA34" s="173">
        <v>39107</v>
      </c>
      <c r="BB34" s="173">
        <v>11138</v>
      </c>
      <c r="BC34" s="173">
        <v>50245</v>
      </c>
      <c r="BD34" s="173">
        <v>110175</v>
      </c>
      <c r="BE34" s="173">
        <v>160420</v>
      </c>
      <c r="BF34" s="173">
        <v>4566</v>
      </c>
      <c r="BG34" s="173">
        <v>45770</v>
      </c>
      <c r="BH34" s="173">
        <v>50336</v>
      </c>
      <c r="BI34" s="173">
        <v>4412</v>
      </c>
      <c r="BJ34" s="173">
        <v>54748</v>
      </c>
      <c r="BK34" s="173">
        <v>15652</v>
      </c>
      <c r="BL34" s="173">
        <v>70400</v>
      </c>
      <c r="BM34" s="173">
        <v>73607</v>
      </c>
      <c r="BN34" s="173">
        <v>6358</v>
      </c>
      <c r="BO34" s="173">
        <v>79965</v>
      </c>
      <c r="BP34" s="173">
        <v>25111</v>
      </c>
      <c r="BQ34" s="173">
        <v>105076</v>
      </c>
      <c r="BR34" s="173">
        <v>48008</v>
      </c>
      <c r="BS34" s="173">
        <v>153084</v>
      </c>
      <c r="BT34" s="173">
        <v>405241</v>
      </c>
      <c r="BU34" s="173">
        <v>50000</v>
      </c>
      <c r="BV34" s="173">
        <v>455241</v>
      </c>
      <c r="BW34" s="173">
        <v>0</v>
      </c>
      <c r="BX34" s="173">
        <v>455241</v>
      </c>
      <c r="BY34" s="173">
        <v>97610</v>
      </c>
      <c r="BZ34" s="173">
        <v>552851</v>
      </c>
      <c r="CA34" s="173">
        <v>65612</v>
      </c>
      <c r="CB34" s="173">
        <v>10</v>
      </c>
      <c r="CC34" s="173">
        <v>65622</v>
      </c>
      <c r="CD34" s="173">
        <v>62558</v>
      </c>
      <c r="CE34" s="173">
        <v>128180</v>
      </c>
      <c r="CF34" s="173">
        <v>0</v>
      </c>
      <c r="CG34" s="173">
        <v>128180</v>
      </c>
      <c r="CH34" s="173">
        <v>26327</v>
      </c>
      <c r="CI34" s="173">
        <v>83615</v>
      </c>
      <c r="CJ34" s="173">
        <v>109942</v>
      </c>
      <c r="CK34" s="173">
        <v>78378</v>
      </c>
      <c r="CL34" s="173">
        <v>188320</v>
      </c>
      <c r="CM34" s="173">
        <v>26621</v>
      </c>
      <c r="CN34" s="173">
        <v>214941</v>
      </c>
      <c r="CO34" s="173">
        <v>703194</v>
      </c>
      <c r="CP34" s="173" t="s">
        <v>52</v>
      </c>
      <c r="CQ34" s="173">
        <v>58660</v>
      </c>
    </row>
    <row r="35" spans="1:95" ht="14.45" customHeight="1">
      <c r="A35" s="174" t="s">
        <v>257</v>
      </c>
      <c r="B35" s="173">
        <v>-10433</v>
      </c>
      <c r="C35" s="173">
        <v>-15656</v>
      </c>
      <c r="D35" s="173">
        <v>-26089</v>
      </c>
      <c r="E35" s="173">
        <v>-13087</v>
      </c>
      <c r="F35" s="173">
        <v>-39176</v>
      </c>
      <c r="G35" s="173">
        <v>-11239</v>
      </c>
      <c r="H35" s="173">
        <v>-50415</v>
      </c>
      <c r="I35" s="173">
        <v>-17708</v>
      </c>
      <c r="J35" s="173">
        <v>-4575</v>
      </c>
      <c r="K35" s="173">
        <v>-22283</v>
      </c>
      <c r="L35" s="173">
        <v>-7122</v>
      </c>
      <c r="M35" s="173">
        <v>-29405</v>
      </c>
      <c r="N35" s="173">
        <v>-6481</v>
      </c>
      <c r="O35" s="173">
        <v>-35886</v>
      </c>
      <c r="P35" s="173">
        <v>-7293</v>
      </c>
      <c r="Q35" s="173">
        <v>-7238</v>
      </c>
      <c r="R35" s="173">
        <v>-14531</v>
      </c>
      <c r="S35" s="173">
        <v>-7105</v>
      </c>
      <c r="T35" s="173">
        <v>-21636</v>
      </c>
      <c r="U35" s="173">
        <v>-7192</v>
      </c>
      <c r="V35" s="173">
        <v>-27822</v>
      </c>
      <c r="W35" s="173">
        <v>-7953</v>
      </c>
      <c r="X35" s="173">
        <v>-7762</v>
      </c>
      <c r="Y35" s="173">
        <v>-15715</v>
      </c>
      <c r="Z35" s="173">
        <v>-1684</v>
      </c>
      <c r="AA35" s="173">
        <v>-18179</v>
      </c>
      <c r="AB35" s="173">
        <v>-23362</v>
      </c>
      <c r="AC35" s="173">
        <v>-40350</v>
      </c>
      <c r="AD35" s="173">
        <v>-10718</v>
      </c>
      <c r="AE35" s="173">
        <v>-20201</v>
      </c>
      <c r="AF35" s="173">
        <v>-30919</v>
      </c>
      <c r="AG35" s="173">
        <v>-12551</v>
      </c>
      <c r="AH35" s="173">
        <v>-43470</v>
      </c>
      <c r="AI35" s="173">
        <v>-9496</v>
      </c>
      <c r="AJ35" s="173">
        <v>-52966</v>
      </c>
      <c r="AK35" s="173">
        <v>-27098</v>
      </c>
      <c r="AL35" s="173">
        <v>-11010</v>
      </c>
      <c r="AM35" s="173">
        <v>-38108</v>
      </c>
      <c r="AN35" s="173">
        <v>-260001</v>
      </c>
      <c r="AO35" s="173">
        <v>-298109</v>
      </c>
      <c r="AP35" s="173">
        <v>243340</v>
      </c>
      <c r="AQ35" s="173">
        <v>-54769</v>
      </c>
      <c r="AR35" s="173">
        <v>-13713</v>
      </c>
      <c r="AS35" s="173">
        <v>-19247</v>
      </c>
      <c r="AT35" s="173">
        <v>-32960</v>
      </c>
      <c r="AU35" s="173">
        <v>-30858</v>
      </c>
      <c r="AV35" s="173">
        <v>-63818</v>
      </c>
      <c r="AW35" s="173">
        <v>-17383</v>
      </c>
      <c r="AX35" s="173">
        <v>-81201</v>
      </c>
      <c r="AY35" s="173">
        <v>-14001</v>
      </c>
      <c r="AZ35" s="173">
        <v>-22292</v>
      </c>
      <c r="BA35" s="173">
        <v>-36293</v>
      </c>
      <c r="BB35" s="173">
        <v>-26238</v>
      </c>
      <c r="BC35" s="173">
        <v>-62531</v>
      </c>
      <c r="BD35" s="173">
        <v>-25920</v>
      </c>
      <c r="BE35" s="173">
        <v>-88451</v>
      </c>
      <c r="BF35" s="173">
        <v>-14833</v>
      </c>
      <c r="BG35" s="173">
        <v>-60872</v>
      </c>
      <c r="BH35" s="173">
        <v>-75705</v>
      </c>
      <c r="BI35" s="173">
        <v>-10312</v>
      </c>
      <c r="BJ35" s="173">
        <v>-86017</v>
      </c>
      <c r="BK35" s="173">
        <v>-69123</v>
      </c>
      <c r="BL35" s="173">
        <v>-155140</v>
      </c>
      <c r="BM35" s="173">
        <v>-13450</v>
      </c>
      <c r="BN35" s="173">
        <v>-2227</v>
      </c>
      <c r="BO35" s="173">
        <v>-15677</v>
      </c>
      <c r="BP35" s="173">
        <v>-25837</v>
      </c>
      <c r="BQ35" s="173">
        <v>-41514</v>
      </c>
      <c r="BR35" s="173">
        <v>-47302</v>
      </c>
      <c r="BS35" s="173">
        <v>-88816</v>
      </c>
      <c r="BT35" s="173">
        <v>-17028</v>
      </c>
      <c r="BU35" s="173">
        <v>-69951</v>
      </c>
      <c r="BV35" s="173">
        <v>-86979</v>
      </c>
      <c r="BW35" s="173">
        <v>-34449</v>
      </c>
      <c r="BX35" s="173">
        <v>-121428</v>
      </c>
      <c r="BY35" s="173">
        <v>-92454</v>
      </c>
      <c r="BZ35" s="173">
        <v>-213882</v>
      </c>
      <c r="CA35" s="173">
        <v>-51508</v>
      </c>
      <c r="CB35" s="173">
        <v>-125622</v>
      </c>
      <c r="CC35" s="173">
        <v>-177130</v>
      </c>
      <c r="CD35" s="173">
        <v>-27856</v>
      </c>
      <c r="CE35" s="173">
        <v>-204986</v>
      </c>
      <c r="CF35" s="173">
        <v>-38400</v>
      </c>
      <c r="CG35" s="173">
        <v>-243386</v>
      </c>
      <c r="CH35" s="173">
        <v>-230200</v>
      </c>
      <c r="CI35" s="173">
        <v>-46962</v>
      </c>
      <c r="CJ35" s="173">
        <v>-277162</v>
      </c>
      <c r="CK35" s="173">
        <v>-41132</v>
      </c>
      <c r="CL35" s="173">
        <v>-318294</v>
      </c>
      <c r="CM35" s="173">
        <v>-17773</v>
      </c>
      <c r="CN35" s="173">
        <v>-336067</v>
      </c>
      <c r="CO35" s="173">
        <v>-27556</v>
      </c>
      <c r="CP35" s="173">
        <v>-18490</v>
      </c>
      <c r="CQ35" s="173">
        <v>-37791</v>
      </c>
    </row>
    <row r="36" spans="1:95" ht="14.45" customHeight="1">
      <c r="A36" s="174" t="s">
        <v>258</v>
      </c>
      <c r="B36" s="173">
        <v>0</v>
      </c>
      <c r="C36" s="173">
        <v>0</v>
      </c>
      <c r="D36" s="173">
        <v>0</v>
      </c>
      <c r="E36" s="173">
        <v>0</v>
      </c>
      <c r="F36" s="173">
        <v>0</v>
      </c>
      <c r="G36" s="173">
        <v>0</v>
      </c>
      <c r="H36" s="173">
        <v>0</v>
      </c>
      <c r="I36" s="173">
        <v>0</v>
      </c>
      <c r="J36" s="173">
        <v>0</v>
      </c>
      <c r="K36" s="173">
        <v>0</v>
      </c>
      <c r="L36" s="173">
        <v>0</v>
      </c>
      <c r="M36" s="173">
        <v>0</v>
      </c>
      <c r="N36" s="173">
        <v>0</v>
      </c>
      <c r="O36" s="173">
        <v>0</v>
      </c>
      <c r="P36" s="173">
        <v>0</v>
      </c>
      <c r="Q36" s="173">
        <v>0</v>
      </c>
      <c r="R36" s="173">
        <v>0</v>
      </c>
      <c r="S36" s="173">
        <v>0</v>
      </c>
      <c r="T36" s="173">
        <v>0</v>
      </c>
      <c r="U36" s="173">
        <v>0</v>
      </c>
      <c r="V36" s="173">
        <v>0</v>
      </c>
      <c r="W36" s="173">
        <v>0</v>
      </c>
      <c r="X36" s="173">
        <v>0</v>
      </c>
      <c r="Y36" s="173">
        <v>0</v>
      </c>
      <c r="Z36" s="173">
        <v>0</v>
      </c>
      <c r="AA36" s="173">
        <v>0</v>
      </c>
      <c r="AB36" s="173">
        <v>0</v>
      </c>
      <c r="AC36" s="173">
        <v>0</v>
      </c>
      <c r="AD36" s="173">
        <v>0</v>
      </c>
      <c r="AE36" s="173">
        <v>0</v>
      </c>
      <c r="AF36" s="173">
        <v>0</v>
      </c>
      <c r="AG36" s="173">
        <v>0</v>
      </c>
      <c r="AH36" s="173">
        <v>0</v>
      </c>
      <c r="AI36" s="173">
        <v>0</v>
      </c>
      <c r="AJ36" s="173">
        <v>0</v>
      </c>
      <c r="AK36" s="173">
        <v>0</v>
      </c>
      <c r="AL36" s="173">
        <v>0</v>
      </c>
      <c r="AM36" s="173">
        <v>0</v>
      </c>
      <c r="AN36" s="173">
        <v>0</v>
      </c>
      <c r="AO36" s="173">
        <v>0</v>
      </c>
      <c r="AP36" s="173">
        <v>0</v>
      </c>
      <c r="AQ36" s="173">
        <v>0</v>
      </c>
      <c r="AR36" s="173">
        <v>0</v>
      </c>
      <c r="AS36" s="173">
        <v>0</v>
      </c>
      <c r="AT36" s="173">
        <v>0</v>
      </c>
      <c r="AU36" s="173">
        <v>0</v>
      </c>
      <c r="AV36" s="173">
        <v>0</v>
      </c>
      <c r="AW36" s="173">
        <v>0</v>
      </c>
      <c r="AX36" s="173">
        <v>0</v>
      </c>
      <c r="AY36" s="173">
        <v>0</v>
      </c>
      <c r="AZ36" s="173">
        <v>0</v>
      </c>
      <c r="BA36" s="173">
        <v>0</v>
      </c>
      <c r="BB36" s="173">
        <v>0</v>
      </c>
      <c r="BC36" s="173">
        <v>0</v>
      </c>
      <c r="BD36" s="173">
        <v>0</v>
      </c>
      <c r="BE36" s="173">
        <v>0</v>
      </c>
      <c r="BF36" s="173">
        <v>0</v>
      </c>
      <c r="BG36" s="173">
        <v>0</v>
      </c>
      <c r="BH36" s="173">
        <v>0</v>
      </c>
      <c r="BI36" s="173">
        <v>0</v>
      </c>
      <c r="BJ36" s="173">
        <v>0</v>
      </c>
      <c r="BK36" s="173">
        <v>0</v>
      </c>
      <c r="BL36" s="173">
        <v>0</v>
      </c>
      <c r="BM36" s="173">
        <v>-12959</v>
      </c>
      <c r="BN36" s="173">
        <v>-10410</v>
      </c>
      <c r="BO36" s="173">
        <v>-23369</v>
      </c>
      <c r="BP36" s="173">
        <v>-11916</v>
      </c>
      <c r="BQ36" s="173">
        <v>-35285</v>
      </c>
      <c r="BR36" s="173">
        <v>-11438</v>
      </c>
      <c r="BS36" s="173">
        <v>-46723</v>
      </c>
      <c r="BT36" s="173">
        <v>-15470</v>
      </c>
      <c r="BU36" s="173">
        <v>-13343</v>
      </c>
      <c r="BV36" s="173">
        <v>-28813</v>
      </c>
      <c r="BW36" s="173">
        <v>-10485</v>
      </c>
      <c r="BX36" s="173">
        <v>-39298</v>
      </c>
      <c r="BY36" s="173">
        <v>-21054</v>
      </c>
      <c r="BZ36" s="173">
        <v>-60352</v>
      </c>
      <c r="CA36" s="173">
        <v>-21886</v>
      </c>
      <c r="CB36" s="173">
        <v>-14524</v>
      </c>
      <c r="CC36" s="173">
        <v>-36410</v>
      </c>
      <c r="CD36" s="173">
        <v>-18628</v>
      </c>
      <c r="CE36" s="173">
        <v>-55038</v>
      </c>
      <c r="CF36" s="173">
        <v>-20491</v>
      </c>
      <c r="CG36" s="173">
        <v>-75529</v>
      </c>
      <c r="CH36" s="173">
        <v>-17914</v>
      </c>
      <c r="CI36" s="173">
        <v>-18533</v>
      </c>
      <c r="CJ36" s="173">
        <v>-36447</v>
      </c>
      <c r="CK36" s="173">
        <v>-20897</v>
      </c>
      <c r="CL36" s="173">
        <v>-57344</v>
      </c>
      <c r="CM36" s="173">
        <v>-48078</v>
      </c>
      <c r="CN36" s="173">
        <v>-105422</v>
      </c>
      <c r="CO36" s="173">
        <v>-33224</v>
      </c>
      <c r="CP36" s="173">
        <v>-33744</v>
      </c>
      <c r="CQ36" s="173">
        <v>-35153</v>
      </c>
    </row>
    <row r="37" spans="1:95" ht="14.45" customHeight="1">
      <c r="A37" s="174" t="s">
        <v>259</v>
      </c>
      <c r="B37" s="173">
        <v>-1746</v>
      </c>
      <c r="C37" s="173">
        <f>-(1724+20593)</f>
        <v>-22317</v>
      </c>
      <c r="D37" s="173">
        <f>-(3470+20593)</f>
        <v>-24063</v>
      </c>
      <c r="E37" s="173">
        <v>-20328</v>
      </c>
      <c r="F37" s="173">
        <v>-44391</v>
      </c>
      <c r="G37" s="173">
        <v>0</v>
      </c>
      <c r="H37" s="173">
        <v>-44391</v>
      </c>
      <c r="I37" s="173">
        <v>0</v>
      </c>
      <c r="J37" s="173">
        <v>-28025</v>
      </c>
      <c r="K37" s="173">
        <v>-28025</v>
      </c>
      <c r="L37" s="173">
        <v>-7178</v>
      </c>
      <c r="M37" s="173">
        <v>-35203</v>
      </c>
      <c r="N37" s="173">
        <v>-1265</v>
      </c>
      <c r="O37" s="173">
        <v>-36468</v>
      </c>
      <c r="P37" s="173">
        <v>-8209</v>
      </c>
      <c r="Q37" s="173">
        <v>-6116</v>
      </c>
      <c r="R37" s="173">
        <v>-14325</v>
      </c>
      <c r="S37" s="173">
        <v>-18310</v>
      </c>
      <c r="T37" s="173">
        <v>-32635</v>
      </c>
      <c r="U37" s="173">
        <v>2</v>
      </c>
      <c r="V37" s="173">
        <v>-32633</v>
      </c>
      <c r="W37" s="173">
        <v>-8945</v>
      </c>
      <c r="X37" s="173">
        <v>-20382</v>
      </c>
      <c r="Y37" s="173">
        <v>-29327</v>
      </c>
      <c r="Z37" s="173">
        <v>-22674</v>
      </c>
      <c r="AA37" s="173">
        <v>-52000</v>
      </c>
      <c r="AB37" s="173">
        <v>-1354</v>
      </c>
      <c r="AC37" s="173">
        <v>-53355</v>
      </c>
      <c r="AD37" s="173">
        <v>-7598</v>
      </c>
      <c r="AE37" s="173">
        <v>-31334</v>
      </c>
      <c r="AF37" s="173">
        <v>-38932</v>
      </c>
      <c r="AG37" s="173">
        <v>-11071</v>
      </c>
      <c r="AH37" s="173">
        <v>-50003</v>
      </c>
      <c r="AI37" s="173">
        <v>-10399</v>
      </c>
      <c r="AJ37" s="173">
        <v>-60402</v>
      </c>
      <c r="AK37" s="173">
        <v>0</v>
      </c>
      <c r="AL37" s="173">
        <v>-50901</v>
      </c>
      <c r="AM37" s="173">
        <v>-50901</v>
      </c>
      <c r="AN37" s="173">
        <v>-9489</v>
      </c>
      <c r="AO37" s="173">
        <v>-60390</v>
      </c>
      <c r="AP37" s="173">
        <v>-17958</v>
      </c>
      <c r="AQ37" s="173">
        <v>-78348</v>
      </c>
      <c r="AR37" s="173">
        <v>0</v>
      </c>
      <c r="AS37" s="173">
        <v>-18705</v>
      </c>
      <c r="AT37" s="173">
        <v>-18705</v>
      </c>
      <c r="AU37" s="173">
        <v>-21892</v>
      </c>
      <c r="AV37" s="173">
        <v>-40597</v>
      </c>
      <c r="AW37" s="173">
        <v>-33506</v>
      </c>
      <c r="AX37" s="173">
        <v>-74103</v>
      </c>
      <c r="AY37" s="173">
        <v>0</v>
      </c>
      <c r="AZ37" s="173">
        <v>-52975</v>
      </c>
      <c r="BA37" s="173">
        <v>-52975</v>
      </c>
      <c r="BB37" s="173">
        <v>-110372</v>
      </c>
      <c r="BC37" s="173">
        <v>-163347</v>
      </c>
      <c r="BD37" s="173">
        <v>-2858</v>
      </c>
      <c r="BE37" s="173">
        <v>-166205</v>
      </c>
      <c r="BF37" s="173">
        <v>-20920</v>
      </c>
      <c r="BG37" s="173">
        <v>-48796</v>
      </c>
      <c r="BH37" s="173">
        <v>-69716</v>
      </c>
      <c r="BI37" s="173">
        <v>-21004</v>
      </c>
      <c r="BJ37" s="173">
        <v>-90720</v>
      </c>
      <c r="BK37" s="173">
        <v>-24998</v>
      </c>
      <c r="BL37" s="173">
        <v>-115718</v>
      </c>
      <c r="BM37" s="173">
        <v>-20847</v>
      </c>
      <c r="BN37" s="173">
        <v>-75000</v>
      </c>
      <c r="BO37" s="173">
        <v>-95847</v>
      </c>
      <c r="BP37" s="173">
        <v>-20328</v>
      </c>
      <c r="BQ37" s="173">
        <v>-116175</v>
      </c>
      <c r="BR37" s="173">
        <v>-27351</v>
      </c>
      <c r="BS37" s="173">
        <v>-143526</v>
      </c>
      <c r="BT37" s="173">
        <v>-22675</v>
      </c>
      <c r="BU37" s="173">
        <v>0</v>
      </c>
      <c r="BV37" s="173">
        <v>-22675</v>
      </c>
      <c r="BW37" s="173">
        <v>0</v>
      </c>
      <c r="BX37" s="173">
        <v>-22675</v>
      </c>
      <c r="BY37" s="173">
        <v>-148317</v>
      </c>
      <c r="BZ37" s="173">
        <v>-170992</v>
      </c>
      <c r="CA37" s="173">
        <v>0</v>
      </c>
      <c r="CB37" s="173">
        <v>0</v>
      </c>
      <c r="CC37" s="173">
        <v>0</v>
      </c>
      <c r="CD37" s="173">
        <v>-32172</v>
      </c>
      <c r="CE37" s="173">
        <v>-32172</v>
      </c>
      <c r="CF37" s="173">
        <v>0</v>
      </c>
      <c r="CG37" s="173">
        <v>-32172</v>
      </c>
      <c r="CH37" s="173">
        <v>-60000</v>
      </c>
      <c r="CI37" s="173">
        <v>0</v>
      </c>
      <c r="CJ37" s="173">
        <v>-60000</v>
      </c>
      <c r="CK37" s="173">
        <v>-69683.440059999994</v>
      </c>
      <c r="CL37" s="173">
        <v>-129683.44005999999</v>
      </c>
      <c r="CM37" s="173">
        <v>-50000.440059999994</v>
      </c>
      <c r="CN37" s="173">
        <v>-179682.88011999999</v>
      </c>
      <c r="CO37" s="173">
        <v>-82107</v>
      </c>
      <c r="CP37" s="183" t="s">
        <v>52</v>
      </c>
      <c r="CQ37" s="183">
        <v>-102148</v>
      </c>
    </row>
    <row r="38" spans="1:95" ht="14.45" customHeight="1">
      <c r="A38" s="149" t="s">
        <v>260</v>
      </c>
      <c r="B38" s="173">
        <v>1496</v>
      </c>
      <c r="C38" s="173">
        <v>-749</v>
      </c>
      <c r="D38" s="173">
        <v>747</v>
      </c>
      <c r="E38" s="173">
        <v>-195</v>
      </c>
      <c r="F38" s="173">
        <v>552</v>
      </c>
      <c r="G38" s="173">
        <v>-113</v>
      </c>
      <c r="H38" s="173">
        <v>439</v>
      </c>
      <c r="I38" s="173">
        <v>1064</v>
      </c>
      <c r="J38" s="173">
        <v>-1314</v>
      </c>
      <c r="K38" s="173">
        <v>-250</v>
      </c>
      <c r="L38" s="173">
        <v>141</v>
      </c>
      <c r="M38" s="173">
        <v>-109</v>
      </c>
      <c r="N38" s="173">
        <v>10</v>
      </c>
      <c r="O38" s="173">
        <v>-99</v>
      </c>
      <c r="P38" s="173">
        <v>-26</v>
      </c>
      <c r="Q38" s="173">
        <v>96</v>
      </c>
      <c r="R38" s="173">
        <v>70</v>
      </c>
      <c r="S38" s="173">
        <v>5</v>
      </c>
      <c r="T38" s="173">
        <v>75</v>
      </c>
      <c r="U38" s="173">
        <v>-7</v>
      </c>
      <c r="V38" s="173">
        <v>68</v>
      </c>
      <c r="W38" s="173">
        <v>-4</v>
      </c>
      <c r="X38" s="173">
        <v>9</v>
      </c>
      <c r="Y38" s="173">
        <v>5</v>
      </c>
      <c r="Z38" s="173">
        <v>-177</v>
      </c>
      <c r="AA38" s="173">
        <v>-172</v>
      </c>
      <c r="AB38" s="173">
        <v>72</v>
      </c>
      <c r="AC38" s="173">
        <v>-100</v>
      </c>
      <c r="AD38" s="173">
        <v>-518</v>
      </c>
      <c r="AE38" s="173">
        <v>370</v>
      </c>
      <c r="AF38" s="173">
        <v>-148</v>
      </c>
      <c r="AG38" s="173">
        <v>154</v>
      </c>
      <c r="AH38" s="173">
        <v>6</v>
      </c>
      <c r="AI38" s="173">
        <v>71</v>
      </c>
      <c r="AJ38" s="173">
        <v>77</v>
      </c>
      <c r="AK38" s="173">
        <v>202</v>
      </c>
      <c r="AL38" s="173">
        <v>-45</v>
      </c>
      <c r="AM38" s="173">
        <v>157</v>
      </c>
      <c r="AN38" s="173">
        <v>313</v>
      </c>
      <c r="AO38" s="173">
        <v>470</v>
      </c>
      <c r="AP38" s="173">
        <v>-27</v>
      </c>
      <c r="AQ38" s="173">
        <v>443</v>
      </c>
      <c r="AR38" s="173">
        <v>-126</v>
      </c>
      <c r="AS38" s="173">
        <v>-124</v>
      </c>
      <c r="AT38" s="173">
        <v>-250</v>
      </c>
      <c r="AU38" s="173">
        <v>67</v>
      </c>
      <c r="AV38" s="173">
        <v>-183</v>
      </c>
      <c r="AW38" s="173">
        <v>5</v>
      </c>
      <c r="AX38" s="173">
        <v>-178</v>
      </c>
      <c r="AY38" s="173">
        <v>-34</v>
      </c>
      <c r="AZ38" s="173">
        <v>52</v>
      </c>
      <c r="BA38" s="173">
        <v>18</v>
      </c>
      <c r="BB38" s="173">
        <v>-52</v>
      </c>
      <c r="BC38" s="173">
        <v>-34</v>
      </c>
      <c r="BD38" s="173">
        <v>52</v>
      </c>
      <c r="BE38" s="173">
        <v>18</v>
      </c>
      <c r="BF38" s="173">
        <v>6</v>
      </c>
      <c r="BG38" s="173">
        <v>198</v>
      </c>
      <c r="BH38" s="173">
        <v>204</v>
      </c>
      <c r="BI38" s="173">
        <v>55</v>
      </c>
      <c r="BJ38" s="173">
        <v>259</v>
      </c>
      <c r="BK38" s="173">
        <v>-48</v>
      </c>
      <c r="BL38" s="173">
        <v>211</v>
      </c>
      <c r="BM38" s="173">
        <v>8</v>
      </c>
      <c r="BN38" s="173">
        <v>-24</v>
      </c>
      <c r="BO38" s="173">
        <v>-16</v>
      </c>
      <c r="BP38" s="173">
        <v>124</v>
      </c>
      <c r="BQ38" s="173">
        <v>108</v>
      </c>
      <c r="BR38" s="173">
        <v>-50</v>
      </c>
      <c r="BS38" s="173">
        <v>58</v>
      </c>
      <c r="BT38" s="173">
        <v>435</v>
      </c>
      <c r="BU38" s="173">
        <v>103</v>
      </c>
      <c r="BV38" s="173">
        <v>538</v>
      </c>
      <c r="BW38" s="173">
        <v>-2040</v>
      </c>
      <c r="BX38" s="173">
        <v>-1502</v>
      </c>
      <c r="BY38" s="173">
        <v>-1000</v>
      </c>
      <c r="BZ38" s="173">
        <v>-2502</v>
      </c>
      <c r="CA38" s="173">
        <v>1000</v>
      </c>
      <c r="CB38" s="173">
        <v>0</v>
      </c>
      <c r="CC38" s="173">
        <v>1000</v>
      </c>
      <c r="CD38" s="173">
        <v>0</v>
      </c>
      <c r="CE38" s="173">
        <v>1000</v>
      </c>
      <c r="CF38" s="173">
        <v>0</v>
      </c>
      <c r="CG38" s="173">
        <v>1000</v>
      </c>
      <c r="CH38" s="173">
        <v>0</v>
      </c>
      <c r="CI38" s="173">
        <v>0</v>
      </c>
      <c r="CJ38" s="173">
        <v>0</v>
      </c>
      <c r="CK38" s="173">
        <v>0</v>
      </c>
      <c r="CL38" s="173">
        <v>0</v>
      </c>
      <c r="CM38" s="173">
        <v>0</v>
      </c>
      <c r="CN38" s="173">
        <v>0</v>
      </c>
      <c r="CO38" s="183" t="s">
        <v>52</v>
      </c>
      <c r="CP38" s="183" t="s">
        <v>52</v>
      </c>
      <c r="CQ38" s="183" t="s">
        <v>52</v>
      </c>
    </row>
    <row r="39" spans="1:95" ht="14.45" customHeight="1">
      <c r="A39" s="174" t="s">
        <v>261</v>
      </c>
      <c r="B39" s="173">
        <v>0</v>
      </c>
      <c r="C39" s="173">
        <v>0</v>
      </c>
      <c r="D39" s="173">
        <v>0</v>
      </c>
      <c r="E39" s="173">
        <v>0</v>
      </c>
      <c r="F39" s="173">
        <v>0</v>
      </c>
      <c r="G39" s="173">
        <v>0</v>
      </c>
      <c r="H39" s="173">
        <v>0</v>
      </c>
      <c r="I39" s="173">
        <v>182009</v>
      </c>
      <c r="J39" s="173">
        <v>0</v>
      </c>
      <c r="K39" s="173">
        <v>182009</v>
      </c>
      <c r="L39" s="173">
        <v>-550</v>
      </c>
      <c r="M39" s="173">
        <v>181459</v>
      </c>
      <c r="N39" s="173" t="s">
        <v>52</v>
      </c>
      <c r="O39" s="173">
        <v>195588</v>
      </c>
      <c r="P39" s="173">
        <v>0</v>
      </c>
      <c r="Q39" s="173">
        <v>0</v>
      </c>
      <c r="R39" s="173">
        <v>0</v>
      </c>
      <c r="S39" s="173">
        <v>940</v>
      </c>
      <c r="T39" s="173">
        <v>940</v>
      </c>
      <c r="U39" s="173">
        <v>0</v>
      </c>
      <c r="V39" s="173">
        <v>940</v>
      </c>
      <c r="W39" s="173">
        <v>0</v>
      </c>
      <c r="X39" s="173">
        <v>0</v>
      </c>
      <c r="Y39" s="173">
        <v>0</v>
      </c>
      <c r="Z39" s="173">
        <v>1186</v>
      </c>
      <c r="AA39" s="173">
        <v>1186</v>
      </c>
      <c r="AB39" s="173">
        <v>0</v>
      </c>
      <c r="AC39" s="173">
        <v>1186</v>
      </c>
      <c r="AD39" s="173">
        <v>0</v>
      </c>
      <c r="AE39" s="173">
        <v>0</v>
      </c>
      <c r="AF39" s="173">
        <v>0</v>
      </c>
      <c r="AG39" s="173">
        <v>900</v>
      </c>
      <c r="AH39" s="173">
        <v>900</v>
      </c>
      <c r="AI39" s="173">
        <v>0</v>
      </c>
      <c r="AJ39" s="173">
        <v>900</v>
      </c>
      <c r="AK39" s="173">
        <v>0</v>
      </c>
      <c r="AL39" s="173">
        <v>0</v>
      </c>
      <c r="AM39" s="173">
        <v>0</v>
      </c>
      <c r="AN39" s="173">
        <v>1050</v>
      </c>
      <c r="AO39" s="173">
        <v>1050</v>
      </c>
      <c r="AP39" s="173">
        <v>0</v>
      </c>
      <c r="AQ39" s="173">
        <v>1050</v>
      </c>
      <c r="AR39" s="173">
        <v>0</v>
      </c>
      <c r="AS39" s="173">
        <v>981</v>
      </c>
      <c r="AT39" s="173">
        <v>981</v>
      </c>
      <c r="AU39" s="173">
        <v>950</v>
      </c>
      <c r="AV39" s="173">
        <v>1931</v>
      </c>
      <c r="AW39" s="173">
        <v>0</v>
      </c>
      <c r="AX39" s="173">
        <v>1931</v>
      </c>
      <c r="AY39" s="173">
        <v>0</v>
      </c>
      <c r="AZ39" s="173">
        <v>20367</v>
      </c>
      <c r="BA39" s="173">
        <v>20367</v>
      </c>
      <c r="BB39" s="173">
        <v>0</v>
      </c>
      <c r="BC39" s="173">
        <v>20367</v>
      </c>
      <c r="BD39" s="173">
        <v>0</v>
      </c>
      <c r="BE39" s="173">
        <v>20367</v>
      </c>
      <c r="BF39" s="173">
        <v>0</v>
      </c>
      <c r="BG39" s="173">
        <v>0</v>
      </c>
      <c r="BH39" s="173">
        <v>0</v>
      </c>
      <c r="BI39" s="173">
        <v>10698</v>
      </c>
      <c r="BJ39" s="173">
        <v>10698</v>
      </c>
      <c r="BK39" s="173">
        <v>0</v>
      </c>
      <c r="BL39" s="173">
        <v>10698</v>
      </c>
      <c r="BM39" s="173">
        <v>0</v>
      </c>
      <c r="BN39" s="173">
        <v>11642</v>
      </c>
      <c r="BO39" s="173">
        <v>11642</v>
      </c>
      <c r="BP39" s="173">
        <v>0</v>
      </c>
      <c r="BQ39" s="173">
        <v>11642</v>
      </c>
      <c r="BR39" s="173">
        <v>0</v>
      </c>
      <c r="BS39" s="173">
        <v>11642</v>
      </c>
      <c r="BT39" s="173">
        <v>0</v>
      </c>
      <c r="BU39" s="173">
        <v>0</v>
      </c>
      <c r="BV39" s="173">
        <v>0</v>
      </c>
      <c r="BW39" s="173">
        <v>0</v>
      </c>
      <c r="BX39" s="173">
        <v>0</v>
      </c>
      <c r="BY39" s="173">
        <v>0</v>
      </c>
      <c r="BZ39" s="173">
        <v>0</v>
      </c>
      <c r="CA39" s="173">
        <v>0</v>
      </c>
      <c r="CB39" s="173">
        <v>0</v>
      </c>
      <c r="CC39" s="173">
        <v>0</v>
      </c>
      <c r="CD39" s="173">
        <v>0</v>
      </c>
      <c r="CE39" s="173">
        <v>0</v>
      </c>
      <c r="CF39" s="173">
        <v>0</v>
      </c>
      <c r="CG39" s="173">
        <v>0</v>
      </c>
      <c r="CH39" s="173">
        <v>833794</v>
      </c>
      <c r="CI39" s="173">
        <v>0</v>
      </c>
      <c r="CJ39" s="173">
        <v>833794</v>
      </c>
      <c r="CK39" s="173">
        <v>0</v>
      </c>
      <c r="CL39" s="173">
        <v>833794</v>
      </c>
      <c r="CM39" s="173">
        <v>0</v>
      </c>
      <c r="CN39" s="173">
        <v>833794</v>
      </c>
      <c r="CO39" s="183" t="s">
        <v>52</v>
      </c>
      <c r="CP39" s="183" t="s">
        <v>52</v>
      </c>
      <c r="CQ39" s="183" t="s">
        <v>52</v>
      </c>
    </row>
    <row r="40" spans="1:95" ht="14.45" customHeight="1">
      <c r="A40" s="149" t="s">
        <v>262</v>
      </c>
      <c r="B40" s="173">
        <v>0</v>
      </c>
      <c r="C40" s="173">
        <v>0</v>
      </c>
      <c r="D40" s="173">
        <v>0</v>
      </c>
      <c r="E40" s="173">
        <v>0</v>
      </c>
      <c r="F40" s="173">
        <v>0</v>
      </c>
      <c r="G40" s="173">
        <v>0</v>
      </c>
      <c r="H40" s="173">
        <v>0</v>
      </c>
      <c r="I40" s="173">
        <v>0</v>
      </c>
      <c r="J40" s="173">
        <v>0</v>
      </c>
      <c r="K40" s="173">
        <v>0</v>
      </c>
      <c r="L40" s="173">
        <v>0</v>
      </c>
      <c r="M40" s="173">
        <v>0</v>
      </c>
      <c r="N40" s="173">
        <v>0</v>
      </c>
      <c r="O40" s="173">
        <v>-14129</v>
      </c>
      <c r="P40" s="173">
        <v>0</v>
      </c>
      <c r="Q40" s="173">
        <v>0</v>
      </c>
      <c r="R40" s="173">
        <v>0</v>
      </c>
      <c r="S40" s="173">
        <v>0</v>
      </c>
      <c r="T40" s="173">
        <v>0</v>
      </c>
      <c r="U40" s="173">
        <v>0</v>
      </c>
      <c r="V40" s="173">
        <v>0</v>
      </c>
      <c r="W40" s="173">
        <v>0</v>
      </c>
      <c r="X40" s="173">
        <v>0</v>
      </c>
      <c r="Y40" s="173">
        <v>0</v>
      </c>
      <c r="Z40" s="173">
        <v>0</v>
      </c>
      <c r="AA40" s="173">
        <v>0</v>
      </c>
      <c r="AB40" s="173">
        <v>0</v>
      </c>
      <c r="AC40" s="173">
        <v>0</v>
      </c>
      <c r="AD40" s="173">
        <v>0</v>
      </c>
      <c r="AE40" s="173">
        <v>0</v>
      </c>
      <c r="AF40" s="173">
        <v>0</v>
      </c>
      <c r="AG40" s="173">
        <v>0</v>
      </c>
      <c r="AH40" s="173">
        <v>0</v>
      </c>
      <c r="AI40" s="173">
        <v>0</v>
      </c>
      <c r="AJ40" s="173">
        <v>0</v>
      </c>
      <c r="AK40" s="173">
        <v>0</v>
      </c>
      <c r="AL40" s="173">
        <v>0</v>
      </c>
      <c r="AM40" s="173">
        <v>0</v>
      </c>
      <c r="AN40" s="173">
        <v>0</v>
      </c>
      <c r="AO40" s="173">
        <v>0</v>
      </c>
      <c r="AP40" s="173">
        <v>0</v>
      </c>
      <c r="AQ40" s="173">
        <v>0</v>
      </c>
      <c r="AR40" s="173">
        <v>0</v>
      </c>
      <c r="AS40" s="173">
        <v>0</v>
      </c>
      <c r="AT40" s="173">
        <v>0</v>
      </c>
      <c r="AU40" s="173">
        <v>0</v>
      </c>
      <c r="AV40" s="173">
        <v>0</v>
      </c>
      <c r="AW40" s="173">
        <v>0</v>
      </c>
      <c r="AX40" s="173">
        <v>0</v>
      </c>
      <c r="AY40" s="173">
        <v>0</v>
      </c>
      <c r="AZ40" s="173">
        <v>0</v>
      </c>
      <c r="BA40" s="173">
        <v>0</v>
      </c>
      <c r="BB40" s="173">
        <v>0</v>
      </c>
      <c r="BC40" s="173">
        <v>0</v>
      </c>
      <c r="BD40" s="173">
        <v>0</v>
      </c>
      <c r="BE40" s="173">
        <v>0</v>
      </c>
      <c r="BF40" s="173">
        <v>0</v>
      </c>
      <c r="BG40" s="173">
        <v>0</v>
      </c>
      <c r="BH40" s="173">
        <v>0</v>
      </c>
      <c r="BI40" s="173">
        <v>0</v>
      </c>
      <c r="BJ40" s="173">
        <v>0</v>
      </c>
      <c r="BK40" s="173">
        <v>0</v>
      </c>
      <c r="BL40" s="173">
        <v>0</v>
      </c>
      <c r="BM40" s="173">
        <v>0</v>
      </c>
      <c r="BN40" s="173">
        <v>0</v>
      </c>
      <c r="BO40" s="173">
        <v>0</v>
      </c>
      <c r="BP40" s="173">
        <v>0</v>
      </c>
      <c r="BQ40" s="173">
        <v>0</v>
      </c>
      <c r="BR40" s="173">
        <v>0</v>
      </c>
      <c r="BS40" s="173">
        <v>0</v>
      </c>
      <c r="BT40" s="173">
        <v>0</v>
      </c>
      <c r="BU40" s="173">
        <v>0</v>
      </c>
      <c r="BV40" s="173">
        <v>0</v>
      </c>
      <c r="BW40" s="173">
        <v>0</v>
      </c>
      <c r="BX40" s="173">
        <v>0</v>
      </c>
      <c r="BY40" s="173">
        <v>0</v>
      </c>
      <c r="BZ40" s="173">
        <v>0</v>
      </c>
      <c r="CA40" s="173">
        <v>0</v>
      </c>
      <c r="CB40" s="173">
        <v>0</v>
      </c>
      <c r="CC40" s="173">
        <v>0</v>
      </c>
      <c r="CD40" s="173">
        <v>40190</v>
      </c>
      <c r="CE40" s="173">
        <v>40190</v>
      </c>
      <c r="CF40" s="173">
        <v>0</v>
      </c>
      <c r="CG40" s="173">
        <v>0</v>
      </c>
      <c r="CH40" s="173">
        <v>-36776</v>
      </c>
      <c r="CI40" s="173">
        <v>-3977</v>
      </c>
      <c r="CJ40" s="173">
        <v>-40753</v>
      </c>
      <c r="CK40" s="173">
        <v>-46</v>
      </c>
      <c r="CL40" s="173">
        <v>-40799</v>
      </c>
      <c r="CM40" s="173">
        <v>39</v>
      </c>
      <c r="CN40" s="173">
        <v>-40760</v>
      </c>
      <c r="CO40" s="183" t="s">
        <v>52</v>
      </c>
      <c r="CP40" s="183" t="s">
        <v>52</v>
      </c>
      <c r="CQ40" s="183" t="s">
        <v>52</v>
      </c>
    </row>
    <row r="41" spans="1:95" ht="14.45" customHeight="1">
      <c r="A41" s="149" t="s">
        <v>263</v>
      </c>
      <c r="B41" s="173">
        <v>0</v>
      </c>
      <c r="C41" s="173">
        <v>0</v>
      </c>
      <c r="D41" s="173">
        <v>0</v>
      </c>
      <c r="E41" s="173">
        <v>0</v>
      </c>
      <c r="F41" s="173">
        <v>0</v>
      </c>
      <c r="G41" s="173">
        <v>0</v>
      </c>
      <c r="H41" s="173">
        <v>0</v>
      </c>
      <c r="I41" s="173">
        <v>0</v>
      </c>
      <c r="J41" s="173">
        <v>0</v>
      </c>
      <c r="K41" s="173">
        <v>0</v>
      </c>
      <c r="L41" s="173">
        <v>0</v>
      </c>
      <c r="M41" s="173">
        <v>0</v>
      </c>
      <c r="N41" s="173">
        <v>0</v>
      </c>
      <c r="O41" s="173">
        <v>0</v>
      </c>
      <c r="P41" s="173">
        <v>0</v>
      </c>
      <c r="Q41" s="173">
        <v>0</v>
      </c>
      <c r="R41" s="173">
        <v>0</v>
      </c>
      <c r="S41" s="173">
        <v>0</v>
      </c>
      <c r="T41" s="173">
        <v>0</v>
      </c>
      <c r="U41" s="173">
        <v>0</v>
      </c>
      <c r="V41" s="173">
        <v>0</v>
      </c>
      <c r="W41" s="173">
        <v>0</v>
      </c>
      <c r="X41" s="173">
        <v>0</v>
      </c>
      <c r="Y41" s="173">
        <v>0</v>
      </c>
      <c r="Z41" s="173">
        <v>0</v>
      </c>
      <c r="AA41" s="173">
        <v>0</v>
      </c>
      <c r="AB41" s="173">
        <v>0</v>
      </c>
      <c r="AC41" s="173">
        <v>0</v>
      </c>
      <c r="AD41" s="173">
        <v>0</v>
      </c>
      <c r="AE41" s="173">
        <v>0</v>
      </c>
      <c r="AF41" s="173">
        <v>0</v>
      </c>
      <c r="AG41" s="173">
        <v>0</v>
      </c>
      <c r="AH41" s="173">
        <v>0</v>
      </c>
      <c r="AI41" s="173">
        <v>0</v>
      </c>
      <c r="AJ41" s="173">
        <v>0</v>
      </c>
      <c r="AK41" s="173">
        <v>0</v>
      </c>
      <c r="AL41" s="173">
        <v>0</v>
      </c>
      <c r="AM41" s="173">
        <v>0</v>
      </c>
      <c r="AN41" s="173">
        <v>0</v>
      </c>
      <c r="AO41" s="173">
        <v>0</v>
      </c>
      <c r="AP41" s="173">
        <v>0</v>
      </c>
      <c r="AQ41" s="173">
        <v>0</v>
      </c>
      <c r="AR41" s="173">
        <v>0</v>
      </c>
      <c r="AS41" s="173">
        <v>0</v>
      </c>
      <c r="AT41" s="173">
        <v>0</v>
      </c>
      <c r="AU41" s="173">
        <v>0</v>
      </c>
      <c r="AV41" s="173">
        <v>0</v>
      </c>
      <c r="AW41" s="173">
        <v>0</v>
      </c>
      <c r="AX41" s="173">
        <v>0</v>
      </c>
      <c r="AY41" s="173">
        <v>0</v>
      </c>
      <c r="AZ41" s="173">
        <v>0</v>
      </c>
      <c r="BA41" s="173">
        <v>0</v>
      </c>
      <c r="BB41" s="173">
        <v>0</v>
      </c>
      <c r="BC41" s="173">
        <v>0</v>
      </c>
      <c r="BD41" s="173">
        <v>-1199</v>
      </c>
      <c r="BE41" s="173">
        <v>-1199</v>
      </c>
      <c r="BF41" s="173">
        <v>-992</v>
      </c>
      <c r="BG41" s="173">
        <v>-1814</v>
      </c>
      <c r="BH41" s="173">
        <v>-2806</v>
      </c>
      <c r="BI41" s="173">
        <v>-201</v>
      </c>
      <c r="BJ41" s="173">
        <v>-3007</v>
      </c>
      <c r="BK41" s="173">
        <v>0</v>
      </c>
      <c r="BL41" s="173">
        <v>-3007</v>
      </c>
      <c r="BM41" s="173">
        <v>0</v>
      </c>
      <c r="BN41" s="173">
        <v>0</v>
      </c>
      <c r="BO41" s="173">
        <v>0</v>
      </c>
      <c r="BP41" s="173">
        <v>0</v>
      </c>
      <c r="BQ41" s="173">
        <v>0</v>
      </c>
      <c r="BR41" s="173">
        <v>0</v>
      </c>
      <c r="BS41" s="173">
        <v>0</v>
      </c>
      <c r="BT41" s="173">
        <v>-2632</v>
      </c>
      <c r="BU41" s="173">
        <v>0</v>
      </c>
      <c r="BV41" s="173">
        <v>-2632</v>
      </c>
      <c r="BW41" s="173">
        <v>-1040</v>
      </c>
      <c r="BX41" s="173">
        <v>-3672</v>
      </c>
      <c r="BY41" s="173">
        <v>0</v>
      </c>
      <c r="BZ41" s="173">
        <v>-3672</v>
      </c>
      <c r="CA41" s="173">
        <v>0</v>
      </c>
      <c r="CB41" s="173">
        <v>-51356</v>
      </c>
      <c r="CC41" s="173">
        <v>-51356</v>
      </c>
      <c r="CD41" s="173">
        <v>0</v>
      </c>
      <c r="CE41" s="173">
        <v>-51356</v>
      </c>
      <c r="CF41" s="173">
        <v>-3009</v>
      </c>
      <c r="CG41" s="173">
        <v>-14175</v>
      </c>
      <c r="CH41" s="173">
        <v>0</v>
      </c>
      <c r="CI41" s="173">
        <v>0</v>
      </c>
      <c r="CJ41" s="173">
        <v>0</v>
      </c>
      <c r="CK41" s="173">
        <v>-26057</v>
      </c>
      <c r="CL41" s="173">
        <v>-26057</v>
      </c>
      <c r="CM41" s="173">
        <v>0</v>
      </c>
      <c r="CN41" s="173">
        <v>-26057</v>
      </c>
      <c r="CO41" s="173">
        <v>-6191</v>
      </c>
      <c r="CP41" s="173">
        <v>-3024</v>
      </c>
      <c r="CQ41" s="173" t="s">
        <v>52</v>
      </c>
    </row>
    <row r="42" spans="1:95" ht="14.45" customHeight="1">
      <c r="A42" s="149" t="s">
        <v>264</v>
      </c>
      <c r="B42" s="173">
        <v>0</v>
      </c>
      <c r="C42" s="173">
        <v>0</v>
      </c>
      <c r="D42" s="173">
        <v>0</v>
      </c>
      <c r="E42" s="173">
        <v>0</v>
      </c>
      <c r="F42" s="173">
        <v>0</v>
      </c>
      <c r="G42" s="173">
        <v>0</v>
      </c>
      <c r="H42" s="173">
        <v>0</v>
      </c>
      <c r="I42" s="173">
        <v>0</v>
      </c>
      <c r="J42" s="173">
        <v>0</v>
      </c>
      <c r="K42" s="173">
        <v>0</v>
      </c>
      <c r="L42" s="173">
        <v>0</v>
      </c>
      <c r="M42" s="173">
        <v>0</v>
      </c>
      <c r="N42" s="173">
        <v>0</v>
      </c>
      <c r="O42" s="173">
        <v>0</v>
      </c>
      <c r="P42" s="173">
        <v>0</v>
      </c>
      <c r="Q42" s="173">
        <v>0</v>
      </c>
      <c r="R42" s="173">
        <v>0</v>
      </c>
      <c r="S42" s="173">
        <v>0</v>
      </c>
      <c r="T42" s="173">
        <v>0</v>
      </c>
      <c r="U42" s="173">
        <v>0</v>
      </c>
      <c r="V42" s="173">
        <v>0</v>
      </c>
      <c r="W42" s="173">
        <v>0</v>
      </c>
      <c r="X42" s="173">
        <v>0</v>
      </c>
      <c r="Y42" s="173">
        <v>0</v>
      </c>
      <c r="Z42" s="173">
        <v>0</v>
      </c>
      <c r="AA42" s="173">
        <v>0</v>
      </c>
      <c r="AB42" s="173">
        <v>0</v>
      </c>
      <c r="AC42" s="173">
        <v>0</v>
      </c>
      <c r="AD42" s="173">
        <v>0</v>
      </c>
      <c r="AE42" s="173">
        <v>0</v>
      </c>
      <c r="AF42" s="173">
        <v>0</v>
      </c>
      <c r="AG42" s="173">
        <v>0</v>
      </c>
      <c r="AH42" s="173">
        <v>0</v>
      </c>
      <c r="AI42" s="173">
        <v>0</v>
      </c>
      <c r="AJ42" s="173">
        <v>0</v>
      </c>
      <c r="AK42" s="173">
        <v>0</v>
      </c>
      <c r="AL42" s="173">
        <v>0</v>
      </c>
      <c r="AM42" s="173">
        <v>0</v>
      </c>
      <c r="AN42" s="173">
        <v>0</v>
      </c>
      <c r="AO42" s="173">
        <v>0</v>
      </c>
      <c r="AP42" s="173">
        <v>0</v>
      </c>
      <c r="AQ42" s="173">
        <v>0</v>
      </c>
      <c r="AR42" s="173">
        <v>0</v>
      </c>
      <c r="AS42" s="173">
        <v>0</v>
      </c>
      <c r="AT42" s="173">
        <v>0</v>
      </c>
      <c r="AU42" s="173">
        <v>0</v>
      </c>
      <c r="AV42" s="173">
        <v>0</v>
      </c>
      <c r="AW42" s="173">
        <v>0</v>
      </c>
      <c r="AX42" s="173">
        <v>0</v>
      </c>
      <c r="AY42" s="173">
        <v>0</v>
      </c>
      <c r="AZ42" s="173">
        <v>0</v>
      </c>
      <c r="BA42" s="173">
        <v>0</v>
      </c>
      <c r="BB42" s="173">
        <v>0</v>
      </c>
      <c r="BC42" s="173">
        <v>0</v>
      </c>
      <c r="BD42" s="173">
        <v>0</v>
      </c>
      <c r="BE42" s="173">
        <v>0</v>
      </c>
      <c r="BF42" s="173">
        <v>0</v>
      </c>
      <c r="BG42" s="173">
        <v>0</v>
      </c>
      <c r="BH42" s="173">
        <v>0</v>
      </c>
      <c r="BI42" s="173">
        <v>0</v>
      </c>
      <c r="BJ42" s="173">
        <v>0</v>
      </c>
      <c r="BK42" s="173">
        <v>0</v>
      </c>
      <c r="BL42" s="173">
        <v>0</v>
      </c>
      <c r="BM42" s="173">
        <v>0</v>
      </c>
      <c r="BN42" s="173">
        <v>0</v>
      </c>
      <c r="BO42" s="173">
        <v>0</v>
      </c>
      <c r="BP42" s="173">
        <v>0</v>
      </c>
      <c r="BQ42" s="173">
        <v>0</v>
      </c>
      <c r="BR42" s="173">
        <v>0</v>
      </c>
      <c r="BS42" s="173">
        <v>0</v>
      </c>
      <c r="BT42" s="173">
        <v>0</v>
      </c>
      <c r="BU42" s="173">
        <v>0</v>
      </c>
      <c r="BV42" s="173">
        <v>0</v>
      </c>
      <c r="BW42" s="173">
        <v>0</v>
      </c>
      <c r="BX42" s="173">
        <v>0</v>
      </c>
      <c r="BY42" s="173">
        <v>0</v>
      </c>
      <c r="BZ42" s="173">
        <v>0</v>
      </c>
      <c r="CA42" s="173">
        <v>0</v>
      </c>
      <c r="CB42" s="173">
        <v>0</v>
      </c>
      <c r="CC42" s="173">
        <v>0</v>
      </c>
      <c r="CD42" s="173">
        <v>0</v>
      </c>
      <c r="CE42" s="173">
        <v>0</v>
      </c>
      <c r="CF42" s="173">
        <v>2569</v>
      </c>
      <c r="CG42" s="173">
        <v>2569</v>
      </c>
      <c r="CH42" s="173">
        <v>389</v>
      </c>
      <c r="CI42" s="173">
        <v>0</v>
      </c>
      <c r="CJ42" s="173">
        <v>389</v>
      </c>
      <c r="CK42" s="173">
        <v>1291</v>
      </c>
      <c r="CL42" s="173">
        <v>1680</v>
      </c>
      <c r="CM42" s="173">
        <v>0</v>
      </c>
      <c r="CN42" s="173">
        <v>1680</v>
      </c>
      <c r="CO42" s="183" t="s">
        <v>52</v>
      </c>
      <c r="CP42" s="183" t="s">
        <v>52</v>
      </c>
      <c r="CQ42" s="183" t="s">
        <v>52</v>
      </c>
    </row>
    <row r="43" spans="1:95" ht="14.45" customHeight="1">
      <c r="A43" s="178" t="s">
        <v>265</v>
      </c>
      <c r="B43" s="177">
        <f t="shared" ref="B43:E43" si="130">SUM(B34:B42)</f>
        <v>4613</v>
      </c>
      <c r="C43" s="177">
        <f t="shared" si="130"/>
        <v>-26463</v>
      </c>
      <c r="D43" s="177">
        <f t="shared" si="130"/>
        <v>-21850</v>
      </c>
      <c r="E43" s="177">
        <f t="shared" si="130"/>
        <v>-26229</v>
      </c>
      <c r="F43" s="177">
        <f t="shared" ref="F43:G43" si="131">SUM(F34:F42)</f>
        <v>-48079</v>
      </c>
      <c r="G43" s="177">
        <f t="shared" si="131"/>
        <v>9526</v>
      </c>
      <c r="H43" s="177">
        <f t="shared" ref="H43" si="132">SUM(H34:H42)</f>
        <v>-38532</v>
      </c>
      <c r="I43" s="177">
        <f t="shared" ref="I43" si="133">SUM(I34:I42)</f>
        <v>169301</v>
      </c>
      <c r="J43" s="177">
        <f t="shared" ref="J43" si="134">SUM(J34:J42)</f>
        <v>-31046</v>
      </c>
      <c r="K43" s="177">
        <f t="shared" ref="K43" si="135">SUM(K34:K42)</f>
        <v>138255</v>
      </c>
      <c r="L43" s="177">
        <f t="shared" ref="L43" si="136">SUM(L34:L42)</f>
        <v>-7604</v>
      </c>
      <c r="M43" s="177">
        <f t="shared" ref="M43" si="137">SUM(M34:M42)</f>
        <v>130651</v>
      </c>
      <c r="N43" s="177">
        <f t="shared" ref="N43" si="138">SUM(N34:N42)</f>
        <v>2129</v>
      </c>
      <c r="O43" s="177">
        <f t="shared" ref="O43" si="139">SUM(O34:O42)</f>
        <v>132780</v>
      </c>
      <c r="P43" s="177">
        <f t="shared" ref="P43" si="140">SUM(P34:P42)</f>
        <v>-15528</v>
      </c>
      <c r="Q43" s="177">
        <f t="shared" ref="Q43" si="141">SUM(Q34:Q42)</f>
        <v>12917</v>
      </c>
      <c r="R43" s="177">
        <f t="shared" ref="R43" si="142">SUM(R34:R42)</f>
        <v>-2611</v>
      </c>
      <c r="S43" s="177">
        <f t="shared" ref="S43" si="143">SUM(S34:S42)</f>
        <v>-12973</v>
      </c>
      <c r="T43" s="177">
        <f t="shared" ref="T43" si="144">SUM(T34:T42)</f>
        <v>-15584</v>
      </c>
      <c r="U43" s="177">
        <f t="shared" ref="U43" si="145">SUM(U34:U42)</f>
        <v>38975</v>
      </c>
      <c r="V43" s="177">
        <f t="shared" ref="V43" si="146">SUM(V34:V42)</f>
        <v>24397</v>
      </c>
      <c r="W43" s="177">
        <f t="shared" ref="W43" si="147">SUM(W34:W42)</f>
        <v>-14822</v>
      </c>
      <c r="X43" s="177">
        <f t="shared" ref="X43" si="148">SUM(X34:X42)</f>
        <v>-5008</v>
      </c>
      <c r="Y43" s="177">
        <f t="shared" ref="Y43" si="149">SUM(Y34:Y42)</f>
        <v>-19830</v>
      </c>
      <c r="Z43" s="177">
        <f t="shared" ref="Z43" si="150">SUM(Z34:Z42)</f>
        <v>-18646</v>
      </c>
      <c r="AA43" s="177">
        <f t="shared" ref="AA43" si="151">SUM(AA34:AA42)</f>
        <v>-39255</v>
      </c>
      <c r="AB43" s="177">
        <f t="shared" ref="AB43" si="152">SUM(AB34:AB42)</f>
        <v>-17909</v>
      </c>
      <c r="AC43" s="177">
        <f t="shared" ref="AC43" si="153">SUM(AC34:AC42)</f>
        <v>-55974</v>
      </c>
      <c r="AD43" s="177">
        <f t="shared" ref="AD43" si="154">SUM(AD34:AD42)</f>
        <v>-8543</v>
      </c>
      <c r="AE43" s="177">
        <f t="shared" ref="AE43" si="155">SUM(AE34:AE42)</f>
        <v>-45596</v>
      </c>
      <c r="AF43" s="177">
        <f t="shared" ref="AF43" si="156">SUM(AF34:AF42)</f>
        <v>-54139</v>
      </c>
      <c r="AG43" s="177">
        <f t="shared" ref="AG43" si="157">SUM(AG34:AG42)</f>
        <v>-7628</v>
      </c>
      <c r="AH43" s="177">
        <f t="shared" ref="AH43" si="158">SUM(AH34:AH42)</f>
        <v>-61767</v>
      </c>
      <c r="AI43" s="177">
        <f t="shared" ref="AI43" si="159">SUM(AI34:AI42)</f>
        <v>-874</v>
      </c>
      <c r="AJ43" s="177">
        <f t="shared" ref="AJ43" si="160">SUM(AJ34:AJ42)</f>
        <v>-62641</v>
      </c>
      <c r="AK43" s="177">
        <f t="shared" ref="AK43" si="161">SUM(AK34:AK42)</f>
        <v>-8349</v>
      </c>
      <c r="AL43" s="177">
        <f t="shared" ref="AL43" si="162">SUM(AL34:AL42)</f>
        <v>-46052</v>
      </c>
      <c r="AM43" s="177">
        <f t="shared" ref="AM43" si="163">SUM(AM34:AM42)</f>
        <v>-54401</v>
      </c>
      <c r="AN43" s="177">
        <f t="shared" ref="AN43" si="164">SUM(AN34:AN42)</f>
        <v>12400</v>
      </c>
      <c r="AO43" s="177">
        <f t="shared" ref="AO43" si="165">SUM(AO34:AO42)</f>
        <v>-42001</v>
      </c>
      <c r="AP43" s="177">
        <f t="shared" ref="AP43" si="166">SUM(AP34:AP42)</f>
        <v>-17568</v>
      </c>
      <c r="AQ43" s="177">
        <f t="shared" ref="AQ43" si="167">SUM(AQ34:AQ42)</f>
        <v>-59569</v>
      </c>
      <c r="AR43" s="177">
        <f t="shared" ref="AR43:BB43" si="168">SUM(AR34:AR42)</f>
        <v>1198</v>
      </c>
      <c r="AS43" s="177">
        <f t="shared" si="168"/>
        <v>-28369</v>
      </c>
      <c r="AT43" s="177">
        <f t="shared" si="168"/>
        <v>-27171</v>
      </c>
      <c r="AU43" s="177">
        <f t="shared" si="168"/>
        <v>-29248</v>
      </c>
      <c r="AV43" s="177">
        <f t="shared" si="168"/>
        <v>-56419</v>
      </c>
      <c r="AW43" s="177">
        <f t="shared" si="168"/>
        <v>-26003</v>
      </c>
      <c r="AX43" s="177">
        <f t="shared" si="168"/>
        <v>-82422</v>
      </c>
      <c r="AY43" s="177">
        <f t="shared" si="168"/>
        <v>-7705</v>
      </c>
      <c r="AZ43" s="177">
        <f t="shared" si="168"/>
        <v>-22071</v>
      </c>
      <c r="BA43" s="177">
        <f t="shared" si="168"/>
        <v>-29776</v>
      </c>
      <c r="BB43" s="177">
        <f t="shared" si="168"/>
        <v>-125524</v>
      </c>
      <c r="BC43" s="177">
        <f>SUM(BC34:BC42)</f>
        <v>-155300</v>
      </c>
      <c r="BD43" s="177">
        <f t="shared" ref="BD43:BH43" si="169">SUM(BD34:BD42)</f>
        <v>80250</v>
      </c>
      <c r="BE43" s="177">
        <f t="shared" si="169"/>
        <v>-75050</v>
      </c>
      <c r="BF43" s="177">
        <f t="shared" si="169"/>
        <v>-32173</v>
      </c>
      <c r="BG43" s="177">
        <f t="shared" si="169"/>
        <v>-65514</v>
      </c>
      <c r="BH43" s="177">
        <f t="shared" si="169"/>
        <v>-97687</v>
      </c>
      <c r="BI43" s="177">
        <f t="shared" ref="BI43" si="170">SUM(BI34:BI42)</f>
        <v>-16352</v>
      </c>
      <c r="BJ43" s="177">
        <f t="shared" ref="BJ43" si="171">SUM(BJ34:BJ42)</f>
        <v>-114039</v>
      </c>
      <c r="BK43" s="177">
        <v>-25046</v>
      </c>
      <c r="BL43" s="177">
        <v>-107816</v>
      </c>
      <c r="BM43" s="177">
        <v>-20839</v>
      </c>
      <c r="BN43" s="177">
        <v>-63382</v>
      </c>
      <c r="BO43" s="177">
        <v>-84221</v>
      </c>
      <c r="BP43" s="177">
        <v>-20204</v>
      </c>
      <c r="BQ43" s="177">
        <v>-104425</v>
      </c>
      <c r="BR43" s="177">
        <v>-27401</v>
      </c>
      <c r="BS43" s="177">
        <v>-131826</v>
      </c>
      <c r="BT43" s="177">
        <v>-24872</v>
      </c>
      <c r="BU43" s="177">
        <v>103</v>
      </c>
      <c r="BV43" s="177">
        <v>-24769</v>
      </c>
      <c r="BW43" s="177">
        <v>-3080</v>
      </c>
      <c r="BX43" s="177">
        <v>-27849</v>
      </c>
      <c r="BY43" s="177">
        <v>-165215</v>
      </c>
      <c r="BZ43" s="177">
        <v>101451</v>
      </c>
      <c r="CA43" s="177">
        <v>1000</v>
      </c>
      <c r="CB43" s="177">
        <v>-191492</v>
      </c>
      <c r="CC43" s="177">
        <v>-198274</v>
      </c>
      <c r="CD43" s="177">
        <v>24092</v>
      </c>
      <c r="CE43" s="177">
        <v>-174182</v>
      </c>
      <c r="CF43" s="177">
        <v>-59331</v>
      </c>
      <c r="CG43" s="177">
        <v>-233513</v>
      </c>
      <c r="CH43" s="177">
        <f t="shared" ref="CH43" si="172">SUM(CH34:CH42)</f>
        <v>515620</v>
      </c>
      <c r="CI43" s="177">
        <v>14143</v>
      </c>
      <c r="CJ43" s="177">
        <v>529763</v>
      </c>
      <c r="CK43" s="177">
        <v>-78146.440059999994</v>
      </c>
      <c r="CL43" s="177">
        <v>451616.55994000001</v>
      </c>
      <c r="CM43" s="177">
        <v>-89191.440059999994</v>
      </c>
      <c r="CN43" s="177">
        <v>362426.11988000001</v>
      </c>
      <c r="CO43" s="177">
        <v>554116</v>
      </c>
      <c r="CP43" s="177">
        <v>-55258</v>
      </c>
      <c r="CQ43" s="177">
        <v>-116432</v>
      </c>
    </row>
    <row r="44" spans="1:95" ht="14.45" customHeight="1">
      <c r="A44" s="178" t="s">
        <v>266</v>
      </c>
      <c r="B44" s="177">
        <f t="shared" ref="B44:AG44" si="173">SUM(B23,B32,B43)</f>
        <v>3577.0760265975623</v>
      </c>
      <c r="C44" s="177">
        <f t="shared" si="173"/>
        <v>1571</v>
      </c>
      <c r="D44" s="177">
        <f t="shared" si="173"/>
        <v>5148</v>
      </c>
      <c r="E44" s="177">
        <f t="shared" si="173"/>
        <v>-29633</v>
      </c>
      <c r="F44" s="177">
        <f t="shared" si="173"/>
        <v>-24485</v>
      </c>
      <c r="G44" s="177">
        <f t="shared" si="173"/>
        <v>-6501.4375862082161</v>
      </c>
      <c r="H44" s="177">
        <f t="shared" si="173"/>
        <v>-30990</v>
      </c>
      <c r="I44" s="177">
        <f t="shared" si="173"/>
        <v>-1194.7775822679978</v>
      </c>
      <c r="J44" s="177">
        <f t="shared" si="173"/>
        <v>-3548</v>
      </c>
      <c r="K44" s="177">
        <f t="shared" si="173"/>
        <v>-4743</v>
      </c>
      <c r="L44" s="177">
        <f t="shared" si="173"/>
        <v>2968</v>
      </c>
      <c r="M44" s="177">
        <f t="shared" si="173"/>
        <v>-1775</v>
      </c>
      <c r="N44" s="177">
        <f t="shared" si="173"/>
        <v>9298</v>
      </c>
      <c r="O44" s="177">
        <f t="shared" si="173"/>
        <v>7524</v>
      </c>
      <c r="P44" s="177">
        <f t="shared" si="173"/>
        <v>-9315</v>
      </c>
      <c r="Q44" s="177">
        <f t="shared" si="173"/>
        <v>-1414</v>
      </c>
      <c r="R44" s="177">
        <f t="shared" si="173"/>
        <v>-10729</v>
      </c>
      <c r="S44" s="177">
        <f t="shared" si="173"/>
        <v>3574</v>
      </c>
      <c r="T44" s="177">
        <f t="shared" si="173"/>
        <v>-7155</v>
      </c>
      <c r="U44" s="177">
        <f t="shared" si="173"/>
        <v>3145</v>
      </c>
      <c r="V44" s="177">
        <f t="shared" si="173"/>
        <v>-4010</v>
      </c>
      <c r="W44" s="177">
        <f t="shared" si="173"/>
        <v>-3091</v>
      </c>
      <c r="X44" s="177">
        <f t="shared" si="173"/>
        <v>-912</v>
      </c>
      <c r="Y44" s="177">
        <f t="shared" si="173"/>
        <v>-4003</v>
      </c>
      <c r="Z44" s="177">
        <f t="shared" si="173"/>
        <v>3233</v>
      </c>
      <c r="AA44" s="177">
        <f t="shared" si="173"/>
        <v>-770</v>
      </c>
      <c r="AB44" s="177">
        <f t="shared" si="173"/>
        <v>3038</v>
      </c>
      <c r="AC44" s="177">
        <f t="shared" si="173"/>
        <v>2268</v>
      </c>
      <c r="AD44" s="177">
        <f t="shared" si="173"/>
        <v>-2813.4096562400009</v>
      </c>
      <c r="AE44" s="177">
        <f t="shared" si="173"/>
        <v>1583.9516117870007</v>
      </c>
      <c r="AF44" s="177">
        <f t="shared" si="173"/>
        <v>-1229.4580444530002</v>
      </c>
      <c r="AG44" s="177">
        <f t="shared" si="173"/>
        <v>-5977.8678227089986</v>
      </c>
      <c r="AH44" s="177">
        <f t="shared" ref="AH44:BJ44" si="174">SUM(AH23,AH32,AH43)</f>
        <v>-7207.3258671619988</v>
      </c>
      <c r="AI44" s="177">
        <f t="shared" si="174"/>
        <v>4251.5794699999969</v>
      </c>
      <c r="AJ44" s="177">
        <f t="shared" si="174"/>
        <v>-2954.7463971620018</v>
      </c>
      <c r="AK44" s="177">
        <f t="shared" si="174"/>
        <v>-2952.6604891759998</v>
      </c>
      <c r="AL44" s="177">
        <f t="shared" si="174"/>
        <v>-2575.6224120490006</v>
      </c>
      <c r="AM44" s="177">
        <f t="shared" si="174"/>
        <v>-5529.2829012250004</v>
      </c>
      <c r="AN44" s="177">
        <f t="shared" si="174"/>
        <v>301.94990122500167</v>
      </c>
      <c r="AO44" s="177">
        <f t="shared" si="174"/>
        <v>-5227.3329999999987</v>
      </c>
      <c r="AP44" s="177">
        <f t="shared" si="174"/>
        <v>3990.8539012249967</v>
      </c>
      <c r="AQ44" s="177">
        <f t="shared" si="174"/>
        <v>-1236.4790987750021</v>
      </c>
      <c r="AR44" s="177">
        <f t="shared" si="174"/>
        <v>-5330</v>
      </c>
      <c r="AS44" s="177">
        <f t="shared" si="174"/>
        <v>6685</v>
      </c>
      <c r="AT44" s="177">
        <f t="shared" si="174"/>
        <v>1355</v>
      </c>
      <c r="AU44" s="177">
        <f t="shared" si="174"/>
        <v>-2482</v>
      </c>
      <c r="AV44" s="177">
        <f t="shared" si="174"/>
        <v>-1127</v>
      </c>
      <c r="AW44" s="177">
        <f t="shared" si="174"/>
        <v>-2146</v>
      </c>
      <c r="AX44" s="177">
        <f t="shared" si="174"/>
        <v>-3273</v>
      </c>
      <c r="AY44" s="177">
        <f t="shared" si="174"/>
        <v>3752</v>
      </c>
      <c r="AZ44" s="177">
        <f t="shared" si="174"/>
        <v>-1130</v>
      </c>
      <c r="BA44" s="177">
        <f t="shared" si="174"/>
        <v>2622</v>
      </c>
      <c r="BB44" s="177">
        <f t="shared" si="174"/>
        <v>-2623</v>
      </c>
      <c r="BC44" s="177">
        <f t="shared" si="174"/>
        <v>-1</v>
      </c>
      <c r="BD44" s="177">
        <f t="shared" si="174"/>
        <v>5084</v>
      </c>
      <c r="BE44" s="177">
        <f t="shared" si="174"/>
        <v>5083</v>
      </c>
      <c r="BF44" s="177">
        <f t="shared" si="174"/>
        <v>-1887</v>
      </c>
      <c r="BG44" s="177">
        <f t="shared" si="174"/>
        <v>8394</v>
      </c>
      <c r="BH44" s="177">
        <f t="shared" si="174"/>
        <v>6507</v>
      </c>
      <c r="BI44" s="177">
        <f t="shared" si="174"/>
        <v>-14291</v>
      </c>
      <c r="BJ44" s="177">
        <f t="shared" si="174"/>
        <v>-7784</v>
      </c>
      <c r="BK44" s="177">
        <v>5300</v>
      </c>
      <c r="BL44" s="177">
        <v>-2484</v>
      </c>
      <c r="BM44" s="177">
        <v>-2826</v>
      </c>
      <c r="BN44" s="177">
        <v>2199</v>
      </c>
      <c r="BO44" s="177">
        <v>-627</v>
      </c>
      <c r="BP44" s="177">
        <v>-432</v>
      </c>
      <c r="BQ44" s="177">
        <v>-1059</v>
      </c>
      <c r="BR44" s="177">
        <v>6251</v>
      </c>
      <c r="BS44" s="177">
        <v>5192</v>
      </c>
      <c r="BT44" s="177">
        <v>-6211</v>
      </c>
      <c r="BU44" s="177">
        <v>5368</v>
      </c>
      <c r="BV44" s="177">
        <v>-843</v>
      </c>
      <c r="BW44" s="177">
        <v>536</v>
      </c>
      <c r="BX44" s="177">
        <v>-306</v>
      </c>
      <c r="BY44" s="177">
        <v>24791</v>
      </c>
      <c r="BZ44" s="177">
        <v>24485</v>
      </c>
      <c r="CA44" s="177">
        <v>184301</v>
      </c>
      <c r="CB44" s="177">
        <v>-160363</v>
      </c>
      <c r="CC44" s="177">
        <v>28744</v>
      </c>
      <c r="CD44" s="177">
        <v>-17322</v>
      </c>
      <c r="CE44" s="177">
        <v>11422</v>
      </c>
      <c r="CF44" s="177">
        <v>-14309</v>
      </c>
      <c r="CG44" s="177">
        <v>-2347</v>
      </c>
      <c r="CH44" s="177">
        <f>SUM(CH23,CH32,CH43)</f>
        <v>64881</v>
      </c>
      <c r="CI44" s="177">
        <v>-20903</v>
      </c>
      <c r="CJ44" s="177">
        <v>43978</v>
      </c>
      <c r="CK44" s="177">
        <v>-3687.4400599999935</v>
      </c>
      <c r="CL44" s="177">
        <v>40290.559940000006</v>
      </c>
      <c r="CM44" s="177">
        <v>-46863.305794172687</v>
      </c>
      <c r="CN44" s="177">
        <v>-6571.7458541724482</v>
      </c>
      <c r="CO44" s="177">
        <v>52976</v>
      </c>
      <c r="CP44" s="177">
        <v>-11996</v>
      </c>
      <c r="CQ44" s="177">
        <v>-11618</v>
      </c>
    </row>
    <row r="45" spans="1:95" ht="14.45" customHeight="1">
      <c r="A45" s="101" t="s">
        <v>267</v>
      </c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  <c r="BJ45" s="173"/>
      <c r="BK45" s="173"/>
      <c r="BL45" s="173"/>
      <c r="BM45" s="173"/>
      <c r="BN45" s="173"/>
      <c r="BO45" s="173">
        <v>0</v>
      </c>
      <c r="BP45" s="173"/>
      <c r="BQ45" s="173"/>
      <c r="BR45" s="173"/>
      <c r="BS45" s="173"/>
      <c r="BT45" s="173">
        <v>0</v>
      </c>
      <c r="BU45" s="173">
        <v>0</v>
      </c>
      <c r="BV45" s="173">
        <v>0</v>
      </c>
      <c r="BW45" s="173"/>
      <c r="BX45" s="173"/>
      <c r="BY45" s="173"/>
      <c r="BZ45" s="173"/>
      <c r="CA45" s="173"/>
      <c r="CB45" s="173"/>
      <c r="CC45" s="173"/>
      <c r="CD45" s="173"/>
      <c r="CE45" s="173"/>
      <c r="CF45" s="173"/>
      <c r="CG45" s="173"/>
      <c r="CH45" s="173"/>
      <c r="CI45" s="173"/>
      <c r="CJ45" s="173"/>
      <c r="CK45" s="173"/>
      <c r="CL45" s="173"/>
      <c r="CM45" s="173"/>
      <c r="CN45" s="173"/>
      <c r="CO45" s="173"/>
      <c r="CP45" s="173"/>
      <c r="CQ45" s="173"/>
    </row>
    <row r="46" spans="1:95" ht="14.45" customHeight="1">
      <c r="A46" s="149" t="s">
        <v>268</v>
      </c>
      <c r="B46" s="173">
        <v>0</v>
      </c>
      <c r="C46" s="173">
        <v>0</v>
      </c>
      <c r="D46" s="173">
        <v>0</v>
      </c>
      <c r="E46" s="173">
        <v>0</v>
      </c>
      <c r="F46" s="173">
        <v>0</v>
      </c>
      <c r="G46" s="173">
        <v>0</v>
      </c>
      <c r="H46" s="173">
        <v>0</v>
      </c>
      <c r="I46" s="173">
        <v>0</v>
      </c>
      <c r="J46" s="173">
        <v>0</v>
      </c>
      <c r="K46" s="173">
        <v>0</v>
      </c>
      <c r="L46" s="173">
        <v>0</v>
      </c>
      <c r="M46" s="173">
        <v>0</v>
      </c>
      <c r="N46" s="173">
        <v>0</v>
      </c>
      <c r="O46" s="173">
        <v>0</v>
      </c>
      <c r="P46" s="173">
        <v>0</v>
      </c>
      <c r="Q46" s="173">
        <v>0</v>
      </c>
      <c r="R46" s="173">
        <v>0</v>
      </c>
      <c r="S46" s="173">
        <v>0</v>
      </c>
      <c r="T46" s="173">
        <v>0</v>
      </c>
      <c r="U46" s="173">
        <v>0</v>
      </c>
      <c r="V46" s="173">
        <v>0</v>
      </c>
      <c r="W46" s="173">
        <v>0</v>
      </c>
      <c r="X46" s="173">
        <v>0</v>
      </c>
      <c r="Y46" s="173">
        <v>0</v>
      </c>
      <c r="Z46" s="173">
        <v>0</v>
      </c>
      <c r="AA46" s="173">
        <v>0</v>
      </c>
      <c r="AB46" s="173">
        <v>0</v>
      </c>
      <c r="AC46" s="173">
        <v>0</v>
      </c>
      <c r="AD46" s="173">
        <v>0</v>
      </c>
      <c r="AE46" s="173">
        <v>0</v>
      </c>
      <c r="AF46" s="173">
        <v>0</v>
      </c>
      <c r="AG46" s="173">
        <v>0</v>
      </c>
      <c r="AH46" s="173">
        <v>0</v>
      </c>
      <c r="AI46" s="173">
        <v>0</v>
      </c>
      <c r="AJ46" s="173">
        <v>0</v>
      </c>
      <c r="AK46" s="173">
        <v>-342</v>
      </c>
      <c r="AL46" s="173">
        <v>65</v>
      </c>
      <c r="AM46" s="173">
        <v>-277</v>
      </c>
      <c r="AN46" s="173">
        <v>-539</v>
      </c>
      <c r="AO46" s="173">
        <v>-816</v>
      </c>
      <c r="AP46" s="173">
        <v>43</v>
      </c>
      <c r="AQ46" s="173">
        <v>-773</v>
      </c>
      <c r="AR46" s="173">
        <v>-282</v>
      </c>
      <c r="AS46" s="173">
        <v>-288</v>
      </c>
      <c r="AT46" s="173">
        <v>-570</v>
      </c>
      <c r="AU46" s="173">
        <v>30</v>
      </c>
      <c r="AV46" s="173">
        <v>-540</v>
      </c>
      <c r="AW46" s="173">
        <v>11</v>
      </c>
      <c r="AX46" s="173">
        <v>-529</v>
      </c>
      <c r="AY46" s="173">
        <v>-98</v>
      </c>
      <c r="AZ46" s="173">
        <v>151</v>
      </c>
      <c r="BA46" s="173">
        <v>53</v>
      </c>
      <c r="BB46" s="173">
        <v>-152</v>
      </c>
      <c r="BC46" s="173">
        <v>-99</v>
      </c>
      <c r="BD46" s="173">
        <v>152</v>
      </c>
      <c r="BE46" s="173">
        <v>53</v>
      </c>
      <c r="BF46" s="173">
        <v>23</v>
      </c>
      <c r="BG46" s="173">
        <v>778</v>
      </c>
      <c r="BH46" s="173">
        <v>801</v>
      </c>
      <c r="BI46" s="173">
        <v>217</v>
      </c>
      <c r="BJ46" s="173">
        <v>1018</v>
      </c>
      <c r="BK46" s="173">
        <v>-189</v>
      </c>
      <c r="BL46" s="173">
        <v>829</v>
      </c>
      <c r="BM46" s="173">
        <v>16</v>
      </c>
      <c r="BN46" s="173">
        <v>-48</v>
      </c>
      <c r="BO46" s="173">
        <v>-32</v>
      </c>
      <c r="BP46" s="173">
        <v>247</v>
      </c>
      <c r="BQ46" s="173">
        <v>215</v>
      </c>
      <c r="BR46" s="173">
        <v>-100</v>
      </c>
      <c r="BS46" s="173">
        <v>115</v>
      </c>
      <c r="BT46" s="173">
        <v>0</v>
      </c>
      <c r="BU46" s="173">
        <v>0</v>
      </c>
      <c r="BV46" s="173">
        <v>0</v>
      </c>
      <c r="BW46" s="173">
        <v>0</v>
      </c>
      <c r="BX46" s="173">
        <v>0</v>
      </c>
      <c r="BY46" s="173">
        <v>4</v>
      </c>
      <c r="BZ46" s="173">
        <v>4</v>
      </c>
      <c r="CA46" s="173">
        <v>0</v>
      </c>
      <c r="CB46" s="173">
        <v>7390</v>
      </c>
      <c r="CC46" s="173">
        <v>2584</v>
      </c>
      <c r="CD46" s="173">
        <v>-3256</v>
      </c>
      <c r="CE46" s="173">
        <v>-672</v>
      </c>
      <c r="CF46" s="173">
        <v>-988</v>
      </c>
      <c r="CG46" s="173">
        <v>-2200</v>
      </c>
      <c r="CH46" s="173">
        <v>8116</v>
      </c>
      <c r="CI46" s="173">
        <v>-4162</v>
      </c>
      <c r="CJ46" s="173">
        <v>3954</v>
      </c>
      <c r="CK46" s="173">
        <v>-3062</v>
      </c>
      <c r="CL46" s="173">
        <v>892</v>
      </c>
      <c r="CM46" s="173">
        <v>755.91282769168538</v>
      </c>
      <c r="CN46" s="173">
        <v>1647.9128276916854</v>
      </c>
      <c r="CO46" s="173">
        <v>1801</v>
      </c>
      <c r="CP46" s="173">
        <v>1859.0630000000019</v>
      </c>
      <c r="CQ46" s="173">
        <v>-1148.5710000000036</v>
      </c>
    </row>
    <row r="47" spans="1:95" ht="14.45" customHeight="1">
      <c r="A47" s="149" t="s">
        <v>269</v>
      </c>
      <c r="B47" s="173">
        <v>38991</v>
      </c>
      <c r="C47" s="173">
        <v>42568</v>
      </c>
      <c r="D47" s="173">
        <v>38991</v>
      </c>
      <c r="E47" s="173">
        <v>44139</v>
      </c>
      <c r="F47" s="173">
        <v>38991</v>
      </c>
      <c r="G47" s="173">
        <v>14506</v>
      </c>
      <c r="H47" s="173">
        <v>38991</v>
      </c>
      <c r="I47" s="173">
        <v>8004</v>
      </c>
      <c r="J47" s="173">
        <v>6809</v>
      </c>
      <c r="K47" s="173">
        <v>8004</v>
      </c>
      <c r="L47" s="173">
        <v>3261</v>
      </c>
      <c r="M47" s="173">
        <v>8004</v>
      </c>
      <c r="N47" s="173">
        <v>6230</v>
      </c>
      <c r="O47" s="173">
        <v>8004</v>
      </c>
      <c r="P47" s="173">
        <v>15528</v>
      </c>
      <c r="Q47" s="173">
        <v>6213</v>
      </c>
      <c r="R47" s="173">
        <v>15528</v>
      </c>
      <c r="S47" s="173">
        <v>4799</v>
      </c>
      <c r="T47" s="173">
        <v>15528</v>
      </c>
      <c r="U47" s="173">
        <v>8373</v>
      </c>
      <c r="V47" s="173">
        <v>15528</v>
      </c>
      <c r="W47" s="173">
        <v>11518</v>
      </c>
      <c r="X47" s="173">
        <v>8427</v>
      </c>
      <c r="Y47" s="173">
        <v>11518</v>
      </c>
      <c r="Z47" s="173">
        <v>7515</v>
      </c>
      <c r="AA47" s="173">
        <v>11518</v>
      </c>
      <c r="AB47" s="173">
        <v>10748</v>
      </c>
      <c r="AC47" s="173">
        <v>11518</v>
      </c>
      <c r="AD47" s="173">
        <v>13786</v>
      </c>
      <c r="AE47" s="173">
        <v>10973</v>
      </c>
      <c r="AF47" s="173">
        <v>13786</v>
      </c>
      <c r="AG47" s="173">
        <v>12557</v>
      </c>
      <c r="AH47" s="173">
        <v>13786</v>
      </c>
      <c r="AI47" s="173">
        <v>6579</v>
      </c>
      <c r="AJ47" s="173">
        <v>13786</v>
      </c>
      <c r="AK47" s="173">
        <v>10831</v>
      </c>
      <c r="AL47" s="173">
        <v>7536</v>
      </c>
      <c r="AM47" s="173">
        <v>10831</v>
      </c>
      <c r="AN47" s="173">
        <v>5025</v>
      </c>
      <c r="AO47" s="173">
        <v>10831</v>
      </c>
      <c r="AP47" s="173">
        <v>4788</v>
      </c>
      <c r="AQ47" s="173">
        <v>10831</v>
      </c>
      <c r="AR47" s="173">
        <v>8822</v>
      </c>
      <c r="AS47" s="173">
        <v>3210</v>
      </c>
      <c r="AT47" s="173">
        <v>8822</v>
      </c>
      <c r="AU47" s="173">
        <v>9607</v>
      </c>
      <c r="AV47" s="173">
        <v>8822</v>
      </c>
      <c r="AW47" s="173">
        <v>7155</v>
      </c>
      <c r="AX47" s="173">
        <v>8822</v>
      </c>
      <c r="AY47" s="173">
        <v>5020</v>
      </c>
      <c r="AZ47" s="173">
        <v>8674</v>
      </c>
      <c r="BA47" s="173">
        <v>5020</v>
      </c>
      <c r="BB47" s="173">
        <v>7695</v>
      </c>
      <c r="BC47" s="173">
        <v>7155</v>
      </c>
      <c r="BD47" s="173">
        <v>4920</v>
      </c>
      <c r="BE47" s="173">
        <v>5020</v>
      </c>
      <c r="BF47" s="173">
        <v>10156</v>
      </c>
      <c r="BG47" s="173">
        <v>8292</v>
      </c>
      <c r="BH47" s="173">
        <v>10156</v>
      </c>
      <c r="BI47" s="173">
        <v>17464</v>
      </c>
      <c r="BJ47" s="173">
        <v>10156</v>
      </c>
      <c r="BK47" s="173">
        <v>3390</v>
      </c>
      <c r="BL47" s="173">
        <v>10156</v>
      </c>
      <c r="BM47" s="173">
        <v>8501</v>
      </c>
      <c r="BN47" s="173">
        <v>5691</v>
      </c>
      <c r="BO47" s="173">
        <v>8501</v>
      </c>
      <c r="BP47" s="173">
        <v>7842</v>
      </c>
      <c r="BQ47" s="173">
        <v>8501</v>
      </c>
      <c r="BR47" s="173">
        <v>7657</v>
      </c>
      <c r="BS47" s="173">
        <v>8501</v>
      </c>
      <c r="BT47" s="173">
        <v>13808</v>
      </c>
      <c r="BU47" s="173">
        <v>7597</v>
      </c>
      <c r="BV47" s="173">
        <v>13808</v>
      </c>
      <c r="BW47" s="173">
        <v>12965</v>
      </c>
      <c r="BX47" s="173">
        <v>13808</v>
      </c>
      <c r="BY47" s="173">
        <v>13502</v>
      </c>
      <c r="BZ47" s="173">
        <v>13808</v>
      </c>
      <c r="CA47" s="173">
        <v>38297</v>
      </c>
      <c r="CB47" s="173">
        <v>222598</v>
      </c>
      <c r="CC47" s="173">
        <v>38297</v>
      </c>
      <c r="CD47" s="173">
        <v>69625</v>
      </c>
      <c r="CE47" s="173">
        <v>38297</v>
      </c>
      <c r="CF47" s="173">
        <v>49047</v>
      </c>
      <c r="CG47" s="173">
        <v>38297</v>
      </c>
      <c r="CH47" s="173">
        <v>33750</v>
      </c>
      <c r="CI47" s="173">
        <v>106747</v>
      </c>
      <c r="CJ47" s="173">
        <v>33750</v>
      </c>
      <c r="CK47" s="173">
        <v>81682</v>
      </c>
      <c r="CL47" s="173">
        <v>33750</v>
      </c>
      <c r="CM47" s="173">
        <v>74933</v>
      </c>
      <c r="CN47" s="173">
        <v>33750</v>
      </c>
      <c r="CO47" s="173">
        <v>28826</v>
      </c>
      <c r="CP47" s="173">
        <v>83603</v>
      </c>
      <c r="CQ47" s="173">
        <v>73466</v>
      </c>
    </row>
    <row r="48" spans="1:95" ht="14.45" customHeight="1">
      <c r="A48" s="149" t="s">
        <v>270</v>
      </c>
      <c r="B48" s="173">
        <v>42568</v>
      </c>
      <c r="C48" s="173">
        <v>44139</v>
      </c>
      <c r="D48" s="173">
        <v>44139</v>
      </c>
      <c r="E48" s="173">
        <v>14506</v>
      </c>
      <c r="F48" s="173">
        <v>14506</v>
      </c>
      <c r="G48" s="173">
        <v>8004</v>
      </c>
      <c r="H48" s="173">
        <v>8004</v>
      </c>
      <c r="I48" s="173">
        <v>6809</v>
      </c>
      <c r="J48" s="173">
        <v>3261</v>
      </c>
      <c r="K48" s="182">
        <v>3261</v>
      </c>
      <c r="L48" s="173">
        <v>6229</v>
      </c>
      <c r="M48" s="173">
        <v>6229</v>
      </c>
      <c r="N48" s="173">
        <v>15528</v>
      </c>
      <c r="O48" s="173">
        <v>15528</v>
      </c>
      <c r="P48" s="173">
        <v>6213</v>
      </c>
      <c r="Q48" s="173">
        <v>4799</v>
      </c>
      <c r="R48" s="173">
        <v>4799</v>
      </c>
      <c r="S48" s="173">
        <v>8373</v>
      </c>
      <c r="T48" s="173">
        <v>8373</v>
      </c>
      <c r="U48" s="173">
        <v>11518</v>
      </c>
      <c r="V48" s="173">
        <v>11518</v>
      </c>
      <c r="W48" s="173">
        <v>8427</v>
      </c>
      <c r="X48" s="173">
        <v>7515</v>
      </c>
      <c r="Y48" s="173">
        <v>7515</v>
      </c>
      <c r="Z48" s="173">
        <v>10748</v>
      </c>
      <c r="AA48" s="173">
        <v>10748</v>
      </c>
      <c r="AB48" s="173">
        <v>13786</v>
      </c>
      <c r="AC48" s="173">
        <v>13786</v>
      </c>
      <c r="AD48" s="173">
        <v>10973</v>
      </c>
      <c r="AE48" s="173">
        <v>12557</v>
      </c>
      <c r="AF48" s="173">
        <v>12557</v>
      </c>
      <c r="AG48" s="173">
        <v>6579</v>
      </c>
      <c r="AH48" s="173">
        <v>6579</v>
      </c>
      <c r="AI48" s="173">
        <v>10831</v>
      </c>
      <c r="AJ48" s="173">
        <v>10831</v>
      </c>
      <c r="AK48" s="173">
        <v>7536</v>
      </c>
      <c r="AL48" s="173">
        <v>5025</v>
      </c>
      <c r="AM48" s="173">
        <v>5025</v>
      </c>
      <c r="AN48" s="173">
        <v>4788</v>
      </c>
      <c r="AO48" s="173">
        <v>4788</v>
      </c>
      <c r="AP48" s="173">
        <v>8822</v>
      </c>
      <c r="AQ48" s="173">
        <v>8822</v>
      </c>
      <c r="AR48" s="173">
        <v>3210</v>
      </c>
      <c r="AS48" s="173">
        <v>9607</v>
      </c>
      <c r="AT48" s="173">
        <v>9607</v>
      </c>
      <c r="AU48" s="173">
        <v>7155</v>
      </c>
      <c r="AV48" s="173">
        <v>7155</v>
      </c>
      <c r="AW48" s="173">
        <v>5020</v>
      </c>
      <c r="AX48" s="173">
        <v>5020</v>
      </c>
      <c r="AY48" s="173">
        <v>8674</v>
      </c>
      <c r="AZ48" s="173">
        <v>7695</v>
      </c>
      <c r="BA48" s="173">
        <v>7695</v>
      </c>
      <c r="BB48" s="173">
        <v>4920</v>
      </c>
      <c r="BC48" s="173">
        <v>7695</v>
      </c>
      <c r="BD48" s="173">
        <v>10156</v>
      </c>
      <c r="BE48" s="173">
        <v>10156</v>
      </c>
      <c r="BF48" s="173">
        <v>8292</v>
      </c>
      <c r="BG48" s="173">
        <v>17464</v>
      </c>
      <c r="BH48" s="173">
        <v>17464</v>
      </c>
      <c r="BI48" s="173">
        <v>3390</v>
      </c>
      <c r="BJ48" s="173">
        <v>3390</v>
      </c>
      <c r="BK48" s="173">
        <v>8501</v>
      </c>
      <c r="BL48" s="173">
        <v>8501</v>
      </c>
      <c r="BM48" s="173">
        <v>5691</v>
      </c>
      <c r="BN48" s="173">
        <v>7842</v>
      </c>
      <c r="BO48" s="173">
        <v>7842</v>
      </c>
      <c r="BP48" s="173">
        <v>7657</v>
      </c>
      <c r="BQ48" s="173">
        <v>7657</v>
      </c>
      <c r="BR48" s="173">
        <v>13808</v>
      </c>
      <c r="BS48" s="173">
        <v>13808</v>
      </c>
      <c r="BT48" s="173">
        <v>7597</v>
      </c>
      <c r="BU48" s="173">
        <v>12965</v>
      </c>
      <c r="BV48" s="173">
        <v>12965</v>
      </c>
      <c r="BW48" s="173">
        <v>13502</v>
      </c>
      <c r="BX48" s="173">
        <v>13502</v>
      </c>
      <c r="BY48" s="173">
        <v>38297</v>
      </c>
      <c r="BZ48" s="173">
        <v>38297</v>
      </c>
      <c r="CA48" s="173">
        <v>222598</v>
      </c>
      <c r="CB48" s="173">
        <v>69625</v>
      </c>
      <c r="CC48" s="173">
        <v>69625</v>
      </c>
      <c r="CD48" s="173">
        <v>49047</v>
      </c>
      <c r="CE48" s="173">
        <v>49047</v>
      </c>
      <c r="CF48" s="173">
        <v>33750</v>
      </c>
      <c r="CG48" s="173">
        <v>33750</v>
      </c>
      <c r="CH48" s="173">
        <v>106747</v>
      </c>
      <c r="CI48" s="173">
        <v>81682</v>
      </c>
      <c r="CJ48" s="173">
        <v>81682</v>
      </c>
      <c r="CK48" s="173">
        <v>74933</v>
      </c>
      <c r="CL48" s="173">
        <v>74933</v>
      </c>
      <c r="CM48" s="173">
        <v>28826</v>
      </c>
      <c r="CN48" s="173">
        <v>28826</v>
      </c>
      <c r="CO48" s="173">
        <v>83603</v>
      </c>
      <c r="CP48" s="173">
        <v>73466</v>
      </c>
      <c r="CQ48" s="173">
        <v>60699</v>
      </c>
    </row>
    <row r="49" spans="1:95" ht="14.45" customHeight="1">
      <c r="A49" s="179" t="s">
        <v>266</v>
      </c>
      <c r="B49" s="180">
        <f t="shared" ref="B49:E49" si="175">B48-B47-B46</f>
        <v>3577</v>
      </c>
      <c r="C49" s="180">
        <f t="shared" si="175"/>
        <v>1571</v>
      </c>
      <c r="D49" s="180">
        <f t="shared" si="175"/>
        <v>5148</v>
      </c>
      <c r="E49" s="180">
        <f t="shared" si="175"/>
        <v>-29633</v>
      </c>
      <c r="F49" s="180">
        <f t="shared" ref="F49:G49" si="176">F48-F47-F46</f>
        <v>-24485</v>
      </c>
      <c r="G49" s="180">
        <f t="shared" si="176"/>
        <v>-6502</v>
      </c>
      <c r="H49" s="180">
        <f t="shared" ref="H49" si="177">H48-H47-H46</f>
        <v>-30987</v>
      </c>
      <c r="I49" s="180">
        <f t="shared" ref="I49" si="178">I48-I47-I46</f>
        <v>-1195</v>
      </c>
      <c r="J49" s="180">
        <f t="shared" ref="J49" si="179">J48-J47-J46</f>
        <v>-3548</v>
      </c>
      <c r="K49" s="180">
        <f t="shared" ref="K49" si="180">K48-K47-K46</f>
        <v>-4743</v>
      </c>
      <c r="L49" s="180">
        <f t="shared" ref="L49" si="181">L48-L47-L46</f>
        <v>2968</v>
      </c>
      <c r="M49" s="180">
        <f t="shared" ref="M49" si="182">M48-M47-M46</f>
        <v>-1775</v>
      </c>
      <c r="N49" s="180">
        <f t="shared" ref="N49" si="183">N48-N47-N46</f>
        <v>9298</v>
      </c>
      <c r="O49" s="180">
        <f t="shared" ref="O49" si="184">O48-O47-O46</f>
        <v>7524</v>
      </c>
      <c r="P49" s="180">
        <f t="shared" ref="P49" si="185">P48-P47-P46</f>
        <v>-9315</v>
      </c>
      <c r="Q49" s="180">
        <f t="shared" ref="Q49" si="186">Q48-Q47-Q46</f>
        <v>-1414</v>
      </c>
      <c r="R49" s="180">
        <f t="shared" ref="R49" si="187">R48-R47-R46</f>
        <v>-10729</v>
      </c>
      <c r="S49" s="180">
        <f t="shared" ref="S49" si="188">S48-S47-S46</f>
        <v>3574</v>
      </c>
      <c r="T49" s="180">
        <f t="shared" ref="T49" si="189">T48-T47-T46</f>
        <v>-7155</v>
      </c>
      <c r="U49" s="180">
        <f t="shared" ref="U49" si="190">U48-U47-U46</f>
        <v>3145</v>
      </c>
      <c r="V49" s="180">
        <f t="shared" ref="V49" si="191">V48-V47-V46</f>
        <v>-4010</v>
      </c>
      <c r="W49" s="180">
        <f t="shared" ref="W49" si="192">W48-W47-W46</f>
        <v>-3091</v>
      </c>
      <c r="X49" s="180">
        <f t="shared" ref="X49" si="193">X48-X47-X46</f>
        <v>-912</v>
      </c>
      <c r="Y49" s="180">
        <f t="shared" ref="Y49" si="194">Y48-Y47-Y46</f>
        <v>-4003</v>
      </c>
      <c r="Z49" s="180">
        <f t="shared" ref="Z49" si="195">Z48-Z47-Z46</f>
        <v>3233</v>
      </c>
      <c r="AA49" s="180">
        <f t="shared" ref="AA49" si="196">AA48-AA47-AA46</f>
        <v>-770</v>
      </c>
      <c r="AB49" s="180">
        <f t="shared" ref="AB49" si="197">AB48-AB47-AB46</f>
        <v>3038</v>
      </c>
      <c r="AC49" s="180">
        <f t="shared" ref="AC49" si="198">AC48-AC47-AC46</f>
        <v>2268</v>
      </c>
      <c r="AD49" s="180">
        <f t="shared" ref="AD49" si="199">AD48-AD47-AD46</f>
        <v>-2813</v>
      </c>
      <c r="AE49" s="180">
        <f t="shared" ref="AE49" si="200">AE48-AE47-AE46</f>
        <v>1584</v>
      </c>
      <c r="AF49" s="180">
        <f t="shared" ref="AF49" si="201">AF48-AF47-AF46</f>
        <v>-1229</v>
      </c>
      <c r="AG49" s="180">
        <f t="shared" ref="AG49" si="202">AG48-AG47-AG46</f>
        <v>-5978</v>
      </c>
      <c r="AH49" s="180">
        <f t="shared" ref="AH49" si="203">AH48-AH47-AH46</f>
        <v>-7207</v>
      </c>
      <c r="AI49" s="180">
        <f t="shared" ref="AI49" si="204">AI48-AI47-AI46</f>
        <v>4252</v>
      </c>
      <c r="AJ49" s="180">
        <f t="shared" ref="AJ49" si="205">AJ48-AJ47-AJ46</f>
        <v>-2955</v>
      </c>
      <c r="AK49" s="180">
        <f t="shared" ref="AK49" si="206">AK48-AK47-AK46</f>
        <v>-2953</v>
      </c>
      <c r="AL49" s="180">
        <f t="shared" ref="AL49" si="207">AL48-AL47-AL46</f>
        <v>-2576</v>
      </c>
      <c r="AM49" s="180">
        <f t="shared" ref="AM49" si="208">AM48-AM47-AM46</f>
        <v>-5529</v>
      </c>
      <c r="AN49" s="180">
        <f t="shared" ref="AN49" si="209">AN48-AN47-AN46</f>
        <v>302</v>
      </c>
      <c r="AO49" s="180">
        <f t="shared" ref="AO49" si="210">AO48-AO47-AO46</f>
        <v>-5227</v>
      </c>
      <c r="AP49" s="180">
        <f t="shared" ref="AP49" si="211">AP48-AP47-AP46</f>
        <v>3991</v>
      </c>
      <c r="AQ49" s="180">
        <f t="shared" ref="AQ49" si="212">AQ48-AQ47-AQ46</f>
        <v>-1236</v>
      </c>
      <c r="AR49" s="180">
        <f t="shared" ref="AR49:BB49" si="213">AR48-AR47-AR46</f>
        <v>-5330</v>
      </c>
      <c r="AS49" s="180">
        <f t="shared" si="213"/>
        <v>6685</v>
      </c>
      <c r="AT49" s="180">
        <f t="shared" si="213"/>
        <v>1355</v>
      </c>
      <c r="AU49" s="180">
        <f t="shared" si="213"/>
        <v>-2482</v>
      </c>
      <c r="AV49" s="180">
        <f t="shared" si="213"/>
        <v>-1127</v>
      </c>
      <c r="AW49" s="180">
        <f t="shared" si="213"/>
        <v>-2146</v>
      </c>
      <c r="AX49" s="180">
        <f t="shared" si="213"/>
        <v>-3273</v>
      </c>
      <c r="AY49" s="180">
        <f t="shared" si="213"/>
        <v>3752</v>
      </c>
      <c r="AZ49" s="180">
        <f t="shared" si="213"/>
        <v>-1130</v>
      </c>
      <c r="BA49" s="180">
        <f t="shared" si="213"/>
        <v>2622</v>
      </c>
      <c r="BB49" s="180">
        <f t="shared" si="213"/>
        <v>-2623</v>
      </c>
      <c r="BC49" s="180">
        <f>BC48-BC47-BC46</f>
        <v>639</v>
      </c>
      <c r="BD49" s="180">
        <f t="shared" ref="BD49:BH49" si="214">BD48-BD47-BD46</f>
        <v>5084</v>
      </c>
      <c r="BE49" s="180">
        <f t="shared" si="214"/>
        <v>5083</v>
      </c>
      <c r="BF49" s="180">
        <f t="shared" si="214"/>
        <v>-1887</v>
      </c>
      <c r="BG49" s="180">
        <f t="shared" si="214"/>
        <v>8394</v>
      </c>
      <c r="BH49" s="180">
        <f t="shared" si="214"/>
        <v>6507</v>
      </c>
      <c r="BI49" s="180">
        <f t="shared" ref="BI49" si="215">BI48-BI47-BI46</f>
        <v>-14291</v>
      </c>
      <c r="BJ49" s="180">
        <f t="shared" ref="BJ49" si="216">BJ48-BJ47-BJ46</f>
        <v>-7784</v>
      </c>
      <c r="BK49" s="180">
        <v>5300</v>
      </c>
      <c r="BL49" s="180">
        <v>-2484</v>
      </c>
      <c r="BM49" s="180">
        <v>-2826</v>
      </c>
      <c r="BN49" s="180">
        <v>2199</v>
      </c>
      <c r="BO49" s="180">
        <v>-627</v>
      </c>
      <c r="BP49" s="180">
        <v>-432</v>
      </c>
      <c r="BQ49" s="180">
        <v>-1059</v>
      </c>
      <c r="BR49" s="180">
        <v>6251</v>
      </c>
      <c r="BS49" s="180">
        <v>5192</v>
      </c>
      <c r="BT49" s="180">
        <v>-6211</v>
      </c>
      <c r="BU49" s="180">
        <v>5368</v>
      </c>
      <c r="BV49" s="180">
        <v>-843</v>
      </c>
      <c r="BW49" s="180">
        <v>536</v>
      </c>
      <c r="BX49" s="180">
        <v>-306</v>
      </c>
      <c r="BY49" s="180">
        <v>24791</v>
      </c>
      <c r="BZ49" s="180">
        <v>24485</v>
      </c>
      <c r="CA49" s="180">
        <v>184301</v>
      </c>
      <c r="CB49" s="180">
        <v>-160363</v>
      </c>
      <c r="CC49" s="180">
        <v>28744</v>
      </c>
      <c r="CD49" s="180">
        <v>-17322</v>
      </c>
      <c r="CE49" s="180">
        <v>11422</v>
      </c>
      <c r="CF49" s="180">
        <v>-14309</v>
      </c>
      <c r="CG49" s="180">
        <v>-2347</v>
      </c>
      <c r="CH49" s="180">
        <f>CH48-CH47-CH46</f>
        <v>64881</v>
      </c>
      <c r="CI49" s="180">
        <v>-20903</v>
      </c>
      <c r="CJ49" s="180">
        <v>43978</v>
      </c>
      <c r="CK49" s="180">
        <v>-3687</v>
      </c>
      <c r="CL49" s="180">
        <v>40291</v>
      </c>
      <c r="CM49" s="180">
        <v>-46862.912827691689</v>
      </c>
      <c r="CN49" s="180">
        <v>-6571.9128276916854</v>
      </c>
      <c r="CO49" s="180">
        <v>52976</v>
      </c>
      <c r="CP49" s="180">
        <v>-11996.063000000002</v>
      </c>
      <c r="CQ49" s="180">
        <v>-11618.428999999996</v>
      </c>
    </row>
    <row r="51" spans="1:95" ht="15" customHeight="1">
      <c r="AE51" s="181"/>
    </row>
  </sheetData>
  <printOptions horizontalCentered="1" verticalCentered="1"/>
  <pageMargins left="0.39370078740157483" right="0.39370078740157483" top="0.59055118110236227" bottom="0.59055118110236227" header="0.19685039370078741" footer="0.19685039370078741"/>
  <pageSetup paperSize="9" scale="8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Q6"/>
  <sheetViews>
    <sheetView showGridLines="0" workbookViewId="0">
      <pane xSplit="1" ySplit="1" topLeftCell="BF2" activePane="bottomRight" state="frozen"/>
      <selection pane="topRight" activeCell="B1" sqref="B1"/>
      <selection pane="bottomLeft" activeCell="A2" sqref="A2"/>
      <selection pane="bottomRight" activeCell="BQ9" sqref="BQ9"/>
    </sheetView>
  </sheetViews>
  <sheetFormatPr defaultColWidth="9.140625" defaultRowHeight="15"/>
  <cols>
    <col min="1" max="1" width="52.5703125" style="43" bestFit="1" customWidth="1"/>
    <col min="2" max="52" width="9.140625" style="43" customWidth="1"/>
    <col min="53" max="16384" width="9.140625" style="43"/>
  </cols>
  <sheetData>
    <row r="1" spans="1:69" ht="24.95" customHeight="1">
      <c r="A1" s="35" t="s">
        <v>120</v>
      </c>
      <c r="B1" s="28" t="s">
        <v>13</v>
      </c>
      <c r="C1" s="28" t="s">
        <v>14</v>
      </c>
      <c r="D1" s="28" t="s">
        <v>15</v>
      </c>
      <c r="E1" s="28" t="s">
        <v>16</v>
      </c>
      <c r="F1" s="28">
        <v>2010</v>
      </c>
      <c r="G1" s="28" t="s">
        <v>17</v>
      </c>
      <c r="H1" s="28" t="s">
        <v>18</v>
      </c>
      <c r="I1" s="28" t="s">
        <v>19</v>
      </c>
      <c r="J1" s="28" t="s">
        <v>20</v>
      </c>
      <c r="K1" s="28">
        <v>2011</v>
      </c>
      <c r="L1" s="28" t="s">
        <v>21</v>
      </c>
      <c r="M1" s="28" t="s">
        <v>22</v>
      </c>
      <c r="N1" s="28" t="s">
        <v>23</v>
      </c>
      <c r="O1" s="28" t="s">
        <v>24</v>
      </c>
      <c r="P1" s="28">
        <v>2012</v>
      </c>
      <c r="Q1" s="28" t="s">
        <v>25</v>
      </c>
      <c r="R1" s="28" t="s">
        <v>26</v>
      </c>
      <c r="S1" s="28" t="s">
        <v>27</v>
      </c>
      <c r="T1" s="28" t="s">
        <v>28</v>
      </c>
      <c r="U1" s="28">
        <v>2013</v>
      </c>
      <c r="V1" s="28" t="s">
        <v>29</v>
      </c>
      <c r="W1" s="28" t="s">
        <v>30</v>
      </c>
      <c r="X1" s="28" t="s">
        <v>31</v>
      </c>
      <c r="Y1" s="28" t="s">
        <v>32</v>
      </c>
      <c r="Z1" s="28">
        <v>2014</v>
      </c>
      <c r="AA1" s="28" t="s">
        <v>33</v>
      </c>
      <c r="AB1" s="28" t="s">
        <v>34</v>
      </c>
      <c r="AC1" s="28" t="s">
        <v>35</v>
      </c>
      <c r="AD1" s="28" t="s">
        <v>4</v>
      </c>
      <c r="AE1" s="28">
        <v>2015</v>
      </c>
      <c r="AF1" s="28" t="s">
        <v>36</v>
      </c>
      <c r="AG1" s="28" t="s">
        <v>37</v>
      </c>
      <c r="AH1" s="28" t="s">
        <v>38</v>
      </c>
      <c r="AI1" s="28" t="s">
        <v>5</v>
      </c>
      <c r="AJ1" s="28">
        <v>2016</v>
      </c>
      <c r="AK1" s="28" t="s">
        <v>104</v>
      </c>
      <c r="AL1" s="28" t="s">
        <v>119</v>
      </c>
      <c r="AM1" s="28" t="s">
        <v>124</v>
      </c>
      <c r="AN1" s="28" t="s">
        <v>126</v>
      </c>
      <c r="AO1" s="28">
        <v>2017</v>
      </c>
      <c r="AP1" s="28" t="s">
        <v>127</v>
      </c>
      <c r="AQ1" s="28" t="s">
        <v>131</v>
      </c>
      <c r="AR1" s="28" t="s">
        <v>137</v>
      </c>
      <c r="AS1" s="28" t="s">
        <v>138</v>
      </c>
      <c r="AT1" s="28">
        <v>2018</v>
      </c>
      <c r="AU1" s="28" t="s">
        <v>153</v>
      </c>
      <c r="AV1" s="28" t="s">
        <v>156</v>
      </c>
      <c r="AW1" s="28" t="s">
        <v>161</v>
      </c>
      <c r="AX1" s="28" t="s">
        <v>164</v>
      </c>
      <c r="AY1" s="28">
        <v>2019</v>
      </c>
      <c r="AZ1" s="28" t="s">
        <v>167</v>
      </c>
      <c r="BA1" s="28" t="s">
        <v>173</v>
      </c>
      <c r="BB1" s="28" t="s">
        <v>175</v>
      </c>
      <c r="BC1" s="28" t="s">
        <v>183</v>
      </c>
      <c r="BD1" s="28">
        <v>2020</v>
      </c>
      <c r="BE1" s="28" t="s">
        <v>187</v>
      </c>
      <c r="BF1" s="28" t="s">
        <v>191</v>
      </c>
      <c r="BG1" s="28" t="s">
        <v>197</v>
      </c>
      <c r="BH1" s="28" t="s">
        <v>203</v>
      </c>
      <c r="BI1" s="28">
        <v>2021</v>
      </c>
      <c r="BJ1" s="28" t="s">
        <v>209</v>
      </c>
      <c r="BK1" s="28" t="s">
        <v>215</v>
      </c>
      <c r="BL1" s="28" t="s">
        <v>218</v>
      </c>
      <c r="BM1" s="28" t="s">
        <v>222</v>
      </c>
      <c r="BN1" s="28">
        <v>2022</v>
      </c>
      <c r="BO1" s="28" t="s">
        <v>226</v>
      </c>
      <c r="BP1" s="28" t="s">
        <v>299</v>
      </c>
      <c r="BQ1" s="28" t="s">
        <v>304</v>
      </c>
    </row>
    <row r="2" spans="1:69" ht="18.75" customHeight="1">
      <c r="A2" s="20" t="s">
        <v>95</v>
      </c>
      <c r="B2" s="38">
        <v>2517.5863900000036</v>
      </c>
      <c r="C2" s="38">
        <v>3965.5866600000013</v>
      </c>
      <c r="D2" s="38">
        <v>2722.5597199999925</v>
      </c>
      <c r="E2" s="38">
        <v>6169.9104799999977</v>
      </c>
      <c r="F2" s="38">
        <v>15375.643249999994</v>
      </c>
      <c r="G2" s="38">
        <v>3726</v>
      </c>
      <c r="H2" s="38">
        <v>3576</v>
      </c>
      <c r="I2" s="38">
        <v>9606</v>
      </c>
      <c r="J2" s="38">
        <v>13312</v>
      </c>
      <c r="K2" s="38">
        <v>30220</v>
      </c>
      <c r="L2" s="38">
        <v>17337</v>
      </c>
      <c r="M2" s="38">
        <v>14443</v>
      </c>
      <c r="N2" s="38">
        <v>16479</v>
      </c>
      <c r="O2" s="38">
        <v>9168.4</v>
      </c>
      <c r="P2" s="38">
        <v>57427.4</v>
      </c>
      <c r="Q2" s="38">
        <v>11227</v>
      </c>
      <c r="R2" s="38">
        <v>8942</v>
      </c>
      <c r="S2" s="38">
        <v>10486.368069999999</v>
      </c>
      <c r="T2" s="38">
        <v>13097.519651160001</v>
      </c>
      <c r="U2" s="38">
        <v>43752.887721159997</v>
      </c>
      <c r="V2" s="38">
        <v>9858.0402299999987</v>
      </c>
      <c r="W2" s="38">
        <v>14312.461679999999</v>
      </c>
      <c r="X2" s="38">
        <v>12325.059000000001</v>
      </c>
      <c r="Y2" s="38">
        <v>14034.712265984332</v>
      </c>
      <c r="Z2" s="38">
        <v>50530.27317598433</v>
      </c>
      <c r="AA2" s="38">
        <v>10292.01058</v>
      </c>
      <c r="AB2" s="38">
        <v>5789.7805326547987</v>
      </c>
      <c r="AC2" s="38">
        <v>4680.1758966090038</v>
      </c>
      <c r="AD2" s="38">
        <v>5012.1264459005251</v>
      </c>
      <c r="AE2" s="38">
        <v>25774.093455164329</v>
      </c>
      <c r="AF2" s="38">
        <v>7903.3989099999999</v>
      </c>
      <c r="AG2" s="38">
        <v>7536.4159199999995</v>
      </c>
      <c r="AH2" s="38">
        <v>5343.3449300000002</v>
      </c>
      <c r="AI2" s="38">
        <v>4283.4615399999993</v>
      </c>
      <c r="AJ2" s="38">
        <v>25066.621299999999</v>
      </c>
      <c r="AK2" s="38">
        <v>3255</v>
      </c>
      <c r="AL2" s="38">
        <v>5606</v>
      </c>
      <c r="AM2" s="38">
        <v>5084</v>
      </c>
      <c r="AN2" s="38">
        <v>7602</v>
      </c>
      <c r="AO2" s="38">
        <v>21547</v>
      </c>
      <c r="AP2" s="38">
        <v>7213</v>
      </c>
      <c r="AQ2" s="38">
        <v>15014</v>
      </c>
      <c r="AR2" s="38">
        <v>13739</v>
      </c>
      <c r="AS2" s="38">
        <f>SUM(AS3:AS5)</f>
        <v>12648.030220000001</v>
      </c>
      <c r="AT2" s="38">
        <f>SUM(AT3:AT5)</f>
        <v>48614.129350000003</v>
      </c>
      <c r="AU2" s="38">
        <v>8634</v>
      </c>
      <c r="AV2" s="38">
        <v>17486</v>
      </c>
      <c r="AW2" s="38">
        <f>SUM(AW3:AW5)</f>
        <v>17446</v>
      </c>
      <c r="AX2" s="38">
        <f>SUM(AX3:AX5)</f>
        <v>22042</v>
      </c>
      <c r="AY2" s="38">
        <f>SUM(AY3:AY5)</f>
        <v>65608</v>
      </c>
      <c r="AZ2" s="38">
        <v>14075</v>
      </c>
      <c r="BA2" s="38">
        <v>7361</v>
      </c>
      <c r="BB2" s="38">
        <v>9360</v>
      </c>
      <c r="BC2" s="38">
        <v>15389</v>
      </c>
      <c r="BD2" s="38">
        <v>46185</v>
      </c>
      <c r="BE2" s="38">
        <v>12545</v>
      </c>
      <c r="BF2" s="38">
        <v>29554</v>
      </c>
      <c r="BG2" s="38">
        <v>62738</v>
      </c>
      <c r="BH2" s="38">
        <v>64044</v>
      </c>
      <c r="BI2" s="38">
        <v>168881</v>
      </c>
      <c r="BJ2" s="38">
        <v>40835</v>
      </c>
      <c r="BK2" s="38">
        <v>56004</v>
      </c>
      <c r="BL2" s="38">
        <v>63697</v>
      </c>
      <c r="BM2" s="38">
        <v>72607</v>
      </c>
      <c r="BN2" s="38">
        <v>233143</v>
      </c>
      <c r="BO2" s="38">
        <v>50998</v>
      </c>
      <c r="BP2" s="38">
        <v>74524</v>
      </c>
      <c r="BQ2" s="38">
        <v>47712</v>
      </c>
    </row>
    <row r="3" spans="1:69">
      <c r="A3" s="39" t="s">
        <v>96</v>
      </c>
      <c r="B3" s="36">
        <v>1688.9750400000003</v>
      </c>
      <c r="C3" s="36">
        <v>2097.0335300000042</v>
      </c>
      <c r="D3" s="36">
        <v>1323.712839999991</v>
      </c>
      <c r="E3" s="36">
        <v>2908.4010000000017</v>
      </c>
      <c r="F3" s="36">
        <v>8018.1224099999972</v>
      </c>
      <c r="G3" s="36">
        <v>2206</v>
      </c>
      <c r="H3" s="36">
        <v>2133</v>
      </c>
      <c r="I3" s="36">
        <v>7879</v>
      </c>
      <c r="J3" s="36">
        <v>11134</v>
      </c>
      <c r="K3" s="36">
        <v>23352</v>
      </c>
      <c r="L3" s="36">
        <v>13578</v>
      </c>
      <c r="M3" s="36">
        <v>7415</v>
      </c>
      <c r="N3" s="36">
        <v>10306</v>
      </c>
      <c r="O3" s="36">
        <v>6050</v>
      </c>
      <c r="P3" s="36">
        <v>37349</v>
      </c>
      <c r="Q3" s="36">
        <v>2388</v>
      </c>
      <c r="R3" s="36">
        <v>4151</v>
      </c>
      <c r="S3" s="36">
        <v>3623.4127600000002</v>
      </c>
      <c r="T3" s="36">
        <v>5603.0473500000007</v>
      </c>
      <c r="U3" s="36">
        <v>15765.46011</v>
      </c>
      <c r="V3" s="36">
        <v>3181.97714</v>
      </c>
      <c r="W3" s="36">
        <v>2533.767409999999</v>
      </c>
      <c r="X3" s="36">
        <v>1346.8563100000006</v>
      </c>
      <c r="Y3" s="36">
        <v>2713.2700600000016</v>
      </c>
      <c r="Z3" s="36">
        <v>9775.8709200000012</v>
      </c>
      <c r="AA3" s="36">
        <v>467.69451000000004</v>
      </c>
      <c r="AB3" s="36">
        <v>1571.5468700000001</v>
      </c>
      <c r="AC3" s="36">
        <v>1157.7339400000003</v>
      </c>
      <c r="AD3" s="36">
        <v>262.40597000000002</v>
      </c>
      <c r="AE3" s="36">
        <v>3459.3812900000003</v>
      </c>
      <c r="AF3" s="36">
        <v>4182.5145400000001</v>
      </c>
      <c r="AG3" s="36">
        <v>761.79362999999967</v>
      </c>
      <c r="AH3" s="36">
        <v>856.4929199999998</v>
      </c>
      <c r="AI3" s="36">
        <v>901.60624999999993</v>
      </c>
      <c r="AJ3" s="36">
        <v>6702.4073399999997</v>
      </c>
      <c r="AK3" s="36">
        <v>1181</v>
      </c>
      <c r="AL3" s="36">
        <v>1976.4179999999999</v>
      </c>
      <c r="AM3" s="36">
        <v>1797.5859899999998</v>
      </c>
      <c r="AN3" s="36">
        <v>1969.5025600000001</v>
      </c>
      <c r="AO3" s="36">
        <v>7423</v>
      </c>
      <c r="AP3" s="36">
        <v>3411.0709700000007</v>
      </c>
      <c r="AQ3" s="36">
        <v>3704.7307799999999</v>
      </c>
      <c r="AR3" s="36">
        <v>2247</v>
      </c>
      <c r="AS3" s="36">
        <v>1433</v>
      </c>
      <c r="AT3" s="36">
        <v>10795.801750000001</v>
      </c>
      <c r="AU3" s="36">
        <v>134</v>
      </c>
      <c r="AV3" s="36">
        <v>2209</v>
      </c>
      <c r="AW3" s="36">
        <v>5538</v>
      </c>
      <c r="AX3" s="36">
        <v>215</v>
      </c>
      <c r="AY3" s="36">
        <v>8096</v>
      </c>
      <c r="AZ3" s="36">
        <v>3952</v>
      </c>
      <c r="BA3" s="36">
        <v>955</v>
      </c>
      <c r="BB3" s="36">
        <v>955</v>
      </c>
      <c r="BC3" s="36">
        <v>6253</v>
      </c>
      <c r="BD3" s="36">
        <v>12115</v>
      </c>
      <c r="BE3" s="36">
        <v>3805</v>
      </c>
      <c r="BF3" s="36">
        <v>11125</v>
      </c>
      <c r="BG3" s="36">
        <v>31014</v>
      </c>
      <c r="BH3" s="36">
        <v>42063</v>
      </c>
      <c r="BI3" s="36">
        <v>88007</v>
      </c>
      <c r="BJ3" s="36">
        <v>10917</v>
      </c>
      <c r="BK3" s="36">
        <v>23297</v>
      </c>
      <c r="BL3" s="36">
        <v>31062</v>
      </c>
      <c r="BM3" s="36">
        <v>28097</v>
      </c>
      <c r="BN3" s="36">
        <v>93373</v>
      </c>
      <c r="BO3" s="36">
        <v>7076</v>
      </c>
      <c r="BP3" s="36">
        <v>31955</v>
      </c>
      <c r="BQ3" s="36">
        <v>21659</v>
      </c>
    </row>
    <row r="4" spans="1:69">
      <c r="A4" s="39" t="s">
        <v>97</v>
      </c>
      <c r="B4" s="36">
        <v>711.89992000000257</v>
      </c>
      <c r="C4" s="36">
        <v>977.61388999999872</v>
      </c>
      <c r="D4" s="36">
        <v>1176.22631</v>
      </c>
      <c r="E4" s="36">
        <v>2906.3893099999968</v>
      </c>
      <c r="F4" s="36">
        <v>5772.1294299999981</v>
      </c>
      <c r="G4" s="36">
        <v>1313</v>
      </c>
      <c r="H4" s="36">
        <v>1213</v>
      </c>
      <c r="I4" s="36">
        <v>1455</v>
      </c>
      <c r="J4" s="36">
        <v>2101</v>
      </c>
      <c r="K4" s="36">
        <v>6082</v>
      </c>
      <c r="L4" s="36">
        <v>3553</v>
      </c>
      <c r="M4" s="36">
        <v>6775</v>
      </c>
      <c r="N4" s="36">
        <v>5399</v>
      </c>
      <c r="O4" s="36">
        <v>2690.3999999999996</v>
      </c>
      <c r="P4" s="36">
        <v>18417.400000000001</v>
      </c>
      <c r="Q4" s="36">
        <v>8032</v>
      </c>
      <c r="R4" s="36">
        <v>3974</v>
      </c>
      <c r="S4" s="36">
        <v>6197</v>
      </c>
      <c r="T4" s="36">
        <v>7041</v>
      </c>
      <c r="U4" s="36">
        <v>25244</v>
      </c>
      <c r="V4" s="36">
        <v>6086</v>
      </c>
      <c r="W4" s="36">
        <v>10028</v>
      </c>
      <c r="X4" s="36">
        <v>8877</v>
      </c>
      <c r="Y4" s="36">
        <v>10596</v>
      </c>
      <c r="Z4" s="36">
        <v>35587</v>
      </c>
      <c r="AA4" s="36">
        <v>7496</v>
      </c>
      <c r="AB4" s="36">
        <v>4083</v>
      </c>
      <c r="AC4" s="36">
        <v>3241</v>
      </c>
      <c r="AD4" s="36">
        <v>4429</v>
      </c>
      <c r="AE4" s="36">
        <v>19249</v>
      </c>
      <c r="AF4" s="36">
        <v>1873</v>
      </c>
      <c r="AG4" s="36">
        <v>3289</v>
      </c>
      <c r="AH4" s="36">
        <v>3173.9261299999998</v>
      </c>
      <c r="AI4" s="36">
        <v>2729.6861699999999</v>
      </c>
      <c r="AJ4" s="36">
        <v>11065.612300000001</v>
      </c>
      <c r="AK4" s="36">
        <v>1679.24341</v>
      </c>
      <c r="AL4" s="36">
        <v>2265</v>
      </c>
      <c r="AM4" s="36">
        <v>2517</v>
      </c>
      <c r="AN4" s="36">
        <v>5188</v>
      </c>
      <c r="AO4" s="36">
        <v>11151</v>
      </c>
      <c r="AP4" s="36">
        <v>2330</v>
      </c>
      <c r="AQ4" s="36">
        <v>7377</v>
      </c>
      <c r="AR4" s="36">
        <v>6417</v>
      </c>
      <c r="AS4" s="36">
        <v>4133</v>
      </c>
      <c r="AT4" s="36">
        <v>20257</v>
      </c>
      <c r="AU4" s="36">
        <v>3744</v>
      </c>
      <c r="AV4" s="36">
        <v>4280</v>
      </c>
      <c r="AW4" s="36">
        <v>5762</v>
      </c>
      <c r="AX4" s="36">
        <v>19698</v>
      </c>
      <c r="AY4" s="36">
        <v>33484</v>
      </c>
      <c r="AZ4" s="36">
        <v>7886</v>
      </c>
      <c r="BA4" s="36">
        <v>5831</v>
      </c>
      <c r="BB4" s="36">
        <v>6709</v>
      </c>
      <c r="BC4" s="36">
        <v>8721</v>
      </c>
      <c r="BD4" s="36">
        <v>29147</v>
      </c>
      <c r="BE4" s="36">
        <v>7972</v>
      </c>
      <c r="BF4" s="36">
        <v>16877</v>
      </c>
      <c r="BG4" s="36">
        <v>24112</v>
      </c>
      <c r="BH4" s="36">
        <v>16513</v>
      </c>
      <c r="BI4" s="36">
        <v>65474</v>
      </c>
      <c r="BJ4" s="36">
        <v>27698</v>
      </c>
      <c r="BK4" s="36">
        <v>27255</v>
      </c>
      <c r="BL4" s="36">
        <v>24191</v>
      </c>
      <c r="BM4" s="36">
        <v>38290</v>
      </c>
      <c r="BN4" s="36">
        <v>117434</v>
      </c>
      <c r="BO4" s="36">
        <v>35237</v>
      </c>
      <c r="BP4" s="36">
        <v>36023</v>
      </c>
      <c r="BQ4" s="36">
        <v>22436</v>
      </c>
    </row>
    <row r="5" spans="1:69">
      <c r="A5" s="40" t="s">
        <v>98</v>
      </c>
      <c r="B5" s="41">
        <v>116.71143000000075</v>
      </c>
      <c r="C5" s="41">
        <v>890.93923999999834</v>
      </c>
      <c r="D5" s="41">
        <v>222.62057000000146</v>
      </c>
      <c r="E5" s="41">
        <v>355.12016999999923</v>
      </c>
      <c r="F5" s="41">
        <v>1585.3914099999997</v>
      </c>
      <c r="G5" s="41">
        <v>207</v>
      </c>
      <c r="H5" s="41">
        <v>230</v>
      </c>
      <c r="I5" s="41">
        <v>272</v>
      </c>
      <c r="J5" s="41">
        <v>77</v>
      </c>
      <c r="K5" s="41">
        <v>786</v>
      </c>
      <c r="L5" s="41">
        <v>206</v>
      </c>
      <c r="M5" s="41">
        <v>253</v>
      </c>
      <c r="N5" s="41">
        <v>774</v>
      </c>
      <c r="O5" s="41">
        <v>428</v>
      </c>
      <c r="P5" s="41">
        <v>1661</v>
      </c>
      <c r="Q5" s="41">
        <v>807</v>
      </c>
      <c r="R5" s="41">
        <v>817</v>
      </c>
      <c r="S5" s="41">
        <v>665.95531000000005</v>
      </c>
      <c r="T5" s="41">
        <v>453.47230116000003</v>
      </c>
      <c r="U5" s="41">
        <v>2743.4276111600002</v>
      </c>
      <c r="V5" s="41">
        <v>590.06308999999999</v>
      </c>
      <c r="W5" s="41">
        <v>1750.6942699999997</v>
      </c>
      <c r="X5" s="41">
        <v>2101.2026900000001</v>
      </c>
      <c r="Y5" s="41">
        <v>725.44220598432935</v>
      </c>
      <c r="Z5" s="41">
        <v>5167.4022559843288</v>
      </c>
      <c r="AA5" s="41">
        <v>2328.3160700000003</v>
      </c>
      <c r="AB5" s="41">
        <v>135.23366265479854</v>
      </c>
      <c r="AC5" s="41">
        <v>281.4419566090038</v>
      </c>
      <c r="AD5" s="41">
        <v>320.72047590052523</v>
      </c>
      <c r="AE5" s="41">
        <v>3065.7121651643279</v>
      </c>
      <c r="AF5" s="41">
        <v>1847.8843699999998</v>
      </c>
      <c r="AG5" s="41">
        <v>3485.6222899999993</v>
      </c>
      <c r="AH5" s="41">
        <v>1312.9258800000007</v>
      </c>
      <c r="AI5" s="41">
        <v>652.16911999999957</v>
      </c>
      <c r="AJ5" s="41">
        <v>7298.6016599999994</v>
      </c>
      <c r="AK5" s="41">
        <v>394.01076999999998</v>
      </c>
      <c r="AL5" s="41">
        <v>1364.84845</v>
      </c>
      <c r="AM5" s="41">
        <v>769.70060000000024</v>
      </c>
      <c r="AN5" s="41">
        <v>444.60260999999969</v>
      </c>
      <c r="AO5" s="41">
        <v>2973</v>
      </c>
      <c r="AP5" s="41">
        <v>1471.88984</v>
      </c>
      <c r="AQ5" s="41">
        <v>3932.0937000000004</v>
      </c>
      <c r="AR5" s="41">
        <v>5075</v>
      </c>
      <c r="AS5" s="41">
        <v>7082.0302200000006</v>
      </c>
      <c r="AT5" s="41">
        <v>17561.327600000001</v>
      </c>
      <c r="AU5" s="41">
        <v>4756</v>
      </c>
      <c r="AV5" s="41">
        <v>10997</v>
      </c>
      <c r="AW5" s="41">
        <v>6146</v>
      </c>
      <c r="AX5" s="41">
        <v>2129</v>
      </c>
      <c r="AY5" s="41">
        <v>24028</v>
      </c>
      <c r="AZ5" s="41">
        <v>2237</v>
      </c>
      <c r="BA5" s="41">
        <v>575</v>
      </c>
      <c r="BB5" s="41">
        <v>1696</v>
      </c>
      <c r="BC5" s="41">
        <v>415</v>
      </c>
      <c r="BD5" s="41">
        <v>4923</v>
      </c>
      <c r="BE5" s="41">
        <v>768</v>
      </c>
      <c r="BF5" s="41">
        <v>1552</v>
      </c>
      <c r="BG5" s="41">
        <v>7612</v>
      </c>
      <c r="BH5" s="41">
        <v>5468</v>
      </c>
      <c r="BI5" s="41">
        <v>15400</v>
      </c>
      <c r="BJ5" s="41">
        <v>2220</v>
      </c>
      <c r="BK5" s="41">
        <v>5452</v>
      </c>
      <c r="BL5" s="41">
        <v>8444</v>
      </c>
      <c r="BM5" s="41">
        <v>6220</v>
      </c>
      <c r="BN5" s="41">
        <v>22336</v>
      </c>
      <c r="BO5" s="41">
        <v>8685</v>
      </c>
      <c r="BP5" s="41">
        <v>6546</v>
      </c>
      <c r="BQ5" s="41">
        <v>3617</v>
      </c>
    </row>
    <row r="6" spans="1:69">
      <c r="A6" s="4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14"/>
  <sheetViews>
    <sheetView showGridLines="0" workbookViewId="0">
      <pane xSplit="1" ySplit="1" topLeftCell="AA2" activePane="bottomRight" state="frozen"/>
      <selection pane="topRight" activeCell="B1" sqref="B1"/>
      <selection pane="bottomLeft" activeCell="A2" sqref="A2"/>
      <selection pane="bottomRight" activeCell="AY12" sqref="AY12"/>
    </sheetView>
  </sheetViews>
  <sheetFormatPr defaultColWidth="9.140625" defaultRowHeight="15"/>
  <cols>
    <col min="1" max="1" width="26.28515625" style="43" bestFit="1" customWidth="1"/>
    <col min="2" max="39" width="9.140625" style="43" customWidth="1"/>
    <col min="40" max="16384" width="9.140625" style="43"/>
  </cols>
  <sheetData>
    <row r="1" spans="1:49" ht="24.95" customHeight="1">
      <c r="A1" s="6" t="s">
        <v>306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4</v>
      </c>
      <c r="V1" s="8" t="s">
        <v>36</v>
      </c>
      <c r="W1" s="8" t="s">
        <v>37</v>
      </c>
      <c r="X1" s="8" t="s">
        <v>38</v>
      </c>
      <c r="Y1" s="8" t="s">
        <v>5</v>
      </c>
      <c r="Z1" s="8" t="s">
        <v>104</v>
      </c>
      <c r="AA1" s="8" t="s">
        <v>119</v>
      </c>
      <c r="AB1" s="8" t="s">
        <v>124</v>
      </c>
      <c r="AC1" s="8" t="s">
        <v>126</v>
      </c>
      <c r="AD1" s="8" t="s">
        <v>127</v>
      </c>
      <c r="AE1" s="8" t="s">
        <v>131</v>
      </c>
      <c r="AF1" s="8" t="s">
        <v>137</v>
      </c>
      <c r="AG1" s="8" t="s">
        <v>138</v>
      </c>
      <c r="AH1" s="8" t="s">
        <v>153</v>
      </c>
      <c r="AI1" s="153" t="s">
        <v>156</v>
      </c>
      <c r="AJ1" s="153" t="s">
        <v>161</v>
      </c>
      <c r="AK1" s="153" t="s">
        <v>164</v>
      </c>
      <c r="AL1" s="153" t="s">
        <v>167</v>
      </c>
      <c r="AM1" s="153" t="s">
        <v>173</v>
      </c>
      <c r="AN1" s="153" t="s">
        <v>175</v>
      </c>
      <c r="AO1" s="153" t="s">
        <v>183</v>
      </c>
      <c r="AP1" s="153" t="s">
        <v>187</v>
      </c>
      <c r="AQ1" s="153" t="s">
        <v>191</v>
      </c>
      <c r="AR1" s="153" t="s">
        <v>197</v>
      </c>
      <c r="AS1" s="153" t="s">
        <v>203</v>
      </c>
      <c r="AT1" s="153" t="s">
        <v>209</v>
      </c>
      <c r="AU1" s="153" t="s">
        <v>215</v>
      </c>
      <c r="AV1" s="153" t="s">
        <v>218</v>
      </c>
      <c r="AW1" s="153" t="s">
        <v>222</v>
      </c>
    </row>
    <row r="2" spans="1:49">
      <c r="A2" s="90" t="s">
        <v>132</v>
      </c>
      <c r="B2" s="91">
        <v>95908.873804290051</v>
      </c>
      <c r="C2" s="91">
        <v>100776.73512283002</v>
      </c>
      <c r="D2" s="91">
        <v>111848.98822093903</v>
      </c>
      <c r="E2" s="91">
        <v>113670.999998824</v>
      </c>
      <c r="F2" s="91">
        <v>107066</v>
      </c>
      <c r="G2" s="91">
        <v>112623</v>
      </c>
      <c r="H2" s="91">
        <v>118751</v>
      </c>
      <c r="I2" s="91">
        <v>128205</v>
      </c>
      <c r="J2" s="91">
        <v>141005</v>
      </c>
      <c r="K2" s="91">
        <v>146213</v>
      </c>
      <c r="L2" s="91">
        <v>149549</v>
      </c>
      <c r="M2" s="91">
        <v>148490</v>
      </c>
      <c r="N2" s="91">
        <v>146519</v>
      </c>
      <c r="O2" s="91">
        <v>147610</v>
      </c>
      <c r="P2" s="91">
        <v>151795</v>
      </c>
      <c r="Q2" s="91">
        <v>148070</v>
      </c>
      <c r="R2" s="91">
        <v>146317</v>
      </c>
      <c r="S2" s="91">
        <v>143991</v>
      </c>
      <c r="T2" s="91">
        <v>139434</v>
      </c>
      <c r="U2" s="91">
        <v>141288</v>
      </c>
      <c r="V2" s="91">
        <v>139032</v>
      </c>
      <c r="W2" s="91">
        <v>136651</v>
      </c>
      <c r="X2" s="91">
        <v>142470</v>
      </c>
      <c r="Y2" s="91">
        <v>151326</v>
      </c>
      <c r="Z2" s="91">
        <v>160613</v>
      </c>
      <c r="AA2" s="91">
        <v>169714</v>
      </c>
      <c r="AB2" s="91">
        <v>176535</v>
      </c>
      <c r="AC2" s="91">
        <v>173633</v>
      </c>
      <c r="AD2" s="91">
        <v>176611</v>
      </c>
      <c r="AE2" s="91">
        <v>180797</v>
      </c>
      <c r="AF2" s="91">
        <v>184643</v>
      </c>
      <c r="AG2" s="91">
        <v>191280</v>
      </c>
      <c r="AH2" s="91">
        <v>195631</v>
      </c>
      <c r="AI2" s="91">
        <v>196988</v>
      </c>
      <c r="AJ2" s="91">
        <v>198182</v>
      </c>
      <c r="AK2" s="91">
        <v>223102</v>
      </c>
      <c r="AL2" s="91">
        <v>230433</v>
      </c>
      <c r="AM2" s="91">
        <v>90144</v>
      </c>
      <c r="AN2" s="91">
        <v>73343</v>
      </c>
      <c r="AO2" s="91">
        <v>92109</v>
      </c>
      <c r="AP2" s="91">
        <v>89191</v>
      </c>
      <c r="AQ2" s="91">
        <v>369331</v>
      </c>
      <c r="AR2" s="91">
        <v>418276</v>
      </c>
      <c r="AS2" s="91">
        <v>468524</v>
      </c>
      <c r="AT2" s="91">
        <v>588576</v>
      </c>
      <c r="AU2" s="91">
        <v>522526</v>
      </c>
      <c r="AV2" s="91">
        <v>556299</v>
      </c>
      <c r="AW2" s="91">
        <v>550127</v>
      </c>
    </row>
    <row r="3" spans="1:49">
      <c r="A3" s="92" t="s">
        <v>133</v>
      </c>
      <c r="B3" s="91">
        <v>-26011</v>
      </c>
      <c r="C3" s="91">
        <v>-26889</v>
      </c>
      <c r="D3" s="91">
        <v>-33837</v>
      </c>
      <c r="E3" s="91">
        <v>-33839</v>
      </c>
      <c r="F3" s="91">
        <v>107066</v>
      </c>
      <c r="G3" s="91">
        <v>-33656</v>
      </c>
      <c r="H3" s="91">
        <v>-34450</v>
      </c>
      <c r="I3" s="91">
        <v>-36630</v>
      </c>
      <c r="J3" s="91">
        <v>-40571</v>
      </c>
      <c r="K3" s="91">
        <v>-42341</v>
      </c>
      <c r="L3" s="91">
        <v>-44881</v>
      </c>
      <c r="M3" s="91">
        <v>-45562</v>
      </c>
      <c r="N3" s="91">
        <v>-46401</v>
      </c>
      <c r="O3" s="91">
        <v>-48099</v>
      </c>
      <c r="P3" s="91">
        <v>-50070</v>
      </c>
      <c r="Q3" s="91">
        <v>-48735</v>
      </c>
      <c r="R3" s="91">
        <v>-51378</v>
      </c>
      <c r="S3" s="91">
        <v>-46951</v>
      </c>
      <c r="T3" s="91">
        <v>-46200</v>
      </c>
      <c r="U3" s="91">
        <v>-44894</v>
      </c>
      <c r="V3" s="91">
        <v>-41482</v>
      </c>
      <c r="W3" s="91">
        <v>-38515</v>
      </c>
      <c r="X3" s="91">
        <v>-38381</v>
      </c>
      <c r="Y3" s="91">
        <v>-40851</v>
      </c>
      <c r="Z3" s="91">
        <v>-44318</v>
      </c>
      <c r="AA3" s="91">
        <v>-49539</v>
      </c>
      <c r="AB3" s="91">
        <v>-52742</v>
      </c>
      <c r="AC3" s="91">
        <v>-28463</v>
      </c>
      <c r="AD3" s="91">
        <v>-22648</v>
      </c>
      <c r="AE3" s="91">
        <v>-15181</v>
      </c>
      <c r="AF3" s="91">
        <v>-8247</v>
      </c>
      <c r="AG3" s="91">
        <v>-27354</v>
      </c>
      <c r="AH3" s="91">
        <v>-29206</v>
      </c>
      <c r="AI3" s="91">
        <v>-31596</v>
      </c>
      <c r="AJ3" s="91">
        <v>-35598</v>
      </c>
      <c r="AK3" s="91">
        <v>-42787</v>
      </c>
      <c r="AL3" s="91">
        <v>-51846</v>
      </c>
      <c r="AM3" s="91">
        <v>-29752</v>
      </c>
      <c r="AN3" s="91">
        <v>-21827</v>
      </c>
      <c r="AO3" s="91">
        <v>-5974</v>
      </c>
      <c r="AP3" s="91">
        <v>7319</v>
      </c>
      <c r="AQ3" s="91">
        <v>-46957.230629999794</v>
      </c>
      <c r="AR3" s="91">
        <v>-40399</v>
      </c>
      <c r="AS3" s="91">
        <v>-60134</v>
      </c>
      <c r="AT3" s="91">
        <v>-100885</v>
      </c>
      <c r="AU3" s="91">
        <v>-59643</v>
      </c>
      <c r="AV3" s="91">
        <v>-72372</v>
      </c>
      <c r="AW3" s="91">
        <v>-50333</v>
      </c>
    </row>
    <row r="4" spans="1:49">
      <c r="A4" s="93" t="s">
        <v>134</v>
      </c>
      <c r="B4" s="94">
        <v>69897.873804290051</v>
      </c>
      <c r="C4" s="94">
        <v>73887.735122830025</v>
      </c>
      <c r="D4" s="94">
        <v>78011.988220939034</v>
      </c>
      <c r="E4" s="94">
        <v>79831.999998824002</v>
      </c>
      <c r="F4" s="94">
        <v>214132</v>
      </c>
      <c r="G4" s="94">
        <v>78967</v>
      </c>
      <c r="H4" s="94">
        <v>84301</v>
      </c>
      <c r="I4" s="94">
        <v>91575</v>
      </c>
      <c r="J4" s="94">
        <v>100434</v>
      </c>
      <c r="K4" s="94">
        <v>103872</v>
      </c>
      <c r="L4" s="94">
        <v>104668</v>
      </c>
      <c r="M4" s="94">
        <v>102928</v>
      </c>
      <c r="N4" s="94">
        <v>100118</v>
      </c>
      <c r="O4" s="94">
        <v>99511</v>
      </c>
      <c r="P4" s="94">
        <v>101725</v>
      </c>
      <c r="Q4" s="94">
        <v>99335</v>
      </c>
      <c r="R4" s="94">
        <v>94939</v>
      </c>
      <c r="S4" s="94">
        <v>97040</v>
      </c>
      <c r="T4" s="94">
        <v>93234</v>
      </c>
      <c r="U4" s="94">
        <v>96394</v>
      </c>
      <c r="V4" s="94">
        <v>97550</v>
      </c>
      <c r="W4" s="94">
        <v>98136</v>
      </c>
      <c r="X4" s="94">
        <v>104089</v>
      </c>
      <c r="Y4" s="94">
        <v>110475</v>
      </c>
      <c r="Z4" s="94">
        <v>116295</v>
      </c>
      <c r="AA4" s="94">
        <v>120175</v>
      </c>
      <c r="AB4" s="94">
        <v>123793</v>
      </c>
      <c r="AC4" s="94">
        <v>145170</v>
      </c>
      <c r="AD4" s="94">
        <v>153963</v>
      </c>
      <c r="AE4" s="94">
        <v>165616</v>
      </c>
      <c r="AF4" s="94">
        <v>176396</v>
      </c>
      <c r="AG4" s="94">
        <v>163926</v>
      </c>
      <c r="AH4" s="94">
        <v>166425</v>
      </c>
      <c r="AI4" s="94">
        <v>165392</v>
      </c>
      <c r="AJ4" s="94">
        <v>162584</v>
      </c>
      <c r="AK4" s="94">
        <v>180315</v>
      </c>
      <c r="AL4" s="94">
        <v>178587</v>
      </c>
      <c r="AM4" s="94">
        <v>60392</v>
      </c>
      <c r="AN4" s="94">
        <v>51516</v>
      </c>
      <c r="AO4" s="94">
        <v>86135</v>
      </c>
      <c r="AP4" s="94">
        <v>96510</v>
      </c>
      <c r="AQ4" s="94">
        <v>322373.76937000023</v>
      </c>
      <c r="AR4" s="94">
        <v>377877</v>
      </c>
      <c r="AS4" s="94">
        <v>408390</v>
      </c>
      <c r="AT4" s="94">
        <v>487691</v>
      </c>
      <c r="AU4" s="94">
        <v>462883</v>
      </c>
      <c r="AV4" s="94">
        <v>483927</v>
      </c>
      <c r="AW4" s="94">
        <v>499794</v>
      </c>
    </row>
    <row r="5" spans="1:49">
      <c r="A5" s="95" t="s">
        <v>308</v>
      </c>
      <c r="B5" s="91">
        <v>149876</v>
      </c>
      <c r="C5" s="91">
        <v>130740</v>
      </c>
      <c r="D5" s="91">
        <v>163375</v>
      </c>
      <c r="E5" s="91">
        <v>191720</v>
      </c>
      <c r="F5" s="91">
        <v>176826</v>
      </c>
      <c r="G5" s="91">
        <v>163479</v>
      </c>
      <c r="H5" s="91">
        <v>196391</v>
      </c>
      <c r="I5" s="91">
        <v>235778</v>
      </c>
      <c r="J5" s="91">
        <v>221069</v>
      </c>
      <c r="K5" s="91">
        <v>244670</v>
      </c>
      <c r="L5" s="91">
        <v>262016</v>
      </c>
      <c r="M5" s="91">
        <v>290975</v>
      </c>
      <c r="N5" s="91">
        <v>272718</v>
      </c>
      <c r="O5" s="91">
        <v>299906</v>
      </c>
      <c r="P5" s="91">
        <v>302987</v>
      </c>
      <c r="Q5" s="91">
        <v>304546</v>
      </c>
      <c r="R5" s="91">
        <v>302429</v>
      </c>
      <c r="S5" s="91">
        <v>321277</v>
      </c>
      <c r="T5" s="91">
        <v>341839</v>
      </c>
      <c r="U5" s="91">
        <v>327005</v>
      </c>
      <c r="V5" s="91">
        <v>308783</v>
      </c>
      <c r="W5" s="91">
        <v>327433</v>
      </c>
      <c r="X5" s="91">
        <v>344943</v>
      </c>
      <c r="Y5" s="91">
        <v>340528</v>
      </c>
      <c r="Z5" s="91">
        <v>307837</v>
      </c>
      <c r="AA5" s="91">
        <v>307097</v>
      </c>
      <c r="AB5" s="91">
        <v>314394</v>
      </c>
      <c r="AC5" s="91">
        <v>342283</v>
      </c>
      <c r="AD5" s="91">
        <v>345346</v>
      </c>
      <c r="AE5" s="91">
        <v>378688</v>
      </c>
      <c r="AF5" s="91">
        <v>393950</v>
      </c>
      <c r="AG5" s="91">
        <v>412461</v>
      </c>
      <c r="AH5" s="91">
        <v>374410</v>
      </c>
      <c r="AI5" s="91">
        <v>388969</v>
      </c>
      <c r="AJ5" s="91">
        <v>399559</v>
      </c>
      <c r="AK5" s="91">
        <v>419220</v>
      </c>
      <c r="AL5" s="91">
        <v>476612</v>
      </c>
      <c r="AM5" s="91">
        <v>426779</v>
      </c>
      <c r="AN5" s="91">
        <v>400004</v>
      </c>
      <c r="AO5" s="91">
        <v>331768</v>
      </c>
      <c r="AP5" s="91">
        <v>336333</v>
      </c>
      <c r="AQ5" s="91">
        <v>335091</v>
      </c>
      <c r="AR5" s="91">
        <v>396752</v>
      </c>
      <c r="AS5" s="91">
        <v>416694</v>
      </c>
      <c r="AT5" s="91">
        <v>421327</v>
      </c>
      <c r="AU5" s="91">
        <v>514225</v>
      </c>
      <c r="AV5" s="91">
        <v>709669</v>
      </c>
      <c r="AW5" s="91">
        <v>737847</v>
      </c>
    </row>
    <row r="6" spans="1:49">
      <c r="A6" s="160" t="s">
        <v>309</v>
      </c>
      <c r="B6" s="91">
        <v>150836</v>
      </c>
      <c r="C6" s="91">
        <v>108576</v>
      </c>
      <c r="D6" s="91">
        <v>169283</v>
      </c>
      <c r="E6" s="91">
        <v>179589</v>
      </c>
      <c r="F6" s="91">
        <v>173595</v>
      </c>
      <c r="G6" s="91">
        <v>150687</v>
      </c>
      <c r="H6" s="91">
        <v>201253</v>
      </c>
      <c r="I6" s="91">
        <v>208756</v>
      </c>
      <c r="J6" s="91">
        <v>211251</v>
      </c>
      <c r="K6" s="91">
        <v>200229</v>
      </c>
      <c r="L6" s="91">
        <v>241476</v>
      </c>
      <c r="M6" s="91">
        <v>247498</v>
      </c>
      <c r="N6" s="91">
        <v>244997</v>
      </c>
      <c r="O6" s="91">
        <v>235814</v>
      </c>
      <c r="P6" s="91">
        <v>281055</v>
      </c>
      <c r="Q6" s="91">
        <v>277913</v>
      </c>
      <c r="R6" s="91">
        <v>296838</v>
      </c>
      <c r="S6" s="91">
        <v>291327</v>
      </c>
      <c r="T6" s="91">
        <v>325702</v>
      </c>
      <c r="U6" s="91">
        <v>280528</v>
      </c>
      <c r="V6" s="91">
        <v>293052</v>
      </c>
      <c r="W6" s="91">
        <v>283260</v>
      </c>
      <c r="X6" s="91">
        <v>334858</v>
      </c>
      <c r="Y6" s="91">
        <v>315304</v>
      </c>
      <c r="Z6" s="91">
        <v>317967</v>
      </c>
      <c r="AA6" s="91">
        <v>293872</v>
      </c>
      <c r="AB6" s="91">
        <v>340155</v>
      </c>
      <c r="AC6" s="91">
        <v>336954</v>
      </c>
      <c r="AD6" s="91">
        <v>345085</v>
      </c>
      <c r="AE6" s="91">
        <v>333982</v>
      </c>
      <c r="AF6" s="91">
        <v>384438</v>
      </c>
      <c r="AG6" s="91">
        <v>382728</v>
      </c>
      <c r="AH6" s="91">
        <v>394770</v>
      </c>
      <c r="AI6" s="91">
        <v>370837</v>
      </c>
      <c r="AJ6" s="91">
        <v>415431</v>
      </c>
      <c r="AK6" s="91">
        <v>413412</v>
      </c>
      <c r="AL6" s="91">
        <v>400136</v>
      </c>
      <c r="AM6" s="91">
        <v>283071</v>
      </c>
      <c r="AN6" s="91">
        <v>406902</v>
      </c>
      <c r="AO6" s="91">
        <v>598824</v>
      </c>
      <c r="AP6" s="91">
        <v>477929</v>
      </c>
      <c r="AQ6" s="91">
        <v>455695</v>
      </c>
      <c r="AR6" s="91">
        <v>605881</v>
      </c>
      <c r="AS6" s="91">
        <v>790302</v>
      </c>
      <c r="AT6" s="91">
        <v>631278</v>
      </c>
      <c r="AU6" s="91">
        <v>613690</v>
      </c>
      <c r="AV6" s="91">
        <v>722016</v>
      </c>
      <c r="AW6" s="91">
        <v>867582</v>
      </c>
    </row>
    <row r="7" spans="1:49">
      <c r="A7" s="160" t="s">
        <v>310</v>
      </c>
      <c r="B7" s="91">
        <v>64585</v>
      </c>
      <c r="C7" s="91">
        <v>67699</v>
      </c>
      <c r="D7" s="91">
        <v>71941</v>
      </c>
      <c r="E7" s="91">
        <v>57384</v>
      </c>
      <c r="F7" s="91">
        <v>66099</v>
      </c>
      <c r="G7" s="91">
        <v>65718</v>
      </c>
      <c r="H7" s="91">
        <v>82543</v>
      </c>
      <c r="I7" s="91">
        <v>76133</v>
      </c>
      <c r="J7" s="91">
        <v>87481</v>
      </c>
      <c r="K7" s="91">
        <v>89821</v>
      </c>
      <c r="L7" s="91">
        <v>99819</v>
      </c>
      <c r="M7" s="91">
        <v>85108</v>
      </c>
      <c r="N7" s="91">
        <v>102756</v>
      </c>
      <c r="O7" s="91">
        <v>120458</v>
      </c>
      <c r="P7" s="91">
        <v>115835</v>
      </c>
      <c r="Q7" s="91">
        <v>98131</v>
      </c>
      <c r="R7" s="91">
        <v>121079</v>
      </c>
      <c r="S7" s="91">
        <v>117496</v>
      </c>
      <c r="T7" s="91">
        <v>121038</v>
      </c>
      <c r="U7" s="91">
        <v>106951</v>
      </c>
      <c r="V7" s="91">
        <v>122611</v>
      </c>
      <c r="W7" s="91">
        <v>128365</v>
      </c>
      <c r="X7" s="91">
        <v>124019</v>
      </c>
      <c r="Y7" s="91">
        <v>110478</v>
      </c>
      <c r="Z7" s="91">
        <v>119069</v>
      </c>
      <c r="AA7" s="91">
        <v>123048</v>
      </c>
      <c r="AB7" s="91">
        <v>116783</v>
      </c>
      <c r="AC7" s="91">
        <v>113489</v>
      </c>
      <c r="AD7" s="91">
        <v>128153</v>
      </c>
      <c r="AE7" s="91">
        <v>140861</v>
      </c>
      <c r="AF7" s="91">
        <v>147501</v>
      </c>
      <c r="AG7" s="91">
        <v>150861</v>
      </c>
      <c r="AH7" s="91">
        <v>162613</v>
      </c>
      <c r="AI7" s="91">
        <v>163368</v>
      </c>
      <c r="AJ7" s="91">
        <v>180736</v>
      </c>
      <c r="AK7" s="91">
        <v>179499</v>
      </c>
      <c r="AL7" s="91">
        <v>253412</v>
      </c>
      <c r="AM7" s="91">
        <v>271321</v>
      </c>
      <c r="AN7" s="91">
        <v>241895</v>
      </c>
      <c r="AO7" s="91">
        <v>290896</v>
      </c>
      <c r="AP7" s="91">
        <v>348041</v>
      </c>
      <c r="AQ7" s="91">
        <v>362063</v>
      </c>
      <c r="AR7" s="91">
        <v>448212</v>
      </c>
      <c r="AS7" s="91">
        <v>450487</v>
      </c>
      <c r="AT7" s="91">
        <v>556685</v>
      </c>
      <c r="AU7" s="91">
        <v>651730</v>
      </c>
      <c r="AV7" s="91">
        <v>755060</v>
      </c>
      <c r="AW7" s="91">
        <v>772060</v>
      </c>
    </row>
    <row r="8" spans="1:49">
      <c r="A8" s="160" t="s">
        <v>311</v>
      </c>
      <c r="B8" s="91">
        <v>-50901</v>
      </c>
      <c r="C8" s="91">
        <v>-37272</v>
      </c>
      <c r="D8" s="91">
        <v>-59444</v>
      </c>
      <c r="E8" s="91">
        <v>-37286</v>
      </c>
      <c r="F8" s="91">
        <v>-56126</v>
      </c>
      <c r="G8" s="91">
        <v>-43328</v>
      </c>
      <c r="H8" s="91">
        <v>-65165</v>
      </c>
      <c r="I8" s="91">
        <v>-35507</v>
      </c>
      <c r="J8" s="91">
        <v>-69021</v>
      </c>
      <c r="K8" s="91">
        <v>-43557</v>
      </c>
      <c r="L8" s="91">
        <v>-66115</v>
      </c>
      <c r="M8" s="91">
        <v>-34859</v>
      </c>
      <c r="N8" s="91">
        <v>-74259</v>
      </c>
      <c r="O8" s="91">
        <v>-57129</v>
      </c>
      <c r="P8" s="91">
        <v>-85972</v>
      </c>
      <c r="Q8" s="91">
        <v>-70315</v>
      </c>
      <c r="R8" s="91">
        <v>-104445</v>
      </c>
      <c r="S8" s="91">
        <v>-85886</v>
      </c>
      <c r="T8" s="91">
        <v>-101743</v>
      </c>
      <c r="U8" s="91">
        <v>-64881</v>
      </c>
      <c r="V8" s="91">
        <v>-110648</v>
      </c>
      <c r="W8" s="91">
        <v>-81120</v>
      </c>
      <c r="X8" s="91">
        <v>-103050</v>
      </c>
      <c r="Y8" s="91">
        <v>-66445</v>
      </c>
      <c r="Z8" s="91">
        <v>-113032</v>
      </c>
      <c r="AA8" s="91">
        <v>-89346</v>
      </c>
      <c r="AB8" s="91">
        <v>-109014</v>
      </c>
      <c r="AC8" s="91">
        <v>-104416</v>
      </c>
      <c r="AD8" s="91">
        <v>-132837</v>
      </c>
      <c r="AE8" s="91">
        <v>-107352</v>
      </c>
      <c r="AF8" s="91">
        <v>-127548</v>
      </c>
      <c r="AG8" s="91">
        <v>-110121</v>
      </c>
      <c r="AH8" s="91">
        <v>-148825</v>
      </c>
      <c r="AI8" s="91">
        <v>-111810</v>
      </c>
      <c r="AJ8" s="91">
        <v>-148756</v>
      </c>
      <c r="AK8" s="91">
        <v>-134967</v>
      </c>
      <c r="AL8" s="91">
        <v>-178376</v>
      </c>
      <c r="AM8" s="91">
        <v>128762</v>
      </c>
      <c r="AN8" s="91">
        <v>-226053</v>
      </c>
      <c r="AO8" s="91">
        <v>-399189</v>
      </c>
      <c r="AP8" s="91">
        <v>-376757</v>
      </c>
      <c r="AQ8" s="91">
        <v>-345773</v>
      </c>
      <c r="AR8" s="91">
        <v>-457912</v>
      </c>
      <c r="AS8" s="91">
        <v>-574713</v>
      </c>
      <c r="AT8" s="91">
        <v>-588706</v>
      </c>
      <c r="AU8" s="91">
        <v>-566002</v>
      </c>
      <c r="AV8" s="91">
        <v>-637508</v>
      </c>
      <c r="AW8" s="91">
        <v>-671662</v>
      </c>
    </row>
    <row r="9" spans="1:49">
      <c r="A9" s="160" t="s">
        <v>312</v>
      </c>
      <c r="B9" s="91">
        <v>-14644</v>
      </c>
      <c r="C9" s="91">
        <v>-8263</v>
      </c>
      <c r="D9" s="91">
        <v>-18405</v>
      </c>
      <c r="E9" s="91">
        <v>-7967</v>
      </c>
      <c r="F9" s="91">
        <v>-6742</v>
      </c>
      <c r="G9" s="91">
        <v>-9598</v>
      </c>
      <c r="H9" s="91">
        <v>-22240</v>
      </c>
      <c r="I9" s="91">
        <v>-13604</v>
      </c>
      <c r="J9" s="91">
        <v>-8642</v>
      </c>
      <c r="K9" s="91">
        <v>-1823</v>
      </c>
      <c r="L9" s="91">
        <v>-13164</v>
      </c>
      <c r="M9" s="91">
        <v>-6772</v>
      </c>
      <c r="N9" s="91">
        <v>-776</v>
      </c>
      <c r="O9" s="91">
        <v>763</v>
      </c>
      <c r="P9" s="91">
        <v>-7931</v>
      </c>
      <c r="Q9" s="91">
        <v>-1183</v>
      </c>
      <c r="R9" s="91">
        <v>-11043</v>
      </c>
      <c r="S9" s="91">
        <v>-1660</v>
      </c>
      <c r="T9" s="91">
        <v>-3158</v>
      </c>
      <c r="U9" s="91">
        <v>4407</v>
      </c>
      <c r="V9" s="91">
        <v>3768</v>
      </c>
      <c r="W9" s="91">
        <v>-3072</v>
      </c>
      <c r="X9" s="91">
        <v>-10884</v>
      </c>
      <c r="Y9" s="91">
        <v>-18809</v>
      </c>
      <c r="Z9" s="91">
        <v>-16167</v>
      </c>
      <c r="AA9" s="91">
        <v>-20477</v>
      </c>
      <c r="AB9" s="91">
        <v>-33530</v>
      </c>
      <c r="AC9" s="91">
        <v>-3744</v>
      </c>
      <c r="AD9" s="91">
        <v>4945</v>
      </c>
      <c r="AE9" s="91">
        <v>11197</v>
      </c>
      <c r="AF9" s="91">
        <v>-10441</v>
      </c>
      <c r="AG9" s="91">
        <v>-11007</v>
      </c>
      <c r="AH9" s="91">
        <v>-34148</v>
      </c>
      <c r="AI9" s="91">
        <v>-33426</v>
      </c>
      <c r="AJ9" s="91">
        <v>-47852</v>
      </c>
      <c r="AK9" s="91">
        <v>-38724</v>
      </c>
      <c r="AL9" s="91">
        <v>1440</v>
      </c>
      <c r="AM9" s="91">
        <v>312431</v>
      </c>
      <c r="AN9" s="91">
        <v>-22740</v>
      </c>
      <c r="AO9" s="91">
        <v>-158763</v>
      </c>
      <c r="AP9" s="91">
        <v>-112880</v>
      </c>
      <c r="AQ9" s="91">
        <v>-136894</v>
      </c>
      <c r="AR9" s="91">
        <v>-199429</v>
      </c>
      <c r="AS9" s="91">
        <v>-249382</v>
      </c>
      <c r="AT9" s="91">
        <v>-177930</v>
      </c>
      <c r="AU9" s="91">
        <v>-185193</v>
      </c>
      <c r="AV9" s="91">
        <v>-129899</v>
      </c>
      <c r="AW9" s="91">
        <v>-230133</v>
      </c>
    </row>
    <row r="10" spans="1:49">
      <c r="A10" s="95" t="s">
        <v>313</v>
      </c>
      <c r="B10" s="91">
        <v>38952</v>
      </c>
      <c r="C10" s="91">
        <v>41332</v>
      </c>
      <c r="D10" s="91">
        <v>49466</v>
      </c>
      <c r="E10" s="91">
        <v>61434</v>
      </c>
      <c r="F10" s="91">
        <v>76940</v>
      </c>
      <c r="G10" s="91">
        <v>89372</v>
      </c>
      <c r="H10" s="91">
        <v>102605</v>
      </c>
      <c r="I10" s="91">
        <v>108912</v>
      </c>
      <c r="J10" s="91">
        <v>116901</v>
      </c>
      <c r="K10" s="91">
        <v>121773</v>
      </c>
      <c r="L10" s="91">
        <v>128935</v>
      </c>
      <c r="M10" s="91">
        <v>135657</v>
      </c>
      <c r="N10" s="91">
        <v>139892</v>
      </c>
      <c r="O10" s="91">
        <v>147452</v>
      </c>
      <c r="P10" s="91">
        <v>156237</v>
      </c>
      <c r="Q10" s="91">
        <v>165843</v>
      </c>
      <c r="R10" s="91">
        <v>170350</v>
      </c>
      <c r="S10" s="91">
        <v>167257</v>
      </c>
      <c r="T10" s="91">
        <v>168276</v>
      </c>
      <c r="U10" s="91">
        <v>164322</v>
      </c>
      <c r="V10" s="91">
        <v>165318</v>
      </c>
      <c r="W10" s="91">
        <v>165567</v>
      </c>
      <c r="X10" s="91">
        <v>162540</v>
      </c>
      <c r="Y10" s="91">
        <v>159918</v>
      </c>
      <c r="Z10" s="91">
        <v>157656</v>
      </c>
      <c r="AA10" s="91">
        <v>156998</v>
      </c>
      <c r="AB10" s="91">
        <v>151562</v>
      </c>
      <c r="AC10" s="91">
        <v>149754</v>
      </c>
      <c r="AD10" s="91">
        <v>148267</v>
      </c>
      <c r="AE10" s="91">
        <v>154515</v>
      </c>
      <c r="AF10" s="91">
        <v>156666</v>
      </c>
      <c r="AG10" s="91">
        <v>153693</v>
      </c>
      <c r="AH10" s="91">
        <v>344181</v>
      </c>
      <c r="AI10" s="91">
        <v>366664</v>
      </c>
      <c r="AJ10" s="91">
        <v>383202</v>
      </c>
      <c r="AK10" s="91">
        <v>382146</v>
      </c>
      <c r="AL10" s="91">
        <v>433430</v>
      </c>
      <c r="AM10" s="91">
        <v>374235</v>
      </c>
      <c r="AN10" s="91">
        <v>365246</v>
      </c>
      <c r="AO10" s="91">
        <v>1149183</v>
      </c>
      <c r="AP10" s="91">
        <v>1179922</v>
      </c>
      <c r="AQ10" s="91">
        <v>1160953</v>
      </c>
      <c r="AR10" s="91">
        <v>1345839</v>
      </c>
      <c r="AS10" s="91">
        <v>1421648</v>
      </c>
      <c r="AT10" s="91">
        <v>1599340</v>
      </c>
      <c r="AU10" s="91">
        <v>1681935</v>
      </c>
      <c r="AV10" s="91">
        <v>1837381</v>
      </c>
      <c r="AW10" s="91">
        <v>1958156</v>
      </c>
    </row>
    <row r="11" spans="1:49">
      <c r="A11" s="95" t="s">
        <v>314</v>
      </c>
      <c r="B11" s="91">
        <v>7585</v>
      </c>
      <c r="C11" s="91">
        <v>8353</v>
      </c>
      <c r="D11" s="91">
        <v>9170</v>
      </c>
      <c r="E11" s="91">
        <v>6804.5691565369998</v>
      </c>
      <c r="F11" s="91">
        <v>7423</v>
      </c>
      <c r="G11" s="91">
        <v>7430</v>
      </c>
      <c r="H11" s="91">
        <v>8045</v>
      </c>
      <c r="I11" s="91">
        <v>7853</v>
      </c>
      <c r="J11" s="91">
        <v>7650</v>
      </c>
      <c r="K11" s="91">
        <v>8632</v>
      </c>
      <c r="L11" s="91">
        <v>8429</v>
      </c>
      <c r="M11" s="91">
        <v>9602</v>
      </c>
      <c r="N11" s="91">
        <v>8451</v>
      </c>
      <c r="O11" s="91">
        <v>8182</v>
      </c>
      <c r="P11" s="91">
        <v>8107</v>
      </c>
      <c r="Q11" s="91">
        <v>7889</v>
      </c>
      <c r="R11" s="91">
        <v>9788</v>
      </c>
      <c r="S11" s="91">
        <v>9597</v>
      </c>
      <c r="T11" s="91">
        <v>23276</v>
      </c>
      <c r="U11" s="91">
        <v>25138</v>
      </c>
      <c r="V11" s="91">
        <v>27637</v>
      </c>
      <c r="W11" s="91">
        <v>29505</v>
      </c>
      <c r="X11" s="91">
        <v>31450</v>
      </c>
      <c r="Y11" s="91">
        <v>32596</v>
      </c>
      <c r="Z11" s="91">
        <v>28275</v>
      </c>
      <c r="AA11" s="91">
        <v>29173</v>
      </c>
      <c r="AB11" s="91">
        <v>32025</v>
      </c>
      <c r="AC11" s="91">
        <v>33375</v>
      </c>
      <c r="AD11" s="91">
        <v>33917</v>
      </c>
      <c r="AE11" s="91">
        <v>34156</v>
      </c>
      <c r="AF11" s="91">
        <v>35180</v>
      </c>
      <c r="AG11" s="91">
        <v>31847</v>
      </c>
      <c r="AH11" s="91">
        <v>39990</v>
      </c>
      <c r="AI11" s="91">
        <v>39192</v>
      </c>
      <c r="AJ11" s="91">
        <v>37149</v>
      </c>
      <c r="AK11" s="91">
        <v>34756</v>
      </c>
      <c r="AL11" s="91">
        <v>38647</v>
      </c>
      <c r="AM11" s="91">
        <v>37645</v>
      </c>
      <c r="AN11" s="91">
        <v>34807</v>
      </c>
      <c r="AO11" s="91">
        <v>37862</v>
      </c>
      <c r="AP11" s="91">
        <v>48188</v>
      </c>
      <c r="AQ11" s="91">
        <v>187737</v>
      </c>
      <c r="AR11" s="91">
        <v>200135</v>
      </c>
      <c r="AS11" s="91">
        <v>207667</v>
      </c>
      <c r="AT11" s="91">
        <v>231600</v>
      </c>
      <c r="AU11" s="91">
        <v>221254</v>
      </c>
      <c r="AV11" s="91">
        <v>209642</v>
      </c>
      <c r="AW11" s="91">
        <v>198393</v>
      </c>
    </row>
    <row r="12" spans="1:49">
      <c r="A12" s="96" t="s">
        <v>135</v>
      </c>
      <c r="B12" s="94">
        <v>200685</v>
      </c>
      <c r="C12" s="94">
        <v>180425</v>
      </c>
      <c r="D12" s="94">
        <v>222011</v>
      </c>
      <c r="E12" s="94">
        <v>259957.10267288244</v>
      </c>
      <c r="F12" s="94">
        <v>261000</v>
      </c>
      <c r="G12" s="94">
        <v>260156</v>
      </c>
      <c r="H12" s="94">
        <v>306960</v>
      </c>
      <c r="I12" s="94">
        <v>352543</v>
      </c>
      <c r="J12" s="94">
        <v>345620</v>
      </c>
      <c r="K12" s="94">
        <v>375075</v>
      </c>
      <c r="L12" s="94">
        <v>399380</v>
      </c>
      <c r="M12" s="94">
        <v>436234</v>
      </c>
      <c r="N12" s="94">
        <v>421061</v>
      </c>
      <c r="O12" s="94">
        <v>455540</v>
      </c>
      <c r="P12" s="94">
        <v>467331</v>
      </c>
      <c r="Q12" s="94">
        <v>478278</v>
      </c>
      <c r="R12" s="94">
        <v>482567</v>
      </c>
      <c r="S12" s="94">
        <v>498131</v>
      </c>
      <c r="T12" s="94">
        <v>533391</v>
      </c>
      <c r="U12" s="94">
        <v>516465</v>
      </c>
      <c r="V12" s="94">
        <v>501738</v>
      </c>
      <c r="W12" s="94">
        <v>522505</v>
      </c>
      <c r="X12" s="94">
        <v>538933</v>
      </c>
      <c r="Y12" s="94">
        <v>533042</v>
      </c>
      <c r="Z12" s="94">
        <v>493768</v>
      </c>
      <c r="AA12" s="94">
        <v>493268</v>
      </c>
      <c r="AB12" s="94">
        <v>497981</v>
      </c>
      <c r="AC12" s="94">
        <v>525412</v>
      </c>
      <c r="AD12" s="94">
        <v>527530</v>
      </c>
      <c r="AE12" s="94">
        <v>567359</v>
      </c>
      <c r="AF12" s="94">
        <v>585796</v>
      </c>
      <c r="AG12" s="94">
        <v>598001</v>
      </c>
      <c r="AH12" s="94">
        <v>758581</v>
      </c>
      <c r="AI12" s="94">
        <v>794825</v>
      </c>
      <c r="AJ12" s="94">
        <v>819910</v>
      </c>
      <c r="AK12" s="94">
        <v>836122</v>
      </c>
      <c r="AL12" s="94">
        <v>948689</v>
      </c>
      <c r="AM12" s="94">
        <v>838659</v>
      </c>
      <c r="AN12" s="94">
        <v>800057</v>
      </c>
      <c r="AO12" s="94">
        <v>1518813</v>
      </c>
      <c r="AP12" s="94">
        <v>1564443</v>
      </c>
      <c r="AQ12" s="94">
        <v>1683781</v>
      </c>
      <c r="AR12" s="94">
        <v>1942726</v>
      </c>
      <c r="AS12" s="94">
        <v>2046009</v>
      </c>
      <c r="AT12" s="94">
        <v>2252267</v>
      </c>
      <c r="AU12" s="94">
        <v>2417414</v>
      </c>
      <c r="AV12" s="94">
        <v>2756692</v>
      </c>
      <c r="AW12" s="94">
        <v>2894396</v>
      </c>
    </row>
    <row r="13" spans="1:49">
      <c r="A13" s="97" t="s">
        <v>307</v>
      </c>
      <c r="B13" s="94">
        <v>170306.5</v>
      </c>
      <c r="C13" s="94">
        <v>152815.5</v>
      </c>
      <c r="D13" s="94">
        <v>182843.5</v>
      </c>
      <c r="E13" s="94">
        <v>223104.05133644122</v>
      </c>
      <c r="F13" s="94">
        <v>230842.5</v>
      </c>
      <c r="G13" s="94">
        <v>220290.5</v>
      </c>
      <c r="H13" s="94">
        <v>264485.5</v>
      </c>
      <c r="I13" s="94">
        <v>306250.05133644119</v>
      </c>
      <c r="J13" s="94">
        <v>303310</v>
      </c>
      <c r="K13" s="94">
        <v>317615.5</v>
      </c>
      <c r="L13" s="94">
        <v>353170</v>
      </c>
      <c r="M13" s="94">
        <v>394388.5</v>
      </c>
      <c r="N13" s="94">
        <v>383340.5</v>
      </c>
      <c r="O13" s="94">
        <v>415307.5</v>
      </c>
      <c r="P13" s="94">
        <v>433355.5</v>
      </c>
      <c r="Q13" s="94">
        <v>457256</v>
      </c>
      <c r="R13" s="94">
        <v>451814</v>
      </c>
      <c r="S13" s="94">
        <v>476835.5</v>
      </c>
      <c r="T13" s="94">
        <v>500361</v>
      </c>
      <c r="U13" s="94">
        <v>497371.5</v>
      </c>
      <c r="V13" s="94">
        <v>492152.5</v>
      </c>
      <c r="W13" s="94">
        <v>510318</v>
      </c>
      <c r="X13" s="94">
        <v>536162</v>
      </c>
      <c r="Y13" s="94">
        <v>524753.5</v>
      </c>
      <c r="Z13" s="94">
        <v>497753</v>
      </c>
      <c r="AA13" s="94">
        <v>507886.5</v>
      </c>
      <c r="AB13" s="94">
        <v>518457</v>
      </c>
      <c r="AC13" s="94">
        <v>529227</v>
      </c>
      <c r="AD13" s="94">
        <v>510649</v>
      </c>
      <c r="AE13" s="94">
        <v>530313.5</v>
      </c>
      <c r="AF13" s="94">
        <v>541889</v>
      </c>
      <c r="AG13" s="94">
        <v>561706.5</v>
      </c>
      <c r="AH13" s="94">
        <v>643055.5</v>
      </c>
      <c r="AI13" s="94">
        <v>681092</v>
      </c>
      <c r="AJ13" s="94">
        <v>702853</v>
      </c>
      <c r="AK13" s="94">
        <v>717061.5</v>
      </c>
      <c r="AL13" s="94">
        <v>853635</v>
      </c>
      <c r="AM13" s="94">
        <v>816742</v>
      </c>
      <c r="AN13" s="94">
        <v>809983.5</v>
      </c>
      <c r="AO13" s="94">
        <v>1177467.5</v>
      </c>
      <c r="AP13" s="94">
        <v>1256566</v>
      </c>
      <c r="AQ13" s="94">
        <v>1261220</v>
      </c>
      <c r="AR13" s="94">
        <v>1371391.5</v>
      </c>
      <c r="AS13" s="94">
        <v>1782411</v>
      </c>
      <c r="AT13" s="94">
        <v>1908355</v>
      </c>
      <c r="AU13" s="94">
        <v>2050597.5</v>
      </c>
      <c r="AV13" s="94">
        <v>2349709</v>
      </c>
      <c r="AW13" s="94">
        <v>2470202.5</v>
      </c>
    </row>
    <row r="14" spans="1:49">
      <c r="A14" s="98" t="s">
        <v>136</v>
      </c>
      <c r="B14" s="99">
        <v>0.41042399323742812</v>
      </c>
      <c r="C14" s="99">
        <v>0.48350942883954851</v>
      </c>
      <c r="D14" s="99">
        <v>0.42665989341124533</v>
      </c>
      <c r="E14" s="99">
        <v>0.35782407141696065</v>
      </c>
      <c r="F14" s="99">
        <v>0.92761081689896796</v>
      </c>
      <c r="G14" s="99">
        <v>0.3584675689600777</v>
      </c>
      <c r="H14" s="99">
        <v>0.31873580971357596</v>
      </c>
      <c r="I14" s="99">
        <v>0.29902035803872318</v>
      </c>
      <c r="J14" s="99">
        <v>0.33112657017572783</v>
      </c>
      <c r="K14" s="99">
        <v>0.32703693616967688</v>
      </c>
      <c r="L14" s="99">
        <v>0.29636718860605377</v>
      </c>
      <c r="M14" s="99">
        <v>0.26098124057876942</v>
      </c>
      <c r="N14" s="99">
        <v>0.26117250851397128</v>
      </c>
      <c r="O14" s="99">
        <v>0.23960800130024137</v>
      </c>
      <c r="P14" s="99">
        <v>0.23473799224885805</v>
      </c>
      <c r="Q14" s="99">
        <v>0.21724154521755865</v>
      </c>
      <c r="R14" s="99">
        <v>0.21012850420748361</v>
      </c>
      <c r="S14" s="99">
        <v>0.20350833778105867</v>
      </c>
      <c r="T14" s="99">
        <v>0.18633346723665514</v>
      </c>
      <c r="U14" s="99">
        <v>0.19380684257139782</v>
      </c>
      <c r="V14" s="99">
        <v>0.19821092039560909</v>
      </c>
      <c r="W14" s="99">
        <v>0.19230362244717999</v>
      </c>
      <c r="X14" s="99">
        <v>0.19413721972090525</v>
      </c>
      <c r="Y14" s="99">
        <v>0.21052741906437974</v>
      </c>
      <c r="Z14" s="99">
        <v>0.23363997806140796</v>
      </c>
      <c r="AA14" s="99">
        <v>0.23661782701450029</v>
      </c>
      <c r="AB14" s="99">
        <v>0.23877197144604084</v>
      </c>
      <c r="AC14" s="99">
        <v>0.27430573270071257</v>
      </c>
      <c r="AD14" s="99">
        <v>0.30150455596701453</v>
      </c>
      <c r="AE14" s="99">
        <v>0.31229829148230243</v>
      </c>
      <c r="AF14" s="99">
        <v>0.32600000000000001</v>
      </c>
      <c r="AG14" s="99">
        <v>0.29183568286996858</v>
      </c>
      <c r="AH14" s="99">
        <v>0.25880347808237392</v>
      </c>
      <c r="AI14" s="99">
        <v>0.24283356727138183</v>
      </c>
      <c r="AJ14" s="99">
        <v>0.23132006265890592</v>
      </c>
      <c r="AK14" s="99">
        <v>0.25146378657897545</v>
      </c>
      <c r="AL14" s="99">
        <v>0.20920768244038729</v>
      </c>
      <c r="AM14" s="99">
        <v>7.3942566930560685E-2</v>
      </c>
      <c r="AN14" s="99">
        <v>6.3601295581947034E-2</v>
      </c>
      <c r="AO14" s="99">
        <v>7.3152762178149297E-2</v>
      </c>
      <c r="AP14" s="99">
        <v>7.6804561001968863E-2</v>
      </c>
      <c r="AQ14" s="99">
        <v>0.25560470764022153</v>
      </c>
      <c r="AR14" s="99">
        <v>0.27554276076525192</v>
      </c>
      <c r="AS14" s="99">
        <v>0.22912223948348615</v>
      </c>
      <c r="AT14" s="99">
        <v>0.25555563415726262</v>
      </c>
      <c r="AU14" s="99">
        <v>0.2257307930981092</v>
      </c>
      <c r="AV14" s="99">
        <v>0.20595188595694192</v>
      </c>
      <c r="AW14" s="99">
        <v>0.20232916127321546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F22B94D21DCE4197344D3894A42616" ma:contentTypeVersion="12" ma:contentTypeDescription="Crie um novo documento." ma:contentTypeScope="" ma:versionID="0afc2ccb673a7dde8dd3508999913c41">
  <xsd:schema xmlns:xsd="http://www.w3.org/2001/XMLSchema" xmlns:xs="http://www.w3.org/2001/XMLSchema" xmlns:p="http://schemas.microsoft.com/office/2006/metadata/properties" xmlns:ns2="692152b9-bef9-42b5-aa43-4b3eb9e7e70d" xmlns:ns3="592b2705-fb96-40f2-be70-275d46956669" targetNamespace="http://schemas.microsoft.com/office/2006/metadata/properties" ma:root="true" ma:fieldsID="7b538212be63b004936c56aa72c2655a" ns2:_="" ns3:_="">
    <xsd:import namespace="692152b9-bef9-42b5-aa43-4b3eb9e7e70d"/>
    <xsd:import namespace="592b2705-fb96-40f2-be70-275d469566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152b9-bef9-42b5-aa43-4b3eb9e7e7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ccc76ca8-47e2-420a-8c60-0c11176565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2b2705-fb96-40f2-be70-275d46956669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3c1eddbc-c09a-400a-b973-8bc46c192b90}" ma:internalName="TaxCatchAll" ma:showField="CatchAllData" ma:web="592b2705-fb96-40f2-be70-275d469566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2152b9-bef9-42b5-aa43-4b3eb9e7e70d">
      <Terms xmlns="http://schemas.microsoft.com/office/infopath/2007/PartnerControls"/>
    </lcf76f155ced4ddcb4097134ff3c332f>
    <TaxCatchAll xmlns="592b2705-fb96-40f2-be70-275d4695666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35B972-D0D3-4FD6-9064-76A11E4C2F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152b9-bef9-42b5-aa43-4b3eb9e7e70d"/>
    <ds:schemaRef ds:uri="592b2705-fb96-40f2-be70-275d469566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006601-D511-4C49-A88F-6839D51AC19B}">
  <ds:schemaRefs>
    <ds:schemaRef ds:uri="http://schemas.microsoft.com/office/2006/metadata/properties"/>
    <ds:schemaRef ds:uri="http://schemas.microsoft.com/office/infopath/2007/PartnerControls"/>
    <ds:schemaRef ds:uri="692152b9-bef9-42b5-aa43-4b3eb9e7e70d"/>
    <ds:schemaRef ds:uri="592b2705-fb96-40f2-be70-275d46956669"/>
  </ds:schemaRefs>
</ds:datastoreItem>
</file>

<file path=customXml/itemProps3.xml><?xml version="1.0" encoding="utf-8"?>
<ds:datastoreItem xmlns:ds="http://schemas.openxmlformats.org/officeDocument/2006/customXml" ds:itemID="{0DCBACF1-7591-4036-B65D-11C5AE1DBB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Capa</vt:lpstr>
      <vt:lpstr>Indicadores</vt:lpstr>
      <vt:lpstr>Receita Bruta</vt:lpstr>
      <vt:lpstr>Histórico de Lojas</vt:lpstr>
      <vt:lpstr>Balanço Patrimonial</vt:lpstr>
      <vt:lpstr>DRE</vt:lpstr>
      <vt:lpstr>DFC</vt:lpstr>
      <vt:lpstr>CAPEX</vt:lpstr>
      <vt:lpstr>ROIC</vt:lpstr>
      <vt:lpstr>Dividendos</vt:lpstr>
      <vt:lpstr>Marcas e Canais</vt:lpstr>
      <vt:lpstr>DFC!Print_Area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Machado</dc:creator>
  <cp:lastModifiedBy>Lucas Macoris</cp:lastModifiedBy>
  <dcterms:created xsi:type="dcterms:W3CDTF">2017-02-22T18:39:14Z</dcterms:created>
  <dcterms:modified xsi:type="dcterms:W3CDTF">2024-03-02T17:30:47Z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0x01010072F22B94D21DCE4197344D3894A42616</vt:lpwstr>
  </property>
  <property fmtid="{D5CDD505-2E9C-101B-9397-08002B2CF9AE}" pid="3" name="Order">
    <vt:r8>4202800</vt:r8>
  </property>
  <property fmtid="{D5CDD505-2E9C-101B-9397-08002B2CF9AE}" pid="4" name="MediaServiceImageTags">
    <vt:lpwstr/>
  </property>
</Properties>
</file>