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.macoris\OneDrive - FGV\Personal\Financial Management - 2024S1\Lecture 11 - Investment Decision Rules\Exercises\"/>
    </mc:Choice>
  </mc:AlternateContent>
  <bookViews>
    <workbookView xWindow="-120" yWindow="-120" windowWidth="29040" windowHeight="15840"/>
  </bookViews>
  <sheets>
    <sheet name="Solution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4" i="3" l="1"/>
  <c r="H311" i="3"/>
  <c r="G311" i="3"/>
  <c r="F311" i="3"/>
  <c r="E311" i="3"/>
  <c r="D311" i="3"/>
  <c r="H312" i="3"/>
  <c r="C312" i="3"/>
  <c r="A306" i="3"/>
  <c r="C298" i="3"/>
  <c r="A285" i="3"/>
  <c r="A288" i="3" s="1"/>
  <c r="A287" i="3"/>
  <c r="B231" i="3"/>
  <c r="B230" i="3"/>
  <c r="A231" i="3"/>
  <c r="A232" i="3" s="1"/>
  <c r="B232" i="3" s="1"/>
  <c r="A224" i="3"/>
  <c r="B165" i="3"/>
  <c r="A159" i="3"/>
  <c r="A158" i="3"/>
  <c r="A166" i="3"/>
  <c r="B166" i="3" s="1"/>
  <c r="B101" i="3"/>
  <c r="B100" i="3"/>
  <c r="A101" i="3"/>
  <c r="A102" i="3" s="1"/>
  <c r="A95" i="3"/>
  <c r="A94" i="3"/>
  <c r="A83" i="3"/>
  <c r="A77" i="3"/>
  <c r="A74" i="3"/>
  <c r="A78" i="3" s="1"/>
  <c r="B20" i="3"/>
  <c r="B19" i="3"/>
  <c r="A20" i="3"/>
  <c r="A21" i="3" s="1"/>
  <c r="A22" i="3" s="1"/>
  <c r="A23" i="3" s="1"/>
  <c r="A24" i="3" s="1"/>
  <c r="A14" i="3"/>
  <c r="I11" i="3"/>
  <c r="H11" i="3"/>
  <c r="G11" i="3"/>
  <c r="F11" i="3"/>
  <c r="E11" i="3"/>
  <c r="D11" i="3"/>
  <c r="D297" i="3" l="1"/>
  <c r="H297" i="3"/>
  <c r="G297" i="3"/>
  <c r="A12" i="3"/>
  <c r="E297" i="3"/>
  <c r="F297" i="3"/>
  <c r="A25" i="3"/>
  <c r="A26" i="3" s="1"/>
  <c r="A27" i="3" s="1"/>
  <c r="A28" i="3" s="1"/>
  <c r="B24" i="3"/>
  <c r="A103" i="3"/>
  <c r="B103" i="3" s="1"/>
  <c r="B102" i="3"/>
  <c r="A167" i="3"/>
  <c r="B167" i="3" s="1"/>
  <c r="A233" i="3"/>
  <c r="B233" i="3" s="1"/>
  <c r="B22" i="3"/>
  <c r="B23" i="3"/>
  <c r="B27" i="3"/>
  <c r="B21" i="3"/>
  <c r="A168" i="3"/>
  <c r="B168" i="3" s="1"/>
  <c r="B25" i="3" l="1"/>
  <c r="B26" i="3"/>
  <c r="H298" i="3"/>
  <c r="C301" i="3" s="1"/>
  <c r="A104" i="3"/>
  <c r="B104" i="3" s="1"/>
  <c r="A29" i="3"/>
  <c r="B28" i="3"/>
  <c r="A234" i="3"/>
  <c r="B234" i="3" s="1"/>
  <c r="A169" i="3"/>
  <c r="B169" i="3" s="1"/>
  <c r="A105" i="3"/>
  <c r="B105" i="3" s="1"/>
  <c r="A30" i="3" l="1"/>
  <c r="B29" i="3"/>
  <c r="A235" i="3"/>
  <c r="B235" i="3" s="1"/>
  <c r="A170" i="3"/>
  <c r="B170" i="3" s="1"/>
  <c r="A106" i="3"/>
  <c r="B106" i="3" s="1"/>
  <c r="A31" i="3" l="1"/>
  <c r="B30" i="3"/>
  <c r="A236" i="3"/>
  <c r="B236" i="3" s="1"/>
  <c r="A171" i="3"/>
  <c r="B171" i="3" s="1"/>
  <c r="A107" i="3"/>
  <c r="B107" i="3" s="1"/>
  <c r="A32" i="3" l="1"/>
  <c r="B31" i="3"/>
  <c r="A237" i="3"/>
  <c r="B237" i="3" s="1"/>
  <c r="A172" i="3"/>
  <c r="B172" i="3" s="1"/>
  <c r="A108" i="3"/>
  <c r="B108" i="3" s="1"/>
  <c r="A33" i="3" l="1"/>
  <c r="B32" i="3"/>
  <c r="A238" i="3"/>
  <c r="B238" i="3" s="1"/>
  <c r="A173" i="3"/>
  <c r="B173" i="3" s="1"/>
  <c r="A109" i="3"/>
  <c r="B109" i="3" s="1"/>
  <c r="A34" i="3" l="1"/>
  <c r="B33" i="3"/>
  <c r="A239" i="3"/>
  <c r="B239" i="3" s="1"/>
  <c r="A174" i="3"/>
  <c r="B174" i="3" s="1"/>
  <c r="A110" i="3"/>
  <c r="B110" i="3" s="1"/>
  <c r="A35" i="3" l="1"/>
  <c r="B34" i="3"/>
  <c r="A240" i="3"/>
  <c r="B240" i="3" s="1"/>
  <c r="A175" i="3"/>
  <c r="B175" i="3" s="1"/>
  <c r="A111" i="3"/>
  <c r="B111" i="3" s="1"/>
  <c r="A36" i="3" l="1"/>
  <c r="B35" i="3"/>
  <c r="A241" i="3"/>
  <c r="B241" i="3" s="1"/>
  <c r="A176" i="3"/>
  <c r="B176" i="3" s="1"/>
  <c r="A112" i="3"/>
  <c r="B112" i="3" s="1"/>
  <c r="A37" i="3" l="1"/>
  <c r="B36" i="3"/>
  <c r="A242" i="3"/>
  <c r="B242" i="3" s="1"/>
  <c r="A177" i="3"/>
  <c r="B177" i="3" s="1"/>
  <c r="A113" i="3"/>
  <c r="B113" i="3" s="1"/>
  <c r="A38" i="3" l="1"/>
  <c r="B37" i="3"/>
  <c r="A243" i="3"/>
  <c r="B243" i="3" s="1"/>
  <c r="A178" i="3"/>
  <c r="B178" i="3" s="1"/>
  <c r="A114" i="3"/>
  <c r="B114" i="3" s="1"/>
  <c r="A39" i="3" l="1"/>
  <c r="B38" i="3"/>
  <c r="A244" i="3"/>
  <c r="B244" i="3" s="1"/>
  <c r="A179" i="3"/>
  <c r="B179" i="3" s="1"/>
  <c r="A115" i="3"/>
  <c r="B115" i="3" s="1"/>
  <c r="A40" i="3" l="1"/>
  <c r="B39" i="3"/>
  <c r="A245" i="3"/>
  <c r="B245" i="3" s="1"/>
  <c r="A180" i="3"/>
  <c r="B180" i="3" s="1"/>
  <c r="A116" i="3"/>
  <c r="B116" i="3" s="1"/>
  <c r="A41" i="3" l="1"/>
  <c r="B40" i="3"/>
  <c r="A246" i="3"/>
  <c r="B246" i="3" s="1"/>
  <c r="A181" i="3"/>
  <c r="B181" i="3" s="1"/>
  <c r="A117" i="3"/>
  <c r="B117" i="3" s="1"/>
  <c r="A42" i="3" l="1"/>
  <c r="B41" i="3"/>
  <c r="A247" i="3"/>
  <c r="B247" i="3" s="1"/>
  <c r="A182" i="3"/>
  <c r="B182" i="3" s="1"/>
  <c r="A118" i="3"/>
  <c r="B118" i="3" s="1"/>
  <c r="A43" i="3" l="1"/>
  <c r="B42" i="3"/>
  <c r="A248" i="3"/>
  <c r="B248" i="3" s="1"/>
  <c r="A183" i="3"/>
  <c r="B183" i="3" s="1"/>
  <c r="A119" i="3"/>
  <c r="B119" i="3" s="1"/>
  <c r="A44" i="3" l="1"/>
  <c r="B43" i="3"/>
  <c r="A249" i="3"/>
  <c r="B249" i="3" s="1"/>
  <c r="A184" i="3"/>
  <c r="B184" i="3" s="1"/>
  <c r="A120" i="3"/>
  <c r="B120" i="3" s="1"/>
  <c r="A45" i="3" l="1"/>
  <c r="B44" i="3"/>
  <c r="A250" i="3"/>
  <c r="B250" i="3" s="1"/>
  <c r="A185" i="3"/>
  <c r="B185" i="3" s="1"/>
  <c r="A121" i="3"/>
  <c r="B121" i="3" s="1"/>
  <c r="A46" i="3" l="1"/>
  <c r="B45" i="3"/>
  <c r="A251" i="3"/>
  <c r="B251" i="3" s="1"/>
  <c r="A186" i="3"/>
  <c r="B186" i="3" s="1"/>
  <c r="A122" i="3"/>
  <c r="B122" i="3" s="1"/>
  <c r="A47" i="3" l="1"/>
  <c r="B46" i="3"/>
  <c r="A252" i="3"/>
  <c r="B252" i="3" s="1"/>
  <c r="A187" i="3"/>
  <c r="B187" i="3" s="1"/>
  <c r="A123" i="3"/>
  <c r="B123" i="3" s="1"/>
  <c r="A48" i="3" l="1"/>
  <c r="B47" i="3"/>
  <c r="A253" i="3"/>
  <c r="B253" i="3" s="1"/>
  <c r="A188" i="3"/>
  <c r="B188" i="3" s="1"/>
  <c r="A124" i="3"/>
  <c r="B124" i="3" s="1"/>
  <c r="A49" i="3" l="1"/>
  <c r="B48" i="3"/>
  <c r="A254" i="3"/>
  <c r="B254" i="3" s="1"/>
  <c r="A189" i="3"/>
  <c r="B189" i="3" s="1"/>
  <c r="A125" i="3"/>
  <c r="B125" i="3" s="1"/>
  <c r="A50" i="3" l="1"/>
  <c r="B49" i="3"/>
  <c r="A255" i="3"/>
  <c r="B255" i="3" s="1"/>
  <c r="A190" i="3"/>
  <c r="B190" i="3" s="1"/>
  <c r="A126" i="3"/>
  <c r="B126" i="3" s="1"/>
  <c r="B50" i="3" l="1"/>
  <c r="A51" i="3"/>
  <c r="A256" i="3"/>
  <c r="B256" i="3" s="1"/>
  <c r="A191" i="3"/>
  <c r="B191" i="3" s="1"/>
  <c r="A127" i="3"/>
  <c r="B127" i="3" s="1"/>
  <c r="A52" i="3" l="1"/>
  <c r="B51" i="3"/>
  <c r="A257" i="3"/>
  <c r="B257" i="3" s="1"/>
  <c r="A192" i="3"/>
  <c r="B192" i="3" s="1"/>
  <c r="A128" i="3"/>
  <c r="B128" i="3" s="1"/>
  <c r="A53" i="3" l="1"/>
  <c r="B52" i="3"/>
  <c r="A258" i="3"/>
  <c r="B258" i="3" s="1"/>
  <c r="A193" i="3"/>
  <c r="B193" i="3" s="1"/>
  <c r="A129" i="3"/>
  <c r="B129" i="3" s="1"/>
  <c r="A54" i="3" l="1"/>
  <c r="B53" i="3"/>
  <c r="A259" i="3"/>
  <c r="B259" i="3" s="1"/>
  <c r="A194" i="3"/>
  <c r="B194" i="3" s="1"/>
  <c r="A130" i="3"/>
  <c r="B130" i="3" s="1"/>
  <c r="A55" i="3" l="1"/>
  <c r="B54" i="3"/>
  <c r="A260" i="3"/>
  <c r="B260" i="3" s="1"/>
  <c r="A195" i="3"/>
  <c r="B195" i="3" s="1"/>
  <c r="A131" i="3"/>
  <c r="B131" i="3" s="1"/>
  <c r="A56" i="3" l="1"/>
  <c r="B55" i="3"/>
  <c r="A261" i="3"/>
  <c r="B261" i="3" s="1"/>
  <c r="A196" i="3"/>
  <c r="B196" i="3" s="1"/>
  <c r="A132" i="3"/>
  <c r="B132" i="3" s="1"/>
  <c r="A57" i="3" l="1"/>
  <c r="B56" i="3"/>
  <c r="A262" i="3"/>
  <c r="B262" i="3" s="1"/>
  <c r="A197" i="3"/>
  <c r="B197" i="3" s="1"/>
  <c r="A133" i="3"/>
  <c r="B133" i="3" s="1"/>
  <c r="A58" i="3" l="1"/>
  <c r="B57" i="3"/>
  <c r="A263" i="3"/>
  <c r="B263" i="3" s="1"/>
  <c r="A198" i="3"/>
  <c r="B198" i="3" s="1"/>
  <c r="A134" i="3"/>
  <c r="B134" i="3" s="1"/>
  <c r="A59" i="3" l="1"/>
  <c r="B58" i="3"/>
  <c r="A264" i="3"/>
  <c r="B264" i="3" s="1"/>
  <c r="A199" i="3"/>
  <c r="B199" i="3" s="1"/>
  <c r="A135" i="3"/>
  <c r="B135" i="3" s="1"/>
  <c r="A60" i="3" l="1"/>
  <c r="B59" i="3"/>
  <c r="A265" i="3"/>
  <c r="B265" i="3" s="1"/>
  <c r="A200" i="3"/>
  <c r="B200" i="3" s="1"/>
  <c r="A136" i="3"/>
  <c r="B136" i="3" s="1"/>
  <c r="B60" i="3" l="1"/>
  <c r="A61" i="3"/>
  <c r="A266" i="3"/>
  <c r="B266" i="3" s="1"/>
  <c r="A201" i="3"/>
  <c r="B201" i="3" s="1"/>
  <c r="A137" i="3"/>
  <c r="B137" i="3" s="1"/>
  <c r="A62" i="3" l="1"/>
  <c r="B61" i="3"/>
  <c r="A267" i="3"/>
  <c r="B267" i="3" s="1"/>
  <c r="A202" i="3"/>
  <c r="B202" i="3" s="1"/>
  <c r="A138" i="3"/>
  <c r="B138" i="3" s="1"/>
  <c r="B62" i="3" l="1"/>
  <c r="A63" i="3"/>
  <c r="A268" i="3"/>
  <c r="B268" i="3" s="1"/>
  <c r="A203" i="3"/>
  <c r="B203" i="3" s="1"/>
  <c r="A139" i="3"/>
  <c r="B139" i="3" s="1"/>
  <c r="B63" i="3" l="1"/>
  <c r="A64" i="3"/>
  <c r="A269" i="3"/>
  <c r="B269" i="3" s="1"/>
  <c r="A204" i="3"/>
  <c r="B204" i="3" s="1"/>
  <c r="A140" i="3"/>
  <c r="B140" i="3" s="1"/>
  <c r="A65" i="3" l="1"/>
  <c r="B64" i="3"/>
  <c r="A270" i="3"/>
  <c r="B270" i="3" s="1"/>
  <c r="A205" i="3"/>
  <c r="B205" i="3" s="1"/>
  <c r="A141" i="3"/>
  <c r="B141" i="3" s="1"/>
  <c r="A66" i="3" l="1"/>
  <c r="B65" i="3"/>
  <c r="A271" i="3"/>
  <c r="B271" i="3" s="1"/>
  <c r="A206" i="3"/>
  <c r="B206" i="3" s="1"/>
  <c r="A142" i="3"/>
  <c r="B142" i="3" s="1"/>
  <c r="A67" i="3" l="1"/>
  <c r="B66" i="3"/>
  <c r="A272" i="3"/>
  <c r="B272" i="3" s="1"/>
  <c r="A207" i="3"/>
  <c r="B207" i="3" s="1"/>
  <c r="A143" i="3"/>
  <c r="B143" i="3" s="1"/>
  <c r="A68" i="3" l="1"/>
  <c r="B67" i="3"/>
  <c r="A273" i="3"/>
  <c r="B273" i="3" s="1"/>
  <c r="A208" i="3"/>
  <c r="B208" i="3" s="1"/>
  <c r="A144" i="3"/>
  <c r="B144" i="3" s="1"/>
  <c r="A69" i="3" l="1"/>
  <c r="B69" i="3" s="1"/>
  <c r="B68" i="3"/>
  <c r="A274" i="3"/>
  <c r="B274" i="3" s="1"/>
  <c r="A209" i="3"/>
  <c r="B209" i="3" s="1"/>
  <c r="A145" i="3"/>
  <c r="B145" i="3" s="1"/>
  <c r="A275" i="3" l="1"/>
  <c r="B275" i="3" s="1"/>
  <c r="A210" i="3"/>
  <c r="B210" i="3" s="1"/>
  <c r="A146" i="3"/>
  <c r="B146" i="3" s="1"/>
  <c r="A276" i="3" l="1"/>
  <c r="B276" i="3" s="1"/>
  <c r="A211" i="3"/>
  <c r="B211" i="3" s="1"/>
  <c r="A147" i="3"/>
  <c r="B147" i="3" s="1"/>
  <c r="A277" i="3" l="1"/>
  <c r="B277" i="3" s="1"/>
  <c r="A212" i="3"/>
  <c r="B212" i="3" s="1"/>
  <c r="A148" i="3"/>
  <c r="B148" i="3" s="1"/>
  <c r="A278" i="3" l="1"/>
  <c r="B278" i="3" s="1"/>
  <c r="A213" i="3"/>
  <c r="B213" i="3" s="1"/>
  <c r="A149" i="3"/>
  <c r="B149" i="3" s="1"/>
  <c r="A279" i="3" l="1"/>
  <c r="B279" i="3" s="1"/>
  <c r="A214" i="3"/>
  <c r="B214" i="3" s="1"/>
  <c r="A150" i="3"/>
  <c r="B150" i="3" s="1"/>
  <c r="A280" i="3" l="1"/>
  <c r="B280" i="3" s="1"/>
  <c r="A215" i="3"/>
  <c r="B215" i="3" s="1"/>
</calcChain>
</file>

<file path=xl/sharedStrings.xml><?xml version="1.0" encoding="utf-8"?>
<sst xmlns="http://schemas.openxmlformats.org/spreadsheetml/2006/main" count="102" uniqueCount="44">
  <si>
    <t>Year 1</t>
  </si>
  <si>
    <t>Year 2</t>
  </si>
  <si>
    <t>Year 3</t>
  </si>
  <si>
    <t>Year 4</t>
  </si>
  <si>
    <t>Year 5</t>
  </si>
  <si>
    <t>Year 0</t>
  </si>
  <si>
    <t>Free Cash Flow</t>
  </si>
  <si>
    <t>Discount Rate</t>
  </si>
  <si>
    <t>1. Calculating NPV</t>
  </si>
  <si>
    <t>Sum of Discounted Cash-flows</t>
  </si>
  <si>
    <t>Using the formula</t>
  </si>
  <si>
    <t>2. NPV Profile</t>
  </si>
  <si>
    <t>VPL</t>
  </si>
  <si>
    <t>r</t>
  </si>
  <si>
    <t>3. IRR</t>
  </si>
  <si>
    <t>We can confirm that by re-calculating our NPV using =22.61%</t>
  </si>
  <si>
    <t>using r = 15%</t>
  </si>
  <si>
    <t>using r = IRR</t>
  </si>
  <si>
    <t>This is the r that makes NPV=0 using the excel-built formula</t>
  </si>
  <si>
    <t>Goal-seek function</t>
  </si>
  <si>
    <t>4. Cases when the IRR Fails</t>
  </si>
  <si>
    <t>4.1 - Delayed Investments</t>
  </si>
  <si>
    <t>The formula yields a TIR or 23%...</t>
  </si>
  <si>
    <t>But NPV using r=15% is negative!</t>
  </si>
  <si>
    <t>Reason: NPV is na increasing function of r (in this specific case). The higher the r, the lower the outflows</t>
  </si>
  <si>
    <t>4.2 - Multiple changes in the sign of the cash-flows</t>
  </si>
  <si>
    <t>The formula yields a TIR or 7.16%</t>
  </si>
  <si>
    <t>If you set the guess parameter to 20%, it yields a much higher IRR!</t>
  </si>
  <si>
    <t>Reason: NPV is na increasing function of r for cash flows 1-3, but decreasing in cash-flow 4</t>
  </si>
  <si>
    <t>4.3 - There is no IRR</t>
  </si>
  <si>
    <t>The formula yields no TIR</t>
  </si>
  <si>
    <t>Reason: because of the magnitude of the CFs and the fact that it is decreasing in r for Cash-flows 1-3, there is no r that makes this number to be &lt;=0</t>
  </si>
  <si>
    <t>6. Modified TIR</t>
  </si>
  <si>
    <t>Let's now shift all intermediate cash-flows (Year 1-4) over to Year 5 using the IRR rate</t>
  </si>
  <si>
    <t>Regular</t>
  </si>
  <si>
    <t>Shifted</t>
  </si>
  <si>
    <t>Modified</t>
  </si>
  <si>
    <t>Calculating the IRR yields:</t>
  </si>
  <si>
    <t>In words, the IRR we found before ASSUMES THAT INTERMEDIATE CASH-FLOWS are reinvested in the same rate!</t>
  </si>
  <si>
    <t>The MODIFIED IRR (M-TIR) relax this assumption. Say, for example, that we believe that we can reinvest  at 15%</t>
  </si>
  <si>
    <t>Our modified TIR takes the reinvestment rate being lower than 22.61% into account</t>
  </si>
  <si>
    <t>Reinvestment Rate</t>
  </si>
  <si>
    <t>TIR</t>
  </si>
  <si>
    <t>Note that after reinvesting using 15%, the new TIR equals the MTIR!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</si>
</sst>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7" formatCode="&quot;$&quot;#,##0"/>
    <numFmt numFmtId="171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43" fontId="2" fillId="0" borderId="1" xfId="1" applyFont="1" applyBorder="1" applyAlignment="1">
      <alignment horizontal="center"/>
    </xf>
    <xf numFmtId="167" fontId="3" fillId="0" borderId="1" xfId="1" applyNumberFormat="1" applyFont="1" applyBorder="1" applyAlignment="1">
      <alignment horizontal="center"/>
    </xf>
    <xf numFmtId="167" fontId="4" fillId="0" borderId="1" xfId="1" applyNumberFormat="1" applyFont="1" applyBorder="1" applyAlignment="1">
      <alignment horizontal="center"/>
    </xf>
    <xf numFmtId="9" fontId="0" fillId="0" borderId="0" xfId="0" applyNumberFormat="1"/>
    <xf numFmtId="43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0" applyNumberFormat="1"/>
    <xf numFmtId="0" fontId="5" fillId="0" borderId="0" xfId="0" applyFont="1"/>
    <xf numFmtId="167" fontId="0" fillId="0" borderId="0" xfId="0" applyNumberFormat="1"/>
    <xf numFmtId="10" fontId="0" fillId="0" borderId="0" xfId="0" applyNumberFormat="1"/>
    <xf numFmtId="164" fontId="0" fillId="0" borderId="0" xfId="2" applyFont="1"/>
    <xf numFmtId="164" fontId="0" fillId="2" borderId="0" xfId="2" applyFont="1" applyFill="1"/>
    <xf numFmtId="43" fontId="6" fillId="0" borderId="0" xfId="1" applyFont="1"/>
    <xf numFmtId="9" fontId="7" fillId="0" borderId="0" xfId="0" applyNumberFormat="1" applyFont="1"/>
    <xf numFmtId="10" fontId="0" fillId="0" borderId="0" xfId="1" applyNumberFormat="1" applyFont="1"/>
    <xf numFmtId="171" fontId="0" fillId="0" borderId="0" xfId="0" applyNumberFormat="1"/>
    <xf numFmtId="9" fontId="0" fillId="2" borderId="0" xfId="0" applyNumberFormat="1" applyFill="1"/>
    <xf numFmtId="0" fontId="7" fillId="0" borderId="0" xfId="0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Solution!$A$18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Solution!$A$19:$A$69</c:f>
              <c:numCache>
                <c:formatCode>0%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4-4F47-B81F-0F803BB9317D}"/>
            </c:ext>
          </c:extLst>
        </c:ser>
        <c:ser>
          <c:idx val="1"/>
          <c:order val="1"/>
          <c:tx>
            <c:strRef>
              <c:f>Solution!$B$18</c:f>
              <c:strCache>
                <c:ptCount val="1"/>
                <c:pt idx="0">
                  <c:v>VPL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Solution!$B$19:$B$69</c:f>
              <c:numCache>
                <c:formatCode>"$"#,##0</c:formatCode>
                <c:ptCount val="51"/>
                <c:pt idx="0">
                  <c:v>208453.0193856</c:v>
                </c:pt>
                <c:pt idx="1">
                  <c:v>193972.63289263763</c:v>
                </c:pt>
                <c:pt idx="2">
                  <c:v>180189.59940529108</c:v>
                </c:pt>
                <c:pt idx="3">
                  <c:v>167062.36494035594</c:v>
                </c:pt>
                <c:pt idx="4">
                  <c:v>154552.27791061398</c:v>
                </c:pt>
                <c:pt idx="5">
                  <c:v>142623.35852791095</c:v>
                </c:pt>
                <c:pt idx="6">
                  <c:v>131242.08864106523</c:v>
                </c:pt>
                <c:pt idx="7">
                  <c:v>120377.22001712967</c:v>
                </c:pt>
                <c:pt idx="8">
                  <c:v>109999.59928568074</c:v>
                </c:pt>
                <c:pt idx="9">
                  <c:v>100082.00795280613</c:v>
                </c:pt>
                <c:pt idx="10">
                  <c:v>90599.016057273722</c:v>
                </c:pt>
                <c:pt idx="11">
                  <c:v>81526.84818855254</c:v>
                </c:pt>
                <c:pt idx="12">
                  <c:v>72843.260717173631</c:v>
                </c:pt>
                <c:pt idx="13">
                  <c:v>64527.429204304179</c:v>
                </c:pt>
                <c:pt idx="14">
                  <c:v>56559.845061075874</c:v>
                </c:pt>
                <c:pt idx="15">
                  <c:v>48922.220620647538</c:v>
                </c:pt>
                <c:pt idx="16">
                  <c:v>41597.401868491172</c:v>
                </c:pt>
                <c:pt idx="17">
                  <c:v>34569.288150121021</c:v>
                </c:pt>
                <c:pt idx="18">
                  <c:v>27822.758241428877</c:v>
                </c:pt>
                <c:pt idx="19">
                  <c:v>21343.602225838724</c:v>
                </c:pt>
                <c:pt idx="20">
                  <c:v>15118.45867541153</c:v>
                </c:pt>
                <c:pt idx="21">
                  <c:v>9134.7566805096867</c:v>
                </c:pt>
                <c:pt idx="22">
                  <c:v>3380.6623152615502</c:v>
                </c:pt>
                <c:pt idx="23">
                  <c:v>-2154.970835612301</c:v>
                </c:pt>
                <c:pt idx="24">
                  <c:v>-7482.6474285772711</c:v>
                </c:pt>
                <c:pt idx="25">
                  <c:v>-12612.272700588044</c:v>
                </c:pt>
                <c:pt idx="26">
                  <c:v>-17553.191676860704</c:v>
                </c:pt>
                <c:pt idx="27">
                  <c:v>-22314.225502817979</c:v>
                </c:pt>
                <c:pt idx="28">
                  <c:v>-26903.705133125186</c:v>
                </c:pt>
                <c:pt idx="29">
                  <c:v>-31329.502590144228</c:v>
                </c:pt>
                <c:pt idx="30">
                  <c:v>-35599.059985510132</c:v>
                </c:pt>
                <c:pt idx="31">
                  <c:v>-39719.416481681779</c:v>
                </c:pt>
                <c:pt idx="32">
                  <c:v>-43697.233355047705</c:v>
                </c:pt>
                <c:pt idx="33">
                  <c:v>-47538.817308328173</c:v>
                </c:pt>
                <c:pt idx="34">
                  <c:v>-51250.14216745476</c:v>
                </c:pt>
                <c:pt idx="35">
                  <c:v>-54836.86908670608</c:v>
                </c:pt>
                <c:pt idx="36">
                  <c:v>-58304.365375516296</c:v>
                </c:pt>
                <c:pt idx="37">
                  <c:v>-61657.722050949174</c:v>
                </c:pt>
                <c:pt idx="38">
                  <c:v>-64901.770211256866</c:v>
                </c:pt>
                <c:pt idx="39">
                  <c:v>-68041.096318131051</c:v>
                </c:pt>
                <c:pt idx="40">
                  <c:v>-71080.056468138326</c:v>
                </c:pt>
                <c:pt idx="41">
                  <c:v>-74022.78972733923</c:v>
                </c:pt>
                <c:pt idx="42">
                  <c:v>-76873.230597167072</c:v>
                </c:pt>
                <c:pt idx="43">
                  <c:v>-79635.120674232021</c:v>
                </c:pt>
                <c:pt idx="44">
                  <c:v>-82312.019561771245</c:v>
                </c:pt>
                <c:pt idx="45">
                  <c:v>-84907.315085944778</c:v>
                </c:pt>
                <c:pt idx="46">
                  <c:v>-87424.23286603787</c:v>
                </c:pt>
                <c:pt idx="47">
                  <c:v>-89865.845283842864</c:v>
                </c:pt>
                <c:pt idx="48">
                  <c:v>-92235.079894020251</c:v>
                </c:pt>
                <c:pt idx="49">
                  <c:v>-94534.727314056901</c:v>
                </c:pt>
                <c:pt idx="50">
                  <c:v>-96767.448629517763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4-4F47-B81F-0F803BB9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9904"/>
        <c:axId val="189901152"/>
      </c:lineChart>
      <c:catAx>
        <c:axId val="18989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01152"/>
        <c:crosses val="autoZero"/>
        <c:auto val="1"/>
        <c:lblAlgn val="ctr"/>
        <c:lblOffset val="100"/>
        <c:noMultiLvlLbl val="0"/>
      </c:catAx>
      <c:valAx>
        <c:axId val="1899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Solution!$A$99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Solution!$A$100:$A$150</c:f>
              <c:numCache>
                <c:formatCode>0%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7-4E5B-8FD5-EB4A3D366922}"/>
            </c:ext>
          </c:extLst>
        </c:ser>
        <c:ser>
          <c:idx val="1"/>
          <c:order val="1"/>
          <c:tx>
            <c:strRef>
              <c:f>Solution!$B$99</c:f>
              <c:strCache>
                <c:ptCount val="1"/>
                <c:pt idx="0">
                  <c:v>VPL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Solution!$B$100:$B$150</c:f>
              <c:numCache>
                <c:formatCode>"$"#,##0</c:formatCode>
                <c:ptCount val="51"/>
                <c:pt idx="0">
                  <c:v>-500000</c:v>
                </c:pt>
                <c:pt idx="1">
                  <c:v>-470492.60361777758</c:v>
                </c:pt>
                <c:pt idx="2">
                  <c:v>-441941.63632388739</c:v>
                </c:pt>
                <c:pt idx="3">
                  <c:v>-414305.67744734045</c:v>
                </c:pt>
                <c:pt idx="4">
                  <c:v>-387545.51661356399</c:v>
                </c:pt>
                <c:pt idx="5">
                  <c:v>-361624.01468523894</c:v>
                </c:pt>
                <c:pt idx="6">
                  <c:v>-336505.97473081807</c:v>
                </c:pt>
                <c:pt idx="7">
                  <c:v>-312158.02220819984</c:v>
                </c:pt>
                <c:pt idx="8">
                  <c:v>-288548.49362393934</c:v>
                </c:pt>
                <c:pt idx="9">
                  <c:v>-265647.33299408713</c:v>
                </c:pt>
                <c:pt idx="10">
                  <c:v>-243425.99549211096</c:v>
                </c:pt>
                <c:pt idx="11">
                  <c:v>-221857.35772295319</c:v>
                </c:pt>
                <c:pt idx="12">
                  <c:v>-200915.63411078742</c:v>
                </c:pt>
                <c:pt idx="13">
                  <c:v>-180576.29893194046</c:v>
                </c:pt>
                <c:pt idx="14">
                  <c:v>-160816.01356422761</c:v>
                </c:pt>
                <c:pt idx="15">
                  <c:v>-141612.55856003962</c:v>
                </c:pt>
                <c:pt idx="16">
                  <c:v>-122944.77018327941</c:v>
                </c:pt>
                <c:pt idx="17">
                  <c:v>-104792.48108001123</c:v>
                </c:pt>
                <c:pt idx="18">
                  <c:v>-87136.464779748814</c:v>
                </c:pt>
                <c:pt idx="19">
                  <c:v>-69958.383748952067</c:v>
                </c:pt>
                <c:pt idx="20">
                  <c:v>-53240.740740740905</c:v>
                </c:pt>
                <c:pt idx="21">
                  <c:v>-36966.833205291769</c:v>
                </c:pt>
                <c:pt idx="22">
                  <c:v>-21120.710544054396</c:v>
                </c:pt>
                <c:pt idx="23">
                  <c:v>-5687.1340079650981</c:v>
                </c:pt>
                <c:pt idx="24">
                  <c:v>9348.4609445806127</c:v>
                </c:pt>
                <c:pt idx="25">
                  <c:v>24000</c:v>
                </c:pt>
                <c:pt idx="26">
                  <c:v>38280.803208996658</c:v>
                </c:pt>
                <c:pt idx="27">
                  <c:v>52203.616218256066</c:v>
                </c:pt>
                <c:pt idx="28">
                  <c:v>65780.6396484375</c:v>
                </c:pt>
                <c:pt idx="29">
                  <c:v>79023.556742499932</c:v>
                </c:pt>
                <c:pt idx="30">
                  <c:v>91943.559399180696</c:v>
                </c:pt>
                <c:pt idx="31">
                  <c:v>104551.37269799144</c:v>
                </c:pt>
                <c:pt idx="32">
                  <c:v>116857.27801430295</c:v>
                </c:pt>
                <c:pt idx="33">
                  <c:v>128871.13481595356</c:v>
                </c:pt>
                <c:pt idx="34">
                  <c:v>140602.40122621483</c:v>
                </c:pt>
                <c:pt idx="35">
                  <c:v>152060.15343189554</c:v>
                </c:pt>
                <c:pt idx="36">
                  <c:v>163253.10400977009</c:v>
                </c:pt>
                <c:pt idx="37">
                  <c:v>174189.61923936557</c:v>
                </c:pt>
                <c:pt idx="38">
                  <c:v>184877.73546539072</c:v>
                </c:pt>
                <c:pt idx="39">
                  <c:v>195325.17456869374</c:v>
                </c:pt>
                <c:pt idx="40">
                  <c:v>205539.35860058339</c:v>
                </c:pt>
                <c:pt idx="41">
                  <c:v>215527.42363160104</c:v>
                </c:pt>
                <c:pt idx="42">
                  <c:v>225296.23286235973</c:v>
                </c:pt>
                <c:pt idx="43">
                  <c:v>234852.38904085802</c:v>
                </c:pt>
                <c:pt idx="44">
                  <c:v>244202.24622770923</c:v>
                </c:pt>
                <c:pt idx="45">
                  <c:v>253351.92094796861</c:v>
                </c:pt>
                <c:pt idx="46">
                  <c:v>262307.30276568898</c:v>
                </c:pt>
                <c:pt idx="47">
                  <c:v>271074.0643149761</c:v>
                </c:pt>
                <c:pt idx="48">
                  <c:v>279657.67081910267</c:v>
                </c:pt>
                <c:pt idx="49">
                  <c:v>288063.38912722061</c:v>
                </c:pt>
                <c:pt idx="50">
                  <c:v>296296.29629629641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7-4E5B-8FD5-EB4A3D36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43120"/>
        <c:axId val="312448112"/>
      </c:lineChart>
      <c:catAx>
        <c:axId val="31244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448112"/>
        <c:crosses val="autoZero"/>
        <c:auto val="1"/>
        <c:lblAlgn val="ctr"/>
        <c:lblOffset val="100"/>
        <c:noMultiLvlLbl val="0"/>
      </c:catAx>
      <c:valAx>
        <c:axId val="3124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4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Solution!$A$164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Solution!$A$165:$A$215</c:f>
              <c:numCache>
                <c:formatCode>0%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7-4C04-A6D2-D0C99D0331B1}"/>
            </c:ext>
          </c:extLst>
        </c:ser>
        <c:ser>
          <c:idx val="1"/>
          <c:order val="1"/>
          <c:tx>
            <c:strRef>
              <c:f>Solution!$B$164</c:f>
              <c:strCache>
                <c:ptCount val="1"/>
                <c:pt idx="0">
                  <c:v>VPL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Solution!$B$165:$B$215</c:f>
              <c:numCache>
                <c:formatCode>"$"#,##0</c:formatCode>
                <c:ptCount val="51"/>
                <c:pt idx="0">
                  <c:v>50000</c:v>
                </c:pt>
                <c:pt idx="1">
                  <c:v>40487.740865038708</c:v>
                </c:pt>
                <c:pt idx="2">
                  <c:v>31903.789702626818</c:v>
                </c:pt>
                <c:pt idx="3">
                  <c:v>24181.370468348381</c:v>
                </c:pt>
                <c:pt idx="4">
                  <c:v>17258.674416161841</c:v>
                </c:pt>
                <c:pt idx="5">
                  <c:v>11078.4601066428</c:v>
                </c:pt>
                <c:pt idx="6">
                  <c:v>5587.6885072023142</c:v>
                </c:pt>
                <c:pt idx="7">
                  <c:v>737.18983932514675</c:v>
                </c:pt>
                <c:pt idx="8">
                  <c:v>-3518.6408274860587</c:v>
                </c:pt>
                <c:pt idx="9">
                  <c:v>-7222.1219288908178</c:v>
                </c:pt>
                <c:pt idx="10">
                  <c:v>-10412.540127040586</c:v>
                </c:pt>
                <c:pt idx="11">
                  <c:v>-13126.383577952744</c:v>
                </c:pt>
                <c:pt idx="12">
                  <c:v>-15397.555705955951</c:v>
                </c:pt>
                <c:pt idx="13">
                  <c:v>-17257.571252563619</c:v>
                </c:pt>
                <c:pt idx="14">
                  <c:v>-18735.736194037832</c:v>
                </c:pt>
                <c:pt idx="15">
                  <c:v>-19859.312967006234</c:v>
                </c:pt>
                <c:pt idx="16">
                  <c:v>-20653.672302804654</c:v>
                </c:pt>
                <c:pt idx="17">
                  <c:v>-21142.432846851996</c:v>
                </c:pt>
                <c:pt idx="18">
                  <c:v>-21347.589627807494</c:v>
                </c:pt>
                <c:pt idx="19">
                  <c:v>-21289.632341054152</c:v>
                </c:pt>
                <c:pt idx="20">
                  <c:v>-20987.654320987756</c:v>
                </c:pt>
                <c:pt idx="21">
                  <c:v>-20459.452995558386</c:v>
                </c:pt>
                <c:pt idx="22">
                  <c:v>-19721.622543549398</c:v>
                </c:pt>
                <c:pt idx="23">
                  <c:v>-18789.639409317984</c:v>
                </c:pt>
                <c:pt idx="24">
                  <c:v>-17677.941270420444</c:v>
                </c:pt>
                <c:pt idx="25">
                  <c:v>-16400</c:v>
                </c:pt>
                <c:pt idx="26">
                  <c:v>-14968.389117449289</c:v>
                </c:pt>
                <c:pt idx="27">
                  <c:v>-13394.846177131054</c:v>
                </c:pt>
                <c:pt idx="28">
                  <c:v>-11690.330505371094</c:v>
                </c:pt>
                <c:pt idx="29">
                  <c:v>-9865.0766600972274</c:v>
                </c:pt>
                <c:pt idx="30">
                  <c:v>-7928.6439550436335</c:v>
                </c:pt>
                <c:pt idx="31">
                  <c:v>-5889.9623609746341</c:v>
                </c:pt>
                <c:pt idx="32">
                  <c:v>-3757.3750696715433</c:v>
                </c:pt>
                <c:pt idx="33">
                  <c:v>-1538.6779821448727</c:v>
                </c:pt>
                <c:pt idx="34">
                  <c:v>758.84363951766863</c:v>
                </c:pt>
                <c:pt idx="35">
                  <c:v>3128.3811373227509</c:v>
                </c:pt>
                <c:pt idx="36">
                  <c:v>5563.5708384716418</c:v>
                </c:pt>
                <c:pt idx="37">
                  <c:v>8058.464667927823</c:v>
                </c:pt>
                <c:pt idx="38">
                  <c:v>10607.502823141869</c:v>
                </c:pt>
                <c:pt idx="39">
                  <c:v>13205.488355442532</c:v>
                </c:pt>
                <c:pt idx="40">
                  <c:v>15847.563515202142</c:v>
                </c:pt>
                <c:pt idx="41">
                  <c:v>18529.187729411409</c:v>
                </c:pt>
                <c:pt idx="42">
                  <c:v>21246.11709079775</c:v>
                </c:pt>
                <c:pt idx="43">
                  <c:v>23994.385247247992</c:v>
                </c:pt>
                <c:pt idx="44">
                  <c:v>26770.28558908694</c:v>
                </c:pt>
                <c:pt idx="45">
                  <c:v>29570.354639810976</c:v>
                </c:pt>
                <c:pt idx="46">
                  <c:v>32391.356563246227</c:v>
                </c:pt>
                <c:pt idx="47">
                  <c:v>35230.268706865259</c:v>
                </c:pt>
                <c:pt idx="48">
                  <c:v>38084.268107169017</c:v>
                </c:pt>
                <c:pt idx="49">
                  <c:v>40950.718888748146</c:v>
                </c:pt>
                <c:pt idx="50">
                  <c:v>43827.160493827192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7-4C04-A6D2-D0C99D03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57776"/>
        <c:axId val="316154448"/>
      </c:lineChart>
      <c:catAx>
        <c:axId val="31615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154448"/>
        <c:crosses val="autoZero"/>
        <c:auto val="1"/>
        <c:lblAlgn val="ctr"/>
        <c:lblOffset val="100"/>
        <c:noMultiLvlLbl val="0"/>
      </c:catAx>
      <c:valAx>
        <c:axId val="316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1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Solution!$B$229</c:f>
              <c:strCache>
                <c:ptCount val="1"/>
                <c:pt idx="0">
                  <c:v>VPL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Solution!$B$230:$B$280</c:f>
              <c:numCache>
                <c:formatCode>"$"#,##0</c:formatCode>
                <c:ptCount val="51"/>
                <c:pt idx="0">
                  <c:v>250000</c:v>
                </c:pt>
                <c:pt idx="1">
                  <c:v>240487.74086503871</c:v>
                </c:pt>
                <c:pt idx="2">
                  <c:v>231903.78970262682</c:v>
                </c:pt>
                <c:pt idx="3">
                  <c:v>224181.37046834838</c:v>
                </c:pt>
                <c:pt idx="4">
                  <c:v>217258.67441616184</c:v>
                </c:pt>
                <c:pt idx="5">
                  <c:v>211078.4601066428</c:v>
                </c:pt>
                <c:pt idx="6">
                  <c:v>205587.68850720231</c:v>
                </c:pt>
                <c:pt idx="7">
                  <c:v>200737.18983932515</c:v>
                </c:pt>
                <c:pt idx="8">
                  <c:v>196481.35917251394</c:v>
                </c:pt>
                <c:pt idx="9">
                  <c:v>192777.87807110918</c:v>
                </c:pt>
                <c:pt idx="10">
                  <c:v>189587.45987295941</c:v>
                </c:pt>
                <c:pt idx="11">
                  <c:v>186873.61642204726</c:v>
                </c:pt>
                <c:pt idx="12">
                  <c:v>184602.44429404405</c:v>
                </c:pt>
                <c:pt idx="13">
                  <c:v>182742.42874743638</c:v>
                </c:pt>
                <c:pt idx="14">
                  <c:v>181264.26380596217</c:v>
                </c:pt>
                <c:pt idx="15">
                  <c:v>180140.68703299377</c:v>
                </c:pt>
                <c:pt idx="16">
                  <c:v>179346.32769719535</c:v>
                </c:pt>
                <c:pt idx="17">
                  <c:v>178857.567153148</c:v>
                </c:pt>
                <c:pt idx="18">
                  <c:v>178652.41037219251</c:v>
                </c:pt>
                <c:pt idx="19">
                  <c:v>178710.36765894585</c:v>
                </c:pt>
                <c:pt idx="20">
                  <c:v>179012.34567901224</c:v>
                </c:pt>
                <c:pt idx="21">
                  <c:v>179540.54700444161</c:v>
                </c:pt>
                <c:pt idx="22">
                  <c:v>180278.3774564506</c:v>
                </c:pt>
                <c:pt idx="23">
                  <c:v>181210.36059068202</c:v>
                </c:pt>
                <c:pt idx="24">
                  <c:v>182322.05872957956</c:v>
                </c:pt>
                <c:pt idx="25">
                  <c:v>183600</c:v>
                </c:pt>
                <c:pt idx="26">
                  <c:v>185031.61088255071</c:v>
                </c:pt>
                <c:pt idx="27">
                  <c:v>186605.15382286895</c:v>
                </c:pt>
                <c:pt idx="28">
                  <c:v>188309.66949462891</c:v>
                </c:pt>
                <c:pt idx="29">
                  <c:v>190134.92333990277</c:v>
                </c:pt>
                <c:pt idx="30">
                  <c:v>192071.35604495637</c:v>
                </c:pt>
                <c:pt idx="31">
                  <c:v>194110.03763902537</c:v>
                </c:pt>
                <c:pt idx="32">
                  <c:v>196242.62493032846</c:v>
                </c:pt>
                <c:pt idx="33">
                  <c:v>198461.32201785513</c:v>
                </c:pt>
                <c:pt idx="34">
                  <c:v>200758.84363951767</c:v>
                </c:pt>
                <c:pt idx="35">
                  <c:v>203128.38113732275</c:v>
                </c:pt>
                <c:pt idx="36">
                  <c:v>205563.57083847164</c:v>
                </c:pt>
                <c:pt idx="37">
                  <c:v>208058.46466792782</c:v>
                </c:pt>
                <c:pt idx="38">
                  <c:v>210607.50282314187</c:v>
                </c:pt>
                <c:pt idx="39">
                  <c:v>213205.48835544253</c:v>
                </c:pt>
                <c:pt idx="40">
                  <c:v>215847.56351520214</c:v>
                </c:pt>
                <c:pt idx="41">
                  <c:v>218529.18772941141</c:v>
                </c:pt>
                <c:pt idx="42">
                  <c:v>221246.11709079775</c:v>
                </c:pt>
                <c:pt idx="43">
                  <c:v>223994.38524724799</c:v>
                </c:pt>
                <c:pt idx="44">
                  <c:v>226770.28558908694</c:v>
                </c:pt>
                <c:pt idx="45">
                  <c:v>229570.35463981098</c:v>
                </c:pt>
                <c:pt idx="46">
                  <c:v>232391.35656324623</c:v>
                </c:pt>
                <c:pt idx="47">
                  <c:v>235230.26870686526</c:v>
                </c:pt>
                <c:pt idx="48">
                  <c:v>238084.26810716902</c:v>
                </c:pt>
                <c:pt idx="49">
                  <c:v>240950.71888874815</c:v>
                </c:pt>
                <c:pt idx="50">
                  <c:v>243827.16049382719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2-420C-A6F0-09B830D4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47440"/>
        <c:axId val="305640368"/>
      </c:lineChart>
      <c:catAx>
        <c:axId val="3056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640368"/>
        <c:crosses val="autoZero"/>
        <c:auto val="1"/>
        <c:lblAlgn val="ctr"/>
        <c:lblOffset val="100"/>
        <c:noMultiLvlLbl val="0"/>
      </c:catAx>
      <c:valAx>
        <c:axId val="3056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6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272142</xdr:colOff>
      <xdr:row>16</xdr:row>
      <xdr:rowOff>174172</xdr:rowOff>
    </xdr:from>
    <xdr:to>
      <xdr:col>7</xdr:col>
      <xdr:colOff>54428</xdr:colOff>
      <xdr:row>31</xdr:row>
      <xdr:rowOff>59872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98</xdr:row>
      <xdr:rowOff>5443</xdr:rowOff>
    </xdr:from>
    <xdr:to>
      <xdr:col>7</xdr:col>
      <xdr:colOff>10886</xdr:colOff>
      <xdr:row>112</xdr:row>
      <xdr:rowOff>81643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130628</xdr:colOff>
      <xdr:row>164</xdr:row>
      <xdr:rowOff>5442</xdr:rowOff>
    </xdr:from>
    <xdr:to>
      <xdr:col>6</xdr:col>
      <xdr:colOff>816428</xdr:colOff>
      <xdr:row>178</xdr:row>
      <xdr:rowOff>81642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133350</xdr:colOff>
      <xdr:row>228</xdr:row>
      <xdr:rowOff>21771</xdr:rowOff>
    </xdr:from>
    <xdr:to>
      <xdr:col>6</xdr:col>
      <xdr:colOff>819150</xdr:colOff>
      <xdr:row>242</xdr:row>
      <xdr:rowOff>97971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showGridLines="0" tabSelected="1" topLeftCell="A26" zoomScale="175" zoomScaleNormal="175" workbookViewId="0">
      <selection activeCell="A315" sqref="A315"/>
    </sheetView>
  </sheetViews>
  <sheetFormatPr defaultRowHeight="15" x14ac:dyDescent="0.25"/>
  <cols>
    <col min="1" max="1" width="13.28515625" bestFit="1" customWidth="1"/>
    <col min="2" max="2" width="11.28515625" bestFit="1" customWidth="1"/>
    <col min="3" max="3" width="18.42578125" style="1" bestFit="1" customWidth="1"/>
    <col min="4" max="4" width="12.7109375" style="1" customWidth="1"/>
    <col min="5" max="5" width="13.5703125" style="1" bestFit="1" customWidth="1"/>
    <col min="6" max="8" width="13.5703125" bestFit="1" customWidth="1"/>
    <col min="9" max="9" width="13.28515625" bestFit="1" customWidth="1"/>
    <col min="10" max="10" width="11.85546875" customWidth="1"/>
  </cols>
  <sheetData>
    <row r="1" spans="1:10" x14ac:dyDescent="0.25">
      <c r="D1" s="6" t="s">
        <v>5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</row>
    <row r="2" spans="1:10" x14ac:dyDescent="0.25">
      <c r="C2" s="2" t="s">
        <v>6</v>
      </c>
      <c r="D2" s="3">
        <v>-219600</v>
      </c>
      <c r="E2" s="4">
        <v>46592</v>
      </c>
      <c r="F2" s="4">
        <v>69266.399999999994</v>
      </c>
      <c r="G2" s="4">
        <v>80218.0288</v>
      </c>
      <c r="H2" s="4">
        <v>101292.863168</v>
      </c>
      <c r="I2" s="4">
        <v>130683.72741759999</v>
      </c>
    </row>
    <row r="3" spans="1:10" x14ac:dyDescent="0.25">
      <c r="E3"/>
    </row>
    <row r="4" spans="1:10" x14ac:dyDescent="0.25">
      <c r="F4" s="1"/>
      <c r="G4" s="1"/>
      <c r="H4" s="1"/>
      <c r="I4" s="1"/>
    </row>
    <row r="5" spans="1:10" x14ac:dyDescent="0.25">
      <c r="A5" t="s">
        <v>7</v>
      </c>
      <c r="B5" s="5">
        <v>0.15</v>
      </c>
    </row>
    <row r="7" spans="1:10" x14ac:dyDescent="0.25">
      <c r="A7" s="10" t="s">
        <v>8</v>
      </c>
      <c r="D7" s="7">
        <v>0</v>
      </c>
      <c r="E7" s="7">
        <v>1</v>
      </c>
      <c r="F7" s="8">
        <v>2</v>
      </c>
      <c r="G7" s="7">
        <v>3</v>
      </c>
      <c r="H7" s="7">
        <v>4</v>
      </c>
      <c r="I7" s="7">
        <v>5</v>
      </c>
      <c r="J7" s="1"/>
    </row>
    <row r="8" spans="1:10" x14ac:dyDescent="0.25">
      <c r="D8" s="6" t="s">
        <v>5</v>
      </c>
      <c r="E8" s="6" t="s">
        <v>0</v>
      </c>
      <c r="F8" s="6" t="s">
        <v>1</v>
      </c>
      <c r="G8" s="6" t="s">
        <v>2</v>
      </c>
      <c r="H8" s="6" t="s">
        <v>3</v>
      </c>
      <c r="I8" s="6" t="s">
        <v>4</v>
      </c>
    </row>
    <row r="9" spans="1:10" x14ac:dyDescent="0.25">
      <c r="D9" s="3">
        <v>-219600</v>
      </c>
      <c r="E9" s="4">
        <v>46592</v>
      </c>
      <c r="F9" s="4">
        <v>69266.399999999994</v>
      </c>
      <c r="G9" s="4">
        <v>80218.0288</v>
      </c>
      <c r="H9" s="4">
        <v>101292.863168</v>
      </c>
      <c r="I9" s="4">
        <v>130683.72741759999</v>
      </c>
    </row>
    <row r="11" spans="1:10" x14ac:dyDescent="0.25">
      <c r="A11" t="s">
        <v>9</v>
      </c>
      <c r="D11" s="1">
        <f>D9/(1+$B$5)^D7</f>
        <v>-219600</v>
      </c>
      <c r="E11" s="1">
        <f t="shared" ref="E11:I11" si="0">E9/(1+$B$5)^E7</f>
        <v>40514.782608695656</v>
      </c>
      <c r="F11" s="1">
        <f t="shared" si="0"/>
        <v>52375.34971644613</v>
      </c>
      <c r="G11" s="1">
        <f t="shared" si="0"/>
        <v>52744.656069696735</v>
      </c>
      <c r="H11" s="1">
        <f t="shared" si="0"/>
        <v>57914.523271715028</v>
      </c>
      <c r="I11" s="1">
        <f t="shared" si="0"/>
        <v>64972.908954093982</v>
      </c>
    </row>
    <row r="12" spans="1:10" x14ac:dyDescent="0.25">
      <c r="A12" s="1">
        <f>SUM(D11:I11)</f>
        <v>48922.220620647524</v>
      </c>
    </row>
    <row r="13" spans="1:10" x14ac:dyDescent="0.25">
      <c r="A13" t="s">
        <v>10</v>
      </c>
    </row>
    <row r="14" spans="1:10" x14ac:dyDescent="0.25">
      <c r="A14" s="9">
        <f>NPV(B5,E9:I9)+D9</f>
        <v>48922.220620647538</v>
      </c>
    </row>
    <row r="16" spans="1:10" x14ac:dyDescent="0.25">
      <c r="A16" s="10" t="s">
        <v>11</v>
      </c>
    </row>
    <row r="18" spans="1:2" x14ac:dyDescent="0.25">
      <c r="A18" t="s">
        <v>13</v>
      </c>
      <c r="B18" t="s">
        <v>12</v>
      </c>
    </row>
    <row r="19" spans="1:2" x14ac:dyDescent="0.25">
      <c r="A19" s="5">
        <v>0</v>
      </c>
      <c r="B19" s="11">
        <f>NPV(A19,$E$9:$I$9)+$D$9</f>
        <v>208453.0193856</v>
      </c>
    </row>
    <row r="20" spans="1:2" x14ac:dyDescent="0.25">
      <c r="A20" s="5">
        <f>A19+1%</f>
        <v>0.01</v>
      </c>
      <c r="B20" s="11">
        <f t="shared" ref="B20:B69" si="1">NPV(A20,$E$9:$I$9)+$D$9</f>
        <v>193972.63289263763</v>
      </c>
    </row>
    <row r="21" spans="1:2" x14ac:dyDescent="0.25">
      <c r="A21" s="5">
        <f t="shared" ref="A21:A69" si="2">A20+1%</f>
        <v>0.02</v>
      </c>
      <c r="B21" s="11">
        <f t="shared" si="1"/>
        <v>180189.59940529108</v>
      </c>
    </row>
    <row r="22" spans="1:2" x14ac:dyDescent="0.25">
      <c r="A22" s="5">
        <f t="shared" si="2"/>
        <v>0.03</v>
      </c>
      <c r="B22" s="11">
        <f t="shared" si="1"/>
        <v>167062.36494035594</v>
      </c>
    </row>
    <row r="23" spans="1:2" x14ac:dyDescent="0.25">
      <c r="A23" s="5">
        <f t="shared" si="2"/>
        <v>0.04</v>
      </c>
      <c r="B23" s="11">
        <f t="shared" si="1"/>
        <v>154552.27791061398</v>
      </c>
    </row>
    <row r="24" spans="1:2" x14ac:dyDescent="0.25">
      <c r="A24" s="5">
        <f t="shared" si="2"/>
        <v>0.05</v>
      </c>
      <c r="B24" s="11">
        <f t="shared" si="1"/>
        <v>142623.35852791095</v>
      </c>
    </row>
    <row r="25" spans="1:2" x14ac:dyDescent="0.25">
      <c r="A25" s="5">
        <f t="shared" si="2"/>
        <v>6.0000000000000005E-2</v>
      </c>
      <c r="B25" s="11">
        <f t="shared" si="1"/>
        <v>131242.08864106523</v>
      </c>
    </row>
    <row r="26" spans="1:2" x14ac:dyDescent="0.25">
      <c r="A26" s="5">
        <f t="shared" si="2"/>
        <v>7.0000000000000007E-2</v>
      </c>
      <c r="B26" s="11">
        <f t="shared" si="1"/>
        <v>120377.22001712967</v>
      </c>
    </row>
    <row r="27" spans="1:2" x14ac:dyDescent="0.25">
      <c r="A27" s="5">
        <f t="shared" si="2"/>
        <v>0.08</v>
      </c>
      <c r="B27" s="11">
        <f t="shared" si="1"/>
        <v>109999.59928568074</v>
      </c>
    </row>
    <row r="28" spans="1:2" x14ac:dyDescent="0.25">
      <c r="A28" s="5">
        <f t="shared" si="2"/>
        <v>0.09</v>
      </c>
      <c r="B28" s="11">
        <f t="shared" si="1"/>
        <v>100082.00795280613</v>
      </c>
    </row>
    <row r="29" spans="1:2" x14ac:dyDescent="0.25">
      <c r="A29" s="5">
        <f t="shared" si="2"/>
        <v>9.9999999999999992E-2</v>
      </c>
      <c r="B29" s="11">
        <f t="shared" si="1"/>
        <v>90599.016057273722</v>
      </c>
    </row>
    <row r="30" spans="1:2" x14ac:dyDescent="0.25">
      <c r="A30" s="5">
        <f t="shared" si="2"/>
        <v>0.10999999999999999</v>
      </c>
      <c r="B30" s="11">
        <f t="shared" si="1"/>
        <v>81526.84818855254</v>
      </c>
    </row>
    <row r="31" spans="1:2" x14ac:dyDescent="0.25">
      <c r="A31" s="5">
        <f t="shared" si="2"/>
        <v>0.11999999999999998</v>
      </c>
      <c r="B31" s="11">
        <f t="shared" si="1"/>
        <v>72843.260717173631</v>
      </c>
    </row>
    <row r="32" spans="1:2" x14ac:dyDescent="0.25">
      <c r="A32" s="5">
        <f t="shared" si="2"/>
        <v>0.12999999999999998</v>
      </c>
      <c r="B32" s="11">
        <f t="shared" si="1"/>
        <v>64527.429204304179</v>
      </c>
    </row>
    <row r="33" spans="1:2" x14ac:dyDescent="0.25">
      <c r="A33" s="5">
        <f t="shared" si="2"/>
        <v>0.13999999999999999</v>
      </c>
      <c r="B33" s="11">
        <f t="shared" si="1"/>
        <v>56559.845061075874</v>
      </c>
    </row>
    <row r="34" spans="1:2" x14ac:dyDescent="0.25">
      <c r="A34" s="5">
        <f t="shared" si="2"/>
        <v>0.15</v>
      </c>
      <c r="B34" s="11">
        <f t="shared" si="1"/>
        <v>48922.220620647538</v>
      </c>
    </row>
    <row r="35" spans="1:2" x14ac:dyDescent="0.25">
      <c r="A35" s="5">
        <f t="shared" si="2"/>
        <v>0.16</v>
      </c>
      <c r="B35" s="11">
        <f t="shared" si="1"/>
        <v>41597.401868491172</v>
      </c>
    </row>
    <row r="36" spans="1:2" x14ac:dyDescent="0.25">
      <c r="A36" s="5">
        <f t="shared" si="2"/>
        <v>0.17</v>
      </c>
      <c r="B36" s="11">
        <f t="shared" si="1"/>
        <v>34569.288150121021</v>
      </c>
    </row>
    <row r="37" spans="1:2" x14ac:dyDescent="0.25">
      <c r="A37" s="5">
        <f t="shared" si="2"/>
        <v>0.18000000000000002</v>
      </c>
      <c r="B37" s="11">
        <f t="shared" si="1"/>
        <v>27822.758241428877</v>
      </c>
    </row>
    <row r="38" spans="1:2" x14ac:dyDescent="0.25">
      <c r="A38" s="5">
        <f t="shared" si="2"/>
        <v>0.19000000000000003</v>
      </c>
      <c r="B38" s="11">
        <f t="shared" si="1"/>
        <v>21343.602225838724</v>
      </c>
    </row>
    <row r="39" spans="1:2" x14ac:dyDescent="0.25">
      <c r="A39" s="5">
        <f t="shared" si="2"/>
        <v>0.20000000000000004</v>
      </c>
      <c r="B39" s="11">
        <f t="shared" si="1"/>
        <v>15118.45867541153</v>
      </c>
    </row>
    <row r="40" spans="1:2" x14ac:dyDescent="0.25">
      <c r="A40" s="5">
        <f t="shared" si="2"/>
        <v>0.21000000000000005</v>
      </c>
      <c r="B40" s="11">
        <f t="shared" si="1"/>
        <v>9134.7566805096867</v>
      </c>
    </row>
    <row r="41" spans="1:2" x14ac:dyDescent="0.25">
      <c r="A41" s="5">
        <f t="shared" si="2"/>
        <v>0.22000000000000006</v>
      </c>
      <c r="B41" s="11">
        <f t="shared" si="1"/>
        <v>3380.6623152615502</v>
      </c>
    </row>
    <row r="42" spans="1:2" x14ac:dyDescent="0.25">
      <c r="A42" s="5">
        <f t="shared" si="2"/>
        <v>0.23000000000000007</v>
      </c>
      <c r="B42" s="11">
        <f t="shared" si="1"/>
        <v>-2154.970835612301</v>
      </c>
    </row>
    <row r="43" spans="1:2" x14ac:dyDescent="0.25">
      <c r="A43" s="5">
        <f t="shared" si="2"/>
        <v>0.24000000000000007</v>
      </c>
      <c r="B43" s="11">
        <f t="shared" si="1"/>
        <v>-7482.6474285772711</v>
      </c>
    </row>
    <row r="44" spans="1:2" x14ac:dyDescent="0.25">
      <c r="A44" s="5">
        <f t="shared" si="2"/>
        <v>0.25000000000000006</v>
      </c>
      <c r="B44" s="11">
        <f t="shared" si="1"/>
        <v>-12612.272700588044</v>
      </c>
    </row>
    <row r="45" spans="1:2" x14ac:dyDescent="0.25">
      <c r="A45" s="5">
        <f t="shared" si="2"/>
        <v>0.26000000000000006</v>
      </c>
      <c r="B45" s="11">
        <f t="shared" si="1"/>
        <v>-17553.191676860704</v>
      </c>
    </row>
    <row r="46" spans="1:2" x14ac:dyDescent="0.25">
      <c r="A46" s="5">
        <f t="shared" si="2"/>
        <v>0.27000000000000007</v>
      </c>
      <c r="B46" s="11">
        <f t="shared" si="1"/>
        <v>-22314.225502817979</v>
      </c>
    </row>
    <row r="47" spans="1:2" x14ac:dyDescent="0.25">
      <c r="A47" s="5">
        <f t="shared" si="2"/>
        <v>0.28000000000000008</v>
      </c>
      <c r="B47" s="11">
        <f t="shared" si="1"/>
        <v>-26903.705133125186</v>
      </c>
    </row>
    <row r="48" spans="1:2" x14ac:dyDescent="0.25">
      <c r="A48" s="5">
        <f t="shared" si="2"/>
        <v>0.29000000000000009</v>
      </c>
      <c r="B48" s="11">
        <f t="shared" si="1"/>
        <v>-31329.502590144228</v>
      </c>
    </row>
    <row r="49" spans="1:2" x14ac:dyDescent="0.25">
      <c r="A49" s="5">
        <f t="shared" si="2"/>
        <v>0.3000000000000001</v>
      </c>
      <c r="B49" s="11">
        <f t="shared" si="1"/>
        <v>-35599.059985510132</v>
      </c>
    </row>
    <row r="50" spans="1:2" x14ac:dyDescent="0.25">
      <c r="A50" s="5">
        <f t="shared" si="2"/>
        <v>0.31000000000000011</v>
      </c>
      <c r="B50" s="11">
        <f t="shared" si="1"/>
        <v>-39719.416481681779</v>
      </c>
    </row>
    <row r="51" spans="1:2" x14ac:dyDescent="0.25">
      <c r="A51" s="5">
        <f t="shared" si="2"/>
        <v>0.32000000000000012</v>
      </c>
      <c r="B51" s="11">
        <f t="shared" si="1"/>
        <v>-43697.233355047705</v>
      </c>
    </row>
    <row r="52" spans="1:2" x14ac:dyDescent="0.25">
      <c r="A52" s="5">
        <f t="shared" si="2"/>
        <v>0.33000000000000013</v>
      </c>
      <c r="B52" s="11">
        <f t="shared" si="1"/>
        <v>-47538.817308328173</v>
      </c>
    </row>
    <row r="53" spans="1:2" x14ac:dyDescent="0.25">
      <c r="A53" s="5">
        <f t="shared" si="2"/>
        <v>0.34000000000000014</v>
      </c>
      <c r="B53" s="11">
        <f t="shared" si="1"/>
        <v>-51250.14216745476</v>
      </c>
    </row>
    <row r="54" spans="1:2" x14ac:dyDescent="0.25">
      <c r="A54" s="5">
        <f t="shared" si="2"/>
        <v>0.35000000000000014</v>
      </c>
      <c r="B54" s="11">
        <f t="shared" si="1"/>
        <v>-54836.86908670608</v>
      </c>
    </row>
    <row r="55" spans="1:2" x14ac:dyDescent="0.25">
      <c r="A55" s="5">
        <f t="shared" si="2"/>
        <v>0.36000000000000015</v>
      </c>
      <c r="B55" s="11">
        <f t="shared" si="1"/>
        <v>-58304.365375516296</v>
      </c>
    </row>
    <row r="56" spans="1:2" x14ac:dyDescent="0.25">
      <c r="A56" s="5">
        <f t="shared" si="2"/>
        <v>0.37000000000000016</v>
      </c>
      <c r="B56" s="11">
        <f t="shared" si="1"/>
        <v>-61657.722050949174</v>
      </c>
    </row>
    <row r="57" spans="1:2" x14ac:dyDescent="0.25">
      <c r="A57" s="5">
        <f t="shared" si="2"/>
        <v>0.38000000000000017</v>
      </c>
      <c r="B57" s="11">
        <f t="shared" si="1"/>
        <v>-64901.770211256866</v>
      </c>
    </row>
    <row r="58" spans="1:2" x14ac:dyDescent="0.25">
      <c r="A58" s="5">
        <f t="shared" si="2"/>
        <v>0.39000000000000018</v>
      </c>
      <c r="B58" s="11">
        <f t="shared" si="1"/>
        <v>-68041.096318131051</v>
      </c>
    </row>
    <row r="59" spans="1:2" x14ac:dyDescent="0.25">
      <c r="A59" s="5">
        <f t="shared" si="2"/>
        <v>0.40000000000000019</v>
      </c>
      <c r="B59" s="11">
        <f t="shared" si="1"/>
        <v>-71080.056468138326</v>
      </c>
    </row>
    <row r="60" spans="1:2" x14ac:dyDescent="0.25">
      <c r="A60" s="5">
        <f t="shared" si="2"/>
        <v>0.4100000000000002</v>
      </c>
      <c r="B60" s="11">
        <f t="shared" si="1"/>
        <v>-74022.78972733923</v>
      </c>
    </row>
    <row r="61" spans="1:2" x14ac:dyDescent="0.25">
      <c r="A61" s="5">
        <f t="shared" si="2"/>
        <v>0.42000000000000021</v>
      </c>
      <c r="B61" s="11">
        <f t="shared" si="1"/>
        <v>-76873.230597167072</v>
      </c>
    </row>
    <row r="62" spans="1:2" x14ac:dyDescent="0.25">
      <c r="A62" s="5">
        <f t="shared" si="2"/>
        <v>0.43000000000000022</v>
      </c>
      <c r="B62" s="11">
        <f t="shared" si="1"/>
        <v>-79635.120674232021</v>
      </c>
    </row>
    <row r="63" spans="1:2" x14ac:dyDescent="0.25">
      <c r="A63" s="5">
        <f t="shared" si="2"/>
        <v>0.44000000000000022</v>
      </c>
      <c r="B63" s="11">
        <f t="shared" si="1"/>
        <v>-82312.019561771245</v>
      </c>
    </row>
    <row r="64" spans="1:2" x14ac:dyDescent="0.25">
      <c r="A64" s="5">
        <f t="shared" si="2"/>
        <v>0.45000000000000023</v>
      </c>
      <c r="B64" s="11">
        <f t="shared" si="1"/>
        <v>-84907.315085944778</v>
      </c>
    </row>
    <row r="65" spans="1:8" x14ac:dyDescent="0.25">
      <c r="A65" s="5">
        <f t="shared" si="2"/>
        <v>0.46000000000000024</v>
      </c>
      <c r="B65" s="11">
        <f t="shared" si="1"/>
        <v>-87424.23286603787</v>
      </c>
    </row>
    <row r="66" spans="1:8" x14ac:dyDescent="0.25">
      <c r="A66" s="5">
        <f t="shared" si="2"/>
        <v>0.47000000000000025</v>
      </c>
      <c r="B66" s="11">
        <f t="shared" si="1"/>
        <v>-89865.845283842864</v>
      </c>
    </row>
    <row r="67" spans="1:8" x14ac:dyDescent="0.25">
      <c r="A67" s="5">
        <f t="shared" si="2"/>
        <v>0.48000000000000026</v>
      </c>
      <c r="B67" s="11">
        <f t="shared" si="1"/>
        <v>-92235.079894020251</v>
      </c>
    </row>
    <row r="68" spans="1:8" x14ac:dyDescent="0.25">
      <c r="A68" s="5">
        <f t="shared" si="2"/>
        <v>0.49000000000000027</v>
      </c>
      <c r="B68" s="11">
        <f t="shared" si="1"/>
        <v>-94534.727314056901</v>
      </c>
    </row>
    <row r="69" spans="1:8" x14ac:dyDescent="0.25">
      <c r="A69" s="5">
        <f t="shared" si="2"/>
        <v>0.50000000000000022</v>
      </c>
      <c r="B69" s="11">
        <f t="shared" si="1"/>
        <v>-96767.448629517763</v>
      </c>
    </row>
    <row r="70" spans="1:8" x14ac:dyDescent="0.25">
      <c r="A70" s="5"/>
    </row>
    <row r="71" spans="1:8" x14ac:dyDescent="0.25">
      <c r="A71" s="5"/>
    </row>
    <row r="72" spans="1:8" x14ac:dyDescent="0.25">
      <c r="A72" s="10" t="s">
        <v>14</v>
      </c>
    </row>
    <row r="73" spans="1:8" x14ac:dyDescent="0.25">
      <c r="A73" s="5"/>
    </row>
    <row r="74" spans="1:8" x14ac:dyDescent="0.25">
      <c r="A74" s="12">
        <f>IRR(D9:I9)</f>
        <v>0.2260612215888913</v>
      </c>
      <c r="B74" t="s">
        <v>18</v>
      </c>
    </row>
    <row r="76" spans="1:8" x14ac:dyDescent="0.25">
      <c r="A76" t="s">
        <v>15</v>
      </c>
    </row>
    <row r="77" spans="1:8" x14ac:dyDescent="0.25">
      <c r="A77" s="11">
        <f>NPV($B$5,D80:H80)+C80</f>
        <v>48922.220620647538</v>
      </c>
      <c r="B77" t="s">
        <v>16</v>
      </c>
    </row>
    <row r="78" spans="1:8" x14ac:dyDescent="0.25">
      <c r="A78" s="11">
        <f>NPV(A74,D80:H80)+C80</f>
        <v>0</v>
      </c>
      <c r="B78" t="s">
        <v>17</v>
      </c>
    </row>
    <row r="79" spans="1:8" x14ac:dyDescent="0.25">
      <c r="C79" s="6" t="s">
        <v>5</v>
      </c>
      <c r="D79" s="6" t="s">
        <v>0</v>
      </c>
      <c r="E79" s="6" t="s">
        <v>1</v>
      </c>
      <c r="F79" s="6" t="s">
        <v>2</v>
      </c>
      <c r="G79" s="6" t="s">
        <v>3</v>
      </c>
      <c r="H79" s="6" t="s">
        <v>4</v>
      </c>
    </row>
    <row r="80" spans="1:8" x14ac:dyDescent="0.25">
      <c r="C80" s="3">
        <v>-219600</v>
      </c>
      <c r="D80" s="4">
        <v>46592</v>
      </c>
      <c r="E80" s="4">
        <v>69266.399999999994</v>
      </c>
      <c r="F80" s="4">
        <v>80218.0288</v>
      </c>
      <c r="G80" s="4">
        <v>101292.863168</v>
      </c>
      <c r="H80" s="4">
        <v>130683.72741759999</v>
      </c>
    </row>
    <row r="83" spans="1:5" x14ac:dyDescent="0.25">
      <c r="A83" s="14">
        <f>NPV(A84,D80:H80)+C80</f>
        <v>2.8748763725161552E-7</v>
      </c>
      <c r="B83" t="s">
        <v>18</v>
      </c>
    </row>
    <row r="84" spans="1:5" x14ac:dyDescent="0.25">
      <c r="A84">
        <v>0.22606122158837003</v>
      </c>
      <c r="B84" t="s">
        <v>19</v>
      </c>
    </row>
    <row r="87" spans="1:5" x14ac:dyDescent="0.25">
      <c r="A87" s="10" t="s">
        <v>20</v>
      </c>
    </row>
    <row r="89" spans="1:5" x14ac:dyDescent="0.25">
      <c r="A89" s="10" t="s">
        <v>21</v>
      </c>
    </row>
    <row r="91" spans="1:5" x14ac:dyDescent="0.25">
      <c r="B91" s="6" t="s">
        <v>5</v>
      </c>
      <c r="C91" s="6" t="s">
        <v>0</v>
      </c>
      <c r="D91" s="6" t="s">
        <v>1</v>
      </c>
      <c r="E91" s="6" t="s">
        <v>2</v>
      </c>
    </row>
    <row r="92" spans="1:5" x14ac:dyDescent="0.25">
      <c r="B92" s="4">
        <v>1000000</v>
      </c>
      <c r="C92" s="3">
        <v>-500000</v>
      </c>
      <c r="D92" s="3">
        <v>-500000</v>
      </c>
      <c r="E92" s="3">
        <v>-500000</v>
      </c>
    </row>
    <row r="94" spans="1:5" x14ac:dyDescent="0.25">
      <c r="A94" s="5">
        <f>IRR(B92:E92)</f>
        <v>0.23375192852825699</v>
      </c>
      <c r="B94" t="s">
        <v>22</v>
      </c>
    </row>
    <row r="95" spans="1:5" x14ac:dyDescent="0.25">
      <c r="A95" s="11">
        <f>NPV(15%,C92:E92)+B92</f>
        <v>-141612.55856003962</v>
      </c>
      <c r="B95" t="s">
        <v>23</v>
      </c>
    </row>
    <row r="96" spans="1:5" x14ac:dyDescent="0.25">
      <c r="A96" s="10" t="s">
        <v>24</v>
      </c>
    </row>
    <row r="99" spans="1:2" x14ac:dyDescent="0.25">
      <c r="A99" t="s">
        <v>13</v>
      </c>
      <c r="B99" s="11" t="s">
        <v>12</v>
      </c>
    </row>
    <row r="100" spans="1:2" x14ac:dyDescent="0.25">
      <c r="A100" s="5">
        <v>0</v>
      </c>
      <c r="B100" s="11">
        <f>NPV(A100,$C$92:$E$92)+$B$92</f>
        <v>-500000</v>
      </c>
    </row>
    <row r="101" spans="1:2" x14ac:dyDescent="0.25">
      <c r="A101" s="5">
        <f>A100+1%</f>
        <v>0.01</v>
      </c>
      <c r="B101" s="11">
        <f t="shared" ref="B101:B150" si="3">NPV(A101,$C$92:$E$92)+$B$92</f>
        <v>-470492.60361777758</v>
      </c>
    </row>
    <row r="102" spans="1:2" x14ac:dyDescent="0.25">
      <c r="A102" s="5">
        <f t="shared" ref="A102:A150" si="4">A101+1%</f>
        <v>0.02</v>
      </c>
      <c r="B102" s="11">
        <f t="shared" si="3"/>
        <v>-441941.63632388739</v>
      </c>
    </row>
    <row r="103" spans="1:2" x14ac:dyDescent="0.25">
      <c r="A103" s="5">
        <f t="shared" si="4"/>
        <v>0.03</v>
      </c>
      <c r="B103" s="11">
        <f t="shared" si="3"/>
        <v>-414305.67744734045</v>
      </c>
    </row>
    <row r="104" spans="1:2" x14ac:dyDescent="0.25">
      <c r="A104" s="5">
        <f t="shared" si="4"/>
        <v>0.04</v>
      </c>
      <c r="B104" s="11">
        <f t="shared" si="3"/>
        <v>-387545.51661356399</v>
      </c>
    </row>
    <row r="105" spans="1:2" x14ac:dyDescent="0.25">
      <c r="A105" s="5">
        <f t="shared" si="4"/>
        <v>0.05</v>
      </c>
      <c r="B105" s="11">
        <f t="shared" si="3"/>
        <v>-361624.01468523894</v>
      </c>
    </row>
    <row r="106" spans="1:2" x14ac:dyDescent="0.25">
      <c r="A106" s="5">
        <f t="shared" si="4"/>
        <v>6.0000000000000005E-2</v>
      </c>
      <c r="B106" s="11">
        <f t="shared" si="3"/>
        <v>-336505.97473081807</v>
      </c>
    </row>
    <row r="107" spans="1:2" x14ac:dyDescent="0.25">
      <c r="A107" s="5">
        <f t="shared" si="4"/>
        <v>7.0000000000000007E-2</v>
      </c>
      <c r="B107" s="11">
        <f t="shared" si="3"/>
        <v>-312158.02220819984</v>
      </c>
    </row>
    <row r="108" spans="1:2" x14ac:dyDescent="0.25">
      <c r="A108" s="5">
        <f t="shared" si="4"/>
        <v>0.08</v>
      </c>
      <c r="B108" s="11">
        <f t="shared" si="3"/>
        <v>-288548.49362393934</v>
      </c>
    </row>
    <row r="109" spans="1:2" x14ac:dyDescent="0.25">
      <c r="A109" s="5">
        <f t="shared" si="4"/>
        <v>0.09</v>
      </c>
      <c r="B109" s="11">
        <f t="shared" si="3"/>
        <v>-265647.33299408713</v>
      </c>
    </row>
    <row r="110" spans="1:2" x14ac:dyDescent="0.25">
      <c r="A110" s="5">
        <f t="shared" si="4"/>
        <v>9.9999999999999992E-2</v>
      </c>
      <c r="B110" s="11">
        <f t="shared" si="3"/>
        <v>-243425.99549211096</v>
      </c>
    </row>
    <row r="111" spans="1:2" x14ac:dyDescent="0.25">
      <c r="A111" s="5">
        <f t="shared" si="4"/>
        <v>0.10999999999999999</v>
      </c>
      <c r="B111" s="11">
        <f t="shared" si="3"/>
        <v>-221857.35772295319</v>
      </c>
    </row>
    <row r="112" spans="1:2" x14ac:dyDescent="0.25">
      <c r="A112" s="5">
        <f t="shared" si="4"/>
        <v>0.11999999999999998</v>
      </c>
      <c r="B112" s="11">
        <f t="shared" si="3"/>
        <v>-200915.63411078742</v>
      </c>
    </row>
    <row r="113" spans="1:2" x14ac:dyDescent="0.25">
      <c r="A113" s="5">
        <f t="shared" si="4"/>
        <v>0.12999999999999998</v>
      </c>
      <c r="B113" s="11">
        <f t="shared" si="3"/>
        <v>-180576.29893194046</v>
      </c>
    </row>
    <row r="114" spans="1:2" x14ac:dyDescent="0.25">
      <c r="A114" s="5">
        <f t="shared" si="4"/>
        <v>0.13999999999999999</v>
      </c>
      <c r="B114" s="11">
        <f t="shared" si="3"/>
        <v>-160816.01356422761</v>
      </c>
    </row>
    <row r="115" spans="1:2" x14ac:dyDescent="0.25">
      <c r="A115" s="5">
        <f t="shared" si="4"/>
        <v>0.15</v>
      </c>
      <c r="B115" s="11">
        <f t="shared" si="3"/>
        <v>-141612.55856003962</v>
      </c>
    </row>
    <row r="116" spans="1:2" x14ac:dyDescent="0.25">
      <c r="A116" s="5">
        <f t="shared" si="4"/>
        <v>0.16</v>
      </c>
      <c r="B116" s="11">
        <f t="shared" si="3"/>
        <v>-122944.77018327941</v>
      </c>
    </row>
    <row r="117" spans="1:2" x14ac:dyDescent="0.25">
      <c r="A117" s="5">
        <f t="shared" si="4"/>
        <v>0.17</v>
      </c>
      <c r="B117" s="11">
        <f t="shared" si="3"/>
        <v>-104792.48108001123</v>
      </c>
    </row>
    <row r="118" spans="1:2" x14ac:dyDescent="0.25">
      <c r="A118" s="5">
        <f t="shared" si="4"/>
        <v>0.18000000000000002</v>
      </c>
      <c r="B118" s="11">
        <f t="shared" si="3"/>
        <v>-87136.464779748814</v>
      </c>
    </row>
    <row r="119" spans="1:2" x14ac:dyDescent="0.25">
      <c r="A119" s="5">
        <f t="shared" si="4"/>
        <v>0.19000000000000003</v>
      </c>
      <c r="B119" s="11">
        <f t="shared" si="3"/>
        <v>-69958.383748952067</v>
      </c>
    </row>
    <row r="120" spans="1:2" x14ac:dyDescent="0.25">
      <c r="A120" s="5">
        <f t="shared" si="4"/>
        <v>0.20000000000000004</v>
      </c>
      <c r="B120" s="11">
        <f t="shared" si="3"/>
        <v>-53240.740740740905</v>
      </c>
    </row>
    <row r="121" spans="1:2" x14ac:dyDescent="0.25">
      <c r="A121" s="5">
        <f t="shared" si="4"/>
        <v>0.21000000000000005</v>
      </c>
      <c r="B121" s="11">
        <f t="shared" si="3"/>
        <v>-36966.833205291769</v>
      </c>
    </row>
    <row r="122" spans="1:2" x14ac:dyDescent="0.25">
      <c r="A122" s="5">
        <f t="shared" si="4"/>
        <v>0.22000000000000006</v>
      </c>
      <c r="B122" s="11">
        <f t="shared" si="3"/>
        <v>-21120.710544054396</v>
      </c>
    </row>
    <row r="123" spans="1:2" x14ac:dyDescent="0.25">
      <c r="A123" s="5">
        <f t="shared" si="4"/>
        <v>0.23000000000000007</v>
      </c>
      <c r="B123" s="11">
        <f t="shared" si="3"/>
        <v>-5687.1340079650981</v>
      </c>
    </row>
    <row r="124" spans="1:2" x14ac:dyDescent="0.25">
      <c r="A124" s="5">
        <f t="shared" si="4"/>
        <v>0.24000000000000007</v>
      </c>
      <c r="B124" s="11">
        <f t="shared" si="3"/>
        <v>9348.4609445806127</v>
      </c>
    </row>
    <row r="125" spans="1:2" x14ac:dyDescent="0.25">
      <c r="A125" s="5">
        <f t="shared" si="4"/>
        <v>0.25000000000000006</v>
      </c>
      <c r="B125" s="11">
        <f t="shared" si="3"/>
        <v>24000</v>
      </c>
    </row>
    <row r="126" spans="1:2" x14ac:dyDescent="0.25">
      <c r="A126" s="5">
        <f t="shared" si="4"/>
        <v>0.26000000000000006</v>
      </c>
      <c r="B126" s="11">
        <f t="shared" si="3"/>
        <v>38280.803208996658</v>
      </c>
    </row>
    <row r="127" spans="1:2" x14ac:dyDescent="0.25">
      <c r="A127" s="5">
        <f t="shared" si="4"/>
        <v>0.27000000000000007</v>
      </c>
      <c r="B127" s="11">
        <f t="shared" si="3"/>
        <v>52203.616218256066</v>
      </c>
    </row>
    <row r="128" spans="1:2" x14ac:dyDescent="0.25">
      <c r="A128" s="5">
        <f t="shared" si="4"/>
        <v>0.28000000000000008</v>
      </c>
      <c r="B128" s="11">
        <f t="shared" si="3"/>
        <v>65780.6396484375</v>
      </c>
    </row>
    <row r="129" spans="1:2" x14ac:dyDescent="0.25">
      <c r="A129" s="5">
        <f t="shared" si="4"/>
        <v>0.29000000000000009</v>
      </c>
      <c r="B129" s="11">
        <f t="shared" si="3"/>
        <v>79023.556742499932</v>
      </c>
    </row>
    <row r="130" spans="1:2" x14ac:dyDescent="0.25">
      <c r="A130" s="5">
        <f t="shared" si="4"/>
        <v>0.3000000000000001</v>
      </c>
      <c r="B130" s="11">
        <f t="shared" si="3"/>
        <v>91943.559399180696</v>
      </c>
    </row>
    <row r="131" spans="1:2" x14ac:dyDescent="0.25">
      <c r="A131" s="5">
        <f t="shared" si="4"/>
        <v>0.31000000000000011</v>
      </c>
      <c r="B131" s="11">
        <f t="shared" si="3"/>
        <v>104551.37269799144</v>
      </c>
    </row>
    <row r="132" spans="1:2" x14ac:dyDescent="0.25">
      <c r="A132" s="5">
        <f t="shared" si="4"/>
        <v>0.32000000000000012</v>
      </c>
      <c r="B132" s="11">
        <f t="shared" si="3"/>
        <v>116857.27801430295</v>
      </c>
    </row>
    <row r="133" spans="1:2" x14ac:dyDescent="0.25">
      <c r="A133" s="5">
        <f t="shared" si="4"/>
        <v>0.33000000000000013</v>
      </c>
      <c r="B133" s="11">
        <f t="shared" si="3"/>
        <v>128871.13481595356</v>
      </c>
    </row>
    <row r="134" spans="1:2" x14ac:dyDescent="0.25">
      <c r="A134" s="5">
        <f t="shared" si="4"/>
        <v>0.34000000000000014</v>
      </c>
      <c r="B134" s="11">
        <f t="shared" si="3"/>
        <v>140602.40122621483</v>
      </c>
    </row>
    <row r="135" spans="1:2" x14ac:dyDescent="0.25">
      <c r="A135" s="5">
        <f t="shared" si="4"/>
        <v>0.35000000000000014</v>
      </c>
      <c r="B135" s="11">
        <f t="shared" si="3"/>
        <v>152060.15343189554</v>
      </c>
    </row>
    <row r="136" spans="1:2" x14ac:dyDescent="0.25">
      <c r="A136" s="5">
        <f t="shared" si="4"/>
        <v>0.36000000000000015</v>
      </c>
      <c r="B136" s="11">
        <f t="shared" si="3"/>
        <v>163253.10400977009</v>
      </c>
    </row>
    <row r="137" spans="1:2" x14ac:dyDescent="0.25">
      <c r="A137" s="5">
        <f t="shared" si="4"/>
        <v>0.37000000000000016</v>
      </c>
      <c r="B137" s="11">
        <f t="shared" si="3"/>
        <v>174189.61923936557</v>
      </c>
    </row>
    <row r="138" spans="1:2" x14ac:dyDescent="0.25">
      <c r="A138" s="5">
        <f t="shared" si="4"/>
        <v>0.38000000000000017</v>
      </c>
      <c r="B138" s="11">
        <f t="shared" si="3"/>
        <v>184877.73546539072</v>
      </c>
    </row>
    <row r="139" spans="1:2" x14ac:dyDescent="0.25">
      <c r="A139" s="5">
        <f t="shared" si="4"/>
        <v>0.39000000000000018</v>
      </c>
      <c r="B139" s="11">
        <f t="shared" si="3"/>
        <v>195325.17456869374</v>
      </c>
    </row>
    <row r="140" spans="1:2" x14ac:dyDescent="0.25">
      <c r="A140" s="5">
        <f t="shared" si="4"/>
        <v>0.40000000000000019</v>
      </c>
      <c r="B140" s="11">
        <f t="shared" si="3"/>
        <v>205539.35860058339</v>
      </c>
    </row>
    <row r="141" spans="1:2" x14ac:dyDescent="0.25">
      <c r="A141" s="5">
        <f t="shared" si="4"/>
        <v>0.4100000000000002</v>
      </c>
      <c r="B141" s="11">
        <f t="shared" si="3"/>
        <v>215527.42363160104</v>
      </c>
    </row>
    <row r="142" spans="1:2" x14ac:dyDescent="0.25">
      <c r="A142" s="5">
        <f t="shared" si="4"/>
        <v>0.42000000000000021</v>
      </c>
      <c r="B142" s="11">
        <f t="shared" si="3"/>
        <v>225296.23286235973</v>
      </c>
    </row>
    <row r="143" spans="1:2" x14ac:dyDescent="0.25">
      <c r="A143" s="5">
        <f t="shared" si="4"/>
        <v>0.43000000000000022</v>
      </c>
      <c r="B143" s="11">
        <f t="shared" si="3"/>
        <v>234852.38904085802</v>
      </c>
    </row>
    <row r="144" spans="1:2" x14ac:dyDescent="0.25">
      <c r="A144" s="5">
        <f t="shared" si="4"/>
        <v>0.44000000000000022</v>
      </c>
      <c r="B144" s="11">
        <f t="shared" si="3"/>
        <v>244202.24622770923</v>
      </c>
    </row>
    <row r="145" spans="1:6" x14ac:dyDescent="0.25">
      <c r="A145" s="5">
        <f t="shared" si="4"/>
        <v>0.45000000000000023</v>
      </c>
      <c r="B145" s="11">
        <f t="shared" si="3"/>
        <v>253351.92094796861</v>
      </c>
    </row>
    <row r="146" spans="1:6" x14ac:dyDescent="0.25">
      <c r="A146" s="5">
        <f t="shared" si="4"/>
        <v>0.46000000000000024</v>
      </c>
      <c r="B146" s="11">
        <f t="shared" si="3"/>
        <v>262307.30276568898</v>
      </c>
    </row>
    <row r="147" spans="1:6" x14ac:dyDescent="0.25">
      <c r="A147" s="5">
        <f t="shared" si="4"/>
        <v>0.47000000000000025</v>
      </c>
      <c r="B147" s="11">
        <f t="shared" si="3"/>
        <v>271074.0643149761</v>
      </c>
    </row>
    <row r="148" spans="1:6" x14ac:dyDescent="0.25">
      <c r="A148" s="5">
        <f t="shared" si="4"/>
        <v>0.48000000000000026</v>
      </c>
      <c r="B148" s="11">
        <f t="shared" si="3"/>
        <v>279657.67081910267</v>
      </c>
    </row>
    <row r="149" spans="1:6" x14ac:dyDescent="0.25">
      <c r="A149" s="5">
        <f t="shared" si="4"/>
        <v>0.49000000000000027</v>
      </c>
      <c r="B149" s="11">
        <f t="shared" si="3"/>
        <v>288063.38912722061</v>
      </c>
    </row>
    <row r="150" spans="1:6" x14ac:dyDescent="0.25">
      <c r="A150" s="5">
        <f t="shared" si="4"/>
        <v>0.50000000000000022</v>
      </c>
      <c r="B150" s="11">
        <f t="shared" si="3"/>
        <v>296296.29629629641</v>
      </c>
    </row>
    <row r="153" spans="1:6" x14ac:dyDescent="0.25">
      <c r="A153" s="10" t="s">
        <v>25</v>
      </c>
    </row>
    <row r="155" spans="1:6" x14ac:dyDescent="0.25">
      <c r="B155" s="6" t="s">
        <v>5</v>
      </c>
      <c r="C155" s="6" t="s">
        <v>0</v>
      </c>
      <c r="D155" s="6" t="s">
        <v>1</v>
      </c>
      <c r="E155" s="6" t="s">
        <v>2</v>
      </c>
      <c r="F155" s="6" t="s">
        <v>3</v>
      </c>
    </row>
    <row r="156" spans="1:6" x14ac:dyDescent="0.25">
      <c r="B156" s="4">
        <v>550000</v>
      </c>
      <c r="C156" s="3">
        <v>-500000</v>
      </c>
      <c r="D156" s="3">
        <v>-500000</v>
      </c>
      <c r="E156" s="3">
        <v>-500000</v>
      </c>
      <c r="F156" s="4">
        <v>1000000</v>
      </c>
    </row>
    <row r="158" spans="1:6" x14ac:dyDescent="0.25">
      <c r="A158" s="12">
        <f>IRR(B156:F156)</f>
        <v>7.1639173390816824E-2</v>
      </c>
      <c r="B158" t="s">
        <v>26</v>
      </c>
    </row>
    <row r="159" spans="1:6" x14ac:dyDescent="0.25">
      <c r="A159" s="12">
        <f>IRR(B156:F156,20%)</f>
        <v>0.33673299591035266</v>
      </c>
      <c r="B159" t="s">
        <v>27</v>
      </c>
    </row>
    <row r="160" spans="1:6" x14ac:dyDescent="0.25">
      <c r="A160" s="12"/>
    </row>
    <row r="161" spans="1:2" x14ac:dyDescent="0.25">
      <c r="A161" s="10" t="s">
        <v>28</v>
      </c>
    </row>
    <row r="164" spans="1:2" x14ac:dyDescent="0.25">
      <c r="A164" t="s">
        <v>13</v>
      </c>
      <c r="B164" s="11" t="s">
        <v>12</v>
      </c>
    </row>
    <row r="165" spans="1:2" x14ac:dyDescent="0.25">
      <c r="A165" s="5">
        <v>0</v>
      </c>
      <c r="B165" s="11">
        <f>NPV(A165,$C$156:$F$156)+$B$156</f>
        <v>50000</v>
      </c>
    </row>
    <row r="166" spans="1:2" x14ac:dyDescent="0.25">
      <c r="A166" s="5">
        <f>A165+1%</f>
        <v>0.01</v>
      </c>
      <c r="B166" s="11">
        <f t="shared" ref="B166:B215" si="5">NPV(A166,$C$156:$F$156)+$B$156</f>
        <v>40487.740865038708</v>
      </c>
    </row>
    <row r="167" spans="1:2" x14ac:dyDescent="0.25">
      <c r="A167" s="5">
        <f t="shared" ref="A167:A215" si="6">A166+1%</f>
        <v>0.02</v>
      </c>
      <c r="B167" s="11">
        <f t="shared" si="5"/>
        <v>31903.789702626818</v>
      </c>
    </row>
    <row r="168" spans="1:2" x14ac:dyDescent="0.25">
      <c r="A168" s="5">
        <f t="shared" si="6"/>
        <v>0.03</v>
      </c>
      <c r="B168" s="11">
        <f t="shared" si="5"/>
        <v>24181.370468348381</v>
      </c>
    </row>
    <row r="169" spans="1:2" x14ac:dyDescent="0.25">
      <c r="A169" s="5">
        <f t="shared" si="6"/>
        <v>0.04</v>
      </c>
      <c r="B169" s="11">
        <f t="shared" si="5"/>
        <v>17258.674416161841</v>
      </c>
    </row>
    <row r="170" spans="1:2" x14ac:dyDescent="0.25">
      <c r="A170" s="5">
        <f t="shared" si="6"/>
        <v>0.05</v>
      </c>
      <c r="B170" s="11">
        <f t="shared" si="5"/>
        <v>11078.4601066428</v>
      </c>
    </row>
    <row r="171" spans="1:2" x14ac:dyDescent="0.25">
      <c r="A171" s="5">
        <f t="shared" si="6"/>
        <v>6.0000000000000005E-2</v>
      </c>
      <c r="B171" s="11">
        <f t="shared" si="5"/>
        <v>5587.6885072023142</v>
      </c>
    </row>
    <row r="172" spans="1:2" x14ac:dyDescent="0.25">
      <c r="A172" s="5">
        <f t="shared" si="6"/>
        <v>7.0000000000000007E-2</v>
      </c>
      <c r="B172" s="11">
        <f t="shared" si="5"/>
        <v>737.18983932514675</v>
      </c>
    </row>
    <row r="173" spans="1:2" x14ac:dyDescent="0.25">
      <c r="A173" s="5">
        <f t="shared" si="6"/>
        <v>0.08</v>
      </c>
      <c r="B173" s="11">
        <f t="shared" si="5"/>
        <v>-3518.6408274860587</v>
      </c>
    </row>
    <row r="174" spans="1:2" x14ac:dyDescent="0.25">
      <c r="A174" s="5">
        <f t="shared" si="6"/>
        <v>0.09</v>
      </c>
      <c r="B174" s="11">
        <f t="shared" si="5"/>
        <v>-7222.1219288908178</v>
      </c>
    </row>
    <row r="175" spans="1:2" x14ac:dyDescent="0.25">
      <c r="A175" s="5">
        <f t="shared" si="6"/>
        <v>9.9999999999999992E-2</v>
      </c>
      <c r="B175" s="11">
        <f t="shared" si="5"/>
        <v>-10412.540127040586</v>
      </c>
    </row>
    <row r="176" spans="1:2" x14ac:dyDescent="0.25">
      <c r="A176" s="5">
        <f t="shared" si="6"/>
        <v>0.10999999999999999</v>
      </c>
      <c r="B176" s="11">
        <f t="shared" si="5"/>
        <v>-13126.383577952744</v>
      </c>
    </row>
    <row r="177" spans="1:2" x14ac:dyDescent="0.25">
      <c r="A177" s="5">
        <f t="shared" si="6"/>
        <v>0.11999999999999998</v>
      </c>
      <c r="B177" s="11">
        <f t="shared" si="5"/>
        <v>-15397.555705955951</v>
      </c>
    </row>
    <row r="178" spans="1:2" x14ac:dyDescent="0.25">
      <c r="A178" s="5">
        <f t="shared" si="6"/>
        <v>0.12999999999999998</v>
      </c>
      <c r="B178" s="11">
        <f t="shared" si="5"/>
        <v>-17257.571252563619</v>
      </c>
    </row>
    <row r="179" spans="1:2" x14ac:dyDescent="0.25">
      <c r="A179" s="5">
        <f t="shared" si="6"/>
        <v>0.13999999999999999</v>
      </c>
      <c r="B179" s="11">
        <f t="shared" si="5"/>
        <v>-18735.736194037832</v>
      </c>
    </row>
    <row r="180" spans="1:2" x14ac:dyDescent="0.25">
      <c r="A180" s="5">
        <f t="shared" si="6"/>
        <v>0.15</v>
      </c>
      <c r="B180" s="11">
        <f t="shared" si="5"/>
        <v>-19859.312967006234</v>
      </c>
    </row>
    <row r="181" spans="1:2" x14ac:dyDescent="0.25">
      <c r="A181" s="5">
        <f t="shared" si="6"/>
        <v>0.16</v>
      </c>
      <c r="B181" s="11">
        <f t="shared" si="5"/>
        <v>-20653.672302804654</v>
      </c>
    </row>
    <row r="182" spans="1:2" x14ac:dyDescent="0.25">
      <c r="A182" s="5">
        <f t="shared" si="6"/>
        <v>0.17</v>
      </c>
      <c r="B182" s="11">
        <f t="shared" si="5"/>
        <v>-21142.432846851996</v>
      </c>
    </row>
    <row r="183" spans="1:2" x14ac:dyDescent="0.25">
      <c r="A183" s="5">
        <f t="shared" si="6"/>
        <v>0.18000000000000002</v>
      </c>
      <c r="B183" s="11">
        <f t="shared" si="5"/>
        <v>-21347.589627807494</v>
      </c>
    </row>
    <row r="184" spans="1:2" x14ac:dyDescent="0.25">
      <c r="A184" s="5">
        <f t="shared" si="6"/>
        <v>0.19000000000000003</v>
      </c>
      <c r="B184" s="11">
        <f t="shared" si="5"/>
        <v>-21289.632341054152</v>
      </c>
    </row>
    <row r="185" spans="1:2" x14ac:dyDescent="0.25">
      <c r="A185" s="5">
        <f t="shared" si="6"/>
        <v>0.20000000000000004</v>
      </c>
      <c r="B185" s="11">
        <f t="shared" si="5"/>
        <v>-20987.654320987756</v>
      </c>
    </row>
    <row r="186" spans="1:2" x14ac:dyDescent="0.25">
      <c r="A186" s="5">
        <f t="shared" si="6"/>
        <v>0.21000000000000005</v>
      </c>
      <c r="B186" s="11">
        <f t="shared" si="5"/>
        <v>-20459.452995558386</v>
      </c>
    </row>
    <row r="187" spans="1:2" x14ac:dyDescent="0.25">
      <c r="A187" s="5">
        <f t="shared" si="6"/>
        <v>0.22000000000000006</v>
      </c>
      <c r="B187" s="11">
        <f t="shared" si="5"/>
        <v>-19721.622543549398</v>
      </c>
    </row>
    <row r="188" spans="1:2" x14ac:dyDescent="0.25">
      <c r="A188" s="5">
        <f t="shared" si="6"/>
        <v>0.23000000000000007</v>
      </c>
      <c r="B188" s="11">
        <f t="shared" si="5"/>
        <v>-18789.639409317984</v>
      </c>
    </row>
    <row r="189" spans="1:2" x14ac:dyDescent="0.25">
      <c r="A189" s="5">
        <f t="shared" si="6"/>
        <v>0.24000000000000007</v>
      </c>
      <c r="B189" s="11">
        <f t="shared" si="5"/>
        <v>-17677.941270420444</v>
      </c>
    </row>
    <row r="190" spans="1:2" x14ac:dyDescent="0.25">
      <c r="A190" s="5">
        <f t="shared" si="6"/>
        <v>0.25000000000000006</v>
      </c>
      <c r="B190" s="11">
        <f t="shared" si="5"/>
        <v>-16400</v>
      </c>
    </row>
    <row r="191" spans="1:2" x14ac:dyDescent="0.25">
      <c r="A191" s="5">
        <f t="shared" si="6"/>
        <v>0.26000000000000006</v>
      </c>
      <c r="B191" s="11">
        <f t="shared" si="5"/>
        <v>-14968.389117449289</v>
      </c>
    </row>
    <row r="192" spans="1:2" x14ac:dyDescent="0.25">
      <c r="A192" s="5">
        <f t="shared" si="6"/>
        <v>0.27000000000000007</v>
      </c>
      <c r="B192" s="11">
        <f t="shared" si="5"/>
        <v>-13394.846177131054</v>
      </c>
    </row>
    <row r="193" spans="1:2" x14ac:dyDescent="0.25">
      <c r="A193" s="5">
        <f t="shared" si="6"/>
        <v>0.28000000000000008</v>
      </c>
      <c r="B193" s="11">
        <f t="shared" si="5"/>
        <v>-11690.330505371094</v>
      </c>
    </row>
    <row r="194" spans="1:2" x14ac:dyDescent="0.25">
      <c r="A194" s="5">
        <f t="shared" si="6"/>
        <v>0.29000000000000009</v>
      </c>
      <c r="B194" s="11">
        <f t="shared" si="5"/>
        <v>-9865.0766600972274</v>
      </c>
    </row>
    <row r="195" spans="1:2" x14ac:dyDescent="0.25">
      <c r="A195" s="5">
        <f t="shared" si="6"/>
        <v>0.3000000000000001</v>
      </c>
      <c r="B195" s="11">
        <f t="shared" si="5"/>
        <v>-7928.6439550436335</v>
      </c>
    </row>
    <row r="196" spans="1:2" x14ac:dyDescent="0.25">
      <c r="A196" s="5">
        <f t="shared" si="6"/>
        <v>0.31000000000000011</v>
      </c>
      <c r="B196" s="11">
        <f t="shared" si="5"/>
        <v>-5889.9623609746341</v>
      </c>
    </row>
    <row r="197" spans="1:2" x14ac:dyDescent="0.25">
      <c r="A197" s="5">
        <f t="shared" si="6"/>
        <v>0.32000000000000012</v>
      </c>
      <c r="B197" s="11">
        <f t="shared" si="5"/>
        <v>-3757.3750696715433</v>
      </c>
    </row>
    <row r="198" spans="1:2" x14ac:dyDescent="0.25">
      <c r="A198" s="5">
        <f t="shared" si="6"/>
        <v>0.33000000000000013</v>
      </c>
      <c r="B198" s="11">
        <f t="shared" si="5"/>
        <v>-1538.6779821448727</v>
      </c>
    </row>
    <row r="199" spans="1:2" x14ac:dyDescent="0.25">
      <c r="A199" s="5">
        <f t="shared" si="6"/>
        <v>0.34000000000000014</v>
      </c>
      <c r="B199" s="11">
        <f t="shared" si="5"/>
        <v>758.84363951766863</v>
      </c>
    </row>
    <row r="200" spans="1:2" x14ac:dyDescent="0.25">
      <c r="A200" s="5">
        <f t="shared" si="6"/>
        <v>0.35000000000000014</v>
      </c>
      <c r="B200" s="11">
        <f t="shared" si="5"/>
        <v>3128.3811373227509</v>
      </c>
    </row>
    <row r="201" spans="1:2" x14ac:dyDescent="0.25">
      <c r="A201" s="5">
        <f t="shared" si="6"/>
        <v>0.36000000000000015</v>
      </c>
      <c r="B201" s="11">
        <f t="shared" si="5"/>
        <v>5563.5708384716418</v>
      </c>
    </row>
    <row r="202" spans="1:2" x14ac:dyDescent="0.25">
      <c r="A202" s="5">
        <f t="shared" si="6"/>
        <v>0.37000000000000016</v>
      </c>
      <c r="B202" s="11">
        <f t="shared" si="5"/>
        <v>8058.464667927823</v>
      </c>
    </row>
    <row r="203" spans="1:2" x14ac:dyDescent="0.25">
      <c r="A203" s="5">
        <f t="shared" si="6"/>
        <v>0.38000000000000017</v>
      </c>
      <c r="B203" s="11">
        <f t="shared" si="5"/>
        <v>10607.502823141869</v>
      </c>
    </row>
    <row r="204" spans="1:2" x14ac:dyDescent="0.25">
      <c r="A204" s="5">
        <f t="shared" si="6"/>
        <v>0.39000000000000018</v>
      </c>
      <c r="B204" s="11">
        <f t="shared" si="5"/>
        <v>13205.488355442532</v>
      </c>
    </row>
    <row r="205" spans="1:2" x14ac:dyDescent="0.25">
      <c r="A205" s="5">
        <f t="shared" si="6"/>
        <v>0.40000000000000019</v>
      </c>
      <c r="B205" s="11">
        <f t="shared" si="5"/>
        <v>15847.563515202142</v>
      </c>
    </row>
    <row r="206" spans="1:2" x14ac:dyDescent="0.25">
      <c r="A206" s="5">
        <f t="shared" si="6"/>
        <v>0.4100000000000002</v>
      </c>
      <c r="B206" s="11">
        <f t="shared" si="5"/>
        <v>18529.187729411409</v>
      </c>
    </row>
    <row r="207" spans="1:2" x14ac:dyDescent="0.25">
      <c r="A207" s="5">
        <f t="shared" si="6"/>
        <v>0.42000000000000021</v>
      </c>
      <c r="B207" s="11">
        <f t="shared" si="5"/>
        <v>21246.11709079775</v>
      </c>
    </row>
    <row r="208" spans="1:2" x14ac:dyDescent="0.25">
      <c r="A208" s="5">
        <f t="shared" si="6"/>
        <v>0.43000000000000022</v>
      </c>
      <c r="B208" s="11">
        <f t="shared" si="5"/>
        <v>23994.385247247992</v>
      </c>
    </row>
    <row r="209" spans="1:6" x14ac:dyDescent="0.25">
      <c r="A209" s="5">
        <f t="shared" si="6"/>
        <v>0.44000000000000022</v>
      </c>
      <c r="B209" s="11">
        <f t="shared" si="5"/>
        <v>26770.28558908694</v>
      </c>
    </row>
    <row r="210" spans="1:6" x14ac:dyDescent="0.25">
      <c r="A210" s="5">
        <f t="shared" si="6"/>
        <v>0.45000000000000023</v>
      </c>
      <c r="B210" s="11">
        <f t="shared" si="5"/>
        <v>29570.354639810976</v>
      </c>
    </row>
    <row r="211" spans="1:6" x14ac:dyDescent="0.25">
      <c r="A211" s="5">
        <f t="shared" si="6"/>
        <v>0.46000000000000024</v>
      </c>
      <c r="B211" s="11">
        <f t="shared" si="5"/>
        <v>32391.356563246227</v>
      </c>
    </row>
    <row r="212" spans="1:6" x14ac:dyDescent="0.25">
      <c r="A212" s="5">
        <f t="shared" si="6"/>
        <v>0.47000000000000025</v>
      </c>
      <c r="B212" s="11">
        <f t="shared" si="5"/>
        <v>35230.268706865259</v>
      </c>
    </row>
    <row r="213" spans="1:6" x14ac:dyDescent="0.25">
      <c r="A213" s="5">
        <f t="shared" si="6"/>
        <v>0.48000000000000026</v>
      </c>
      <c r="B213" s="11">
        <f t="shared" si="5"/>
        <v>38084.268107169017</v>
      </c>
    </row>
    <row r="214" spans="1:6" x14ac:dyDescent="0.25">
      <c r="A214" s="5">
        <f t="shared" si="6"/>
        <v>0.49000000000000027</v>
      </c>
      <c r="B214" s="11">
        <f t="shared" si="5"/>
        <v>40950.718888748146</v>
      </c>
    </row>
    <row r="215" spans="1:6" x14ac:dyDescent="0.25">
      <c r="A215" s="5">
        <f t="shared" si="6"/>
        <v>0.50000000000000022</v>
      </c>
      <c r="B215" s="11">
        <f t="shared" si="5"/>
        <v>43827.160493827192</v>
      </c>
    </row>
    <row r="219" spans="1:6" x14ac:dyDescent="0.25">
      <c r="A219" s="10" t="s">
        <v>29</v>
      </c>
    </row>
    <row r="221" spans="1:6" x14ac:dyDescent="0.25">
      <c r="B221" s="6" t="s">
        <v>5</v>
      </c>
      <c r="C221" s="6" t="s">
        <v>0</v>
      </c>
      <c r="D221" s="6" t="s">
        <v>1</v>
      </c>
      <c r="E221" s="6" t="s">
        <v>2</v>
      </c>
      <c r="F221" s="6" t="s">
        <v>3</v>
      </c>
    </row>
    <row r="222" spans="1:6" x14ac:dyDescent="0.25">
      <c r="B222" s="4">
        <v>750000</v>
      </c>
      <c r="C222" s="3">
        <v>-500000</v>
      </c>
      <c r="D222" s="3">
        <v>-500000</v>
      </c>
      <c r="E222" s="3">
        <v>-500000</v>
      </c>
      <c r="F222" s="4">
        <v>1000000</v>
      </c>
    </row>
    <row r="224" spans="1:6" x14ac:dyDescent="0.25">
      <c r="A224" s="12" t="e">
        <f>IRR(B222:F222)</f>
        <v>#NUM!</v>
      </c>
      <c r="B224" t="s">
        <v>30</v>
      </c>
    </row>
    <row r="225" spans="1:2" x14ac:dyDescent="0.25">
      <c r="A225" s="12"/>
    </row>
    <row r="226" spans="1:2" x14ac:dyDescent="0.25">
      <c r="A226" s="10" t="s">
        <v>31</v>
      </c>
    </row>
    <row r="229" spans="1:2" x14ac:dyDescent="0.25">
      <c r="A229" t="s">
        <v>13</v>
      </c>
      <c r="B229" s="11" t="s">
        <v>12</v>
      </c>
    </row>
    <row r="230" spans="1:2" x14ac:dyDescent="0.25">
      <c r="A230" s="5">
        <v>0</v>
      </c>
      <c r="B230" s="11">
        <f>NPV(A230,$C$222:$F$222)+$B$222</f>
        <v>250000</v>
      </c>
    </row>
    <row r="231" spans="1:2" x14ac:dyDescent="0.25">
      <c r="A231" s="5">
        <f>A230+1%</f>
        <v>0.01</v>
      </c>
      <c r="B231" s="11">
        <f t="shared" ref="B231:B280" si="7">NPV(A231,$C$222:$F$222)+$B$222</f>
        <v>240487.74086503871</v>
      </c>
    </row>
    <row r="232" spans="1:2" x14ac:dyDescent="0.25">
      <c r="A232" s="5">
        <f t="shared" ref="A232:A280" si="8">A231+1%</f>
        <v>0.02</v>
      </c>
      <c r="B232" s="11">
        <f t="shared" si="7"/>
        <v>231903.78970262682</v>
      </c>
    </row>
    <row r="233" spans="1:2" x14ac:dyDescent="0.25">
      <c r="A233" s="5">
        <f t="shared" si="8"/>
        <v>0.03</v>
      </c>
      <c r="B233" s="11">
        <f t="shared" si="7"/>
        <v>224181.37046834838</v>
      </c>
    </row>
    <row r="234" spans="1:2" x14ac:dyDescent="0.25">
      <c r="A234" s="5">
        <f t="shared" si="8"/>
        <v>0.04</v>
      </c>
      <c r="B234" s="11">
        <f t="shared" si="7"/>
        <v>217258.67441616184</v>
      </c>
    </row>
    <row r="235" spans="1:2" x14ac:dyDescent="0.25">
      <c r="A235" s="5">
        <f t="shared" si="8"/>
        <v>0.05</v>
      </c>
      <c r="B235" s="11">
        <f t="shared" si="7"/>
        <v>211078.4601066428</v>
      </c>
    </row>
    <row r="236" spans="1:2" x14ac:dyDescent="0.25">
      <c r="A236" s="5">
        <f t="shared" si="8"/>
        <v>6.0000000000000005E-2</v>
      </c>
      <c r="B236" s="11">
        <f t="shared" si="7"/>
        <v>205587.68850720231</v>
      </c>
    </row>
    <row r="237" spans="1:2" x14ac:dyDescent="0.25">
      <c r="A237" s="5">
        <f t="shared" si="8"/>
        <v>7.0000000000000007E-2</v>
      </c>
      <c r="B237" s="11">
        <f t="shared" si="7"/>
        <v>200737.18983932515</v>
      </c>
    </row>
    <row r="238" spans="1:2" x14ac:dyDescent="0.25">
      <c r="A238" s="5">
        <f t="shared" si="8"/>
        <v>0.08</v>
      </c>
      <c r="B238" s="11">
        <f t="shared" si="7"/>
        <v>196481.35917251394</v>
      </c>
    </row>
    <row r="239" spans="1:2" x14ac:dyDescent="0.25">
      <c r="A239" s="5">
        <f t="shared" si="8"/>
        <v>0.09</v>
      </c>
      <c r="B239" s="11">
        <f t="shared" si="7"/>
        <v>192777.87807110918</v>
      </c>
    </row>
    <row r="240" spans="1:2" x14ac:dyDescent="0.25">
      <c r="A240" s="5">
        <f t="shared" si="8"/>
        <v>9.9999999999999992E-2</v>
      </c>
      <c r="B240" s="11">
        <f t="shared" si="7"/>
        <v>189587.45987295941</v>
      </c>
    </row>
    <row r="241" spans="1:4" x14ac:dyDescent="0.25">
      <c r="A241" s="5">
        <f t="shared" si="8"/>
        <v>0.10999999999999999</v>
      </c>
      <c r="B241" s="11">
        <f t="shared" si="7"/>
        <v>186873.61642204726</v>
      </c>
    </row>
    <row r="242" spans="1:4" x14ac:dyDescent="0.25">
      <c r="A242" s="5">
        <f t="shared" si="8"/>
        <v>0.11999999999999998</v>
      </c>
      <c r="B242" s="11">
        <f t="shared" si="7"/>
        <v>184602.44429404405</v>
      </c>
    </row>
    <row r="243" spans="1:4" x14ac:dyDescent="0.25">
      <c r="A243" s="5">
        <f t="shared" si="8"/>
        <v>0.12999999999999998</v>
      </c>
      <c r="B243" s="11">
        <f t="shared" si="7"/>
        <v>182742.42874743638</v>
      </c>
    </row>
    <row r="244" spans="1:4" x14ac:dyDescent="0.25">
      <c r="A244" s="5">
        <f t="shared" si="8"/>
        <v>0.13999999999999999</v>
      </c>
      <c r="B244" s="11">
        <f t="shared" si="7"/>
        <v>181264.26380596217</v>
      </c>
    </row>
    <row r="245" spans="1:4" x14ac:dyDescent="0.25">
      <c r="A245" s="5">
        <f t="shared" si="8"/>
        <v>0.15</v>
      </c>
      <c r="B245" s="11">
        <f t="shared" si="7"/>
        <v>180140.68703299377</v>
      </c>
    </row>
    <row r="246" spans="1:4" x14ac:dyDescent="0.25">
      <c r="A246" s="5">
        <f t="shared" si="8"/>
        <v>0.16</v>
      </c>
      <c r="B246" s="11">
        <f t="shared" si="7"/>
        <v>179346.32769719535</v>
      </c>
    </row>
    <row r="247" spans="1:4" x14ac:dyDescent="0.25">
      <c r="A247" s="5">
        <f t="shared" si="8"/>
        <v>0.17</v>
      </c>
      <c r="B247" s="11">
        <f t="shared" si="7"/>
        <v>178857.567153148</v>
      </c>
    </row>
    <row r="248" spans="1:4" x14ac:dyDescent="0.25">
      <c r="A248" s="5">
        <f t="shared" si="8"/>
        <v>0.18000000000000002</v>
      </c>
      <c r="B248" s="11">
        <f t="shared" si="7"/>
        <v>178652.41037219251</v>
      </c>
    </row>
    <row r="249" spans="1:4" x14ac:dyDescent="0.25">
      <c r="A249" s="16">
        <f t="shared" si="8"/>
        <v>0.19000000000000003</v>
      </c>
      <c r="B249" s="11">
        <f t="shared" si="7"/>
        <v>178710.36765894585</v>
      </c>
    </row>
    <row r="250" spans="1:4" x14ac:dyDescent="0.25">
      <c r="A250" s="5">
        <f t="shared" si="8"/>
        <v>0.20000000000000004</v>
      </c>
      <c r="B250" s="11">
        <f t="shared" si="7"/>
        <v>179012.34567901224</v>
      </c>
    </row>
    <row r="251" spans="1:4" ht="17.25" x14ac:dyDescent="0.4">
      <c r="A251" s="5">
        <f t="shared" si="8"/>
        <v>0.21000000000000005</v>
      </c>
      <c r="B251" s="11">
        <f t="shared" si="7"/>
        <v>179540.54700444161</v>
      </c>
      <c r="D251" s="15"/>
    </row>
    <row r="252" spans="1:4" x14ac:dyDescent="0.25">
      <c r="A252" s="5">
        <f t="shared" si="8"/>
        <v>0.22000000000000006</v>
      </c>
      <c r="B252" s="11">
        <f t="shared" si="7"/>
        <v>180278.3774564506</v>
      </c>
    </row>
    <row r="253" spans="1:4" x14ac:dyDescent="0.25">
      <c r="A253" s="5">
        <f t="shared" si="8"/>
        <v>0.23000000000000007</v>
      </c>
      <c r="B253" s="11">
        <f t="shared" si="7"/>
        <v>181210.36059068202</v>
      </c>
    </row>
    <row r="254" spans="1:4" x14ac:dyDescent="0.25">
      <c r="A254" s="5">
        <f t="shared" si="8"/>
        <v>0.24000000000000007</v>
      </c>
      <c r="B254" s="11">
        <f t="shared" si="7"/>
        <v>182322.05872957956</v>
      </c>
    </row>
    <row r="255" spans="1:4" x14ac:dyDescent="0.25">
      <c r="A255" s="5">
        <f t="shared" si="8"/>
        <v>0.25000000000000006</v>
      </c>
      <c r="B255" s="11">
        <f t="shared" si="7"/>
        <v>183600</v>
      </c>
    </row>
    <row r="256" spans="1:4" x14ac:dyDescent="0.25">
      <c r="A256" s="5">
        <f t="shared" si="8"/>
        <v>0.26000000000000006</v>
      </c>
      <c r="B256" s="11">
        <f t="shared" si="7"/>
        <v>185031.61088255071</v>
      </c>
    </row>
    <row r="257" spans="1:2" x14ac:dyDescent="0.25">
      <c r="A257" s="5">
        <f t="shared" si="8"/>
        <v>0.27000000000000007</v>
      </c>
      <c r="B257" s="11">
        <f t="shared" si="7"/>
        <v>186605.15382286895</v>
      </c>
    </row>
    <row r="258" spans="1:2" x14ac:dyDescent="0.25">
      <c r="A258" s="5">
        <f t="shared" si="8"/>
        <v>0.28000000000000008</v>
      </c>
      <c r="B258" s="11">
        <f t="shared" si="7"/>
        <v>188309.66949462891</v>
      </c>
    </row>
    <row r="259" spans="1:2" x14ac:dyDescent="0.25">
      <c r="A259" s="5">
        <f t="shared" si="8"/>
        <v>0.29000000000000009</v>
      </c>
      <c r="B259" s="11">
        <f t="shared" si="7"/>
        <v>190134.92333990277</v>
      </c>
    </row>
    <row r="260" spans="1:2" x14ac:dyDescent="0.25">
      <c r="A260" s="5">
        <f t="shared" si="8"/>
        <v>0.3000000000000001</v>
      </c>
      <c r="B260" s="11">
        <f t="shared" si="7"/>
        <v>192071.35604495637</v>
      </c>
    </row>
    <row r="261" spans="1:2" x14ac:dyDescent="0.25">
      <c r="A261" s="5">
        <f t="shared" si="8"/>
        <v>0.31000000000000011</v>
      </c>
      <c r="B261" s="11">
        <f t="shared" si="7"/>
        <v>194110.03763902537</v>
      </c>
    </row>
    <row r="262" spans="1:2" x14ac:dyDescent="0.25">
      <c r="A262" s="5">
        <f t="shared" si="8"/>
        <v>0.32000000000000012</v>
      </c>
      <c r="B262" s="11">
        <f t="shared" si="7"/>
        <v>196242.62493032846</v>
      </c>
    </row>
    <row r="263" spans="1:2" x14ac:dyDescent="0.25">
      <c r="A263" s="5">
        <f t="shared" si="8"/>
        <v>0.33000000000000013</v>
      </c>
      <c r="B263" s="11">
        <f t="shared" si="7"/>
        <v>198461.32201785513</v>
      </c>
    </row>
    <row r="264" spans="1:2" x14ac:dyDescent="0.25">
      <c r="A264" s="5">
        <f t="shared" si="8"/>
        <v>0.34000000000000014</v>
      </c>
      <c r="B264" s="11">
        <f t="shared" si="7"/>
        <v>200758.84363951767</v>
      </c>
    </row>
    <row r="265" spans="1:2" x14ac:dyDescent="0.25">
      <c r="A265" s="5">
        <f t="shared" si="8"/>
        <v>0.35000000000000014</v>
      </c>
      <c r="B265" s="11">
        <f t="shared" si="7"/>
        <v>203128.38113732275</v>
      </c>
    </row>
    <row r="266" spans="1:2" x14ac:dyDescent="0.25">
      <c r="A266" s="5">
        <f t="shared" si="8"/>
        <v>0.36000000000000015</v>
      </c>
      <c r="B266" s="11">
        <f t="shared" si="7"/>
        <v>205563.57083847164</v>
      </c>
    </row>
    <row r="267" spans="1:2" x14ac:dyDescent="0.25">
      <c r="A267" s="5">
        <f t="shared" si="8"/>
        <v>0.37000000000000016</v>
      </c>
      <c r="B267" s="11">
        <f t="shared" si="7"/>
        <v>208058.46466792782</v>
      </c>
    </row>
    <row r="268" spans="1:2" x14ac:dyDescent="0.25">
      <c r="A268" s="5">
        <f t="shared" si="8"/>
        <v>0.38000000000000017</v>
      </c>
      <c r="B268" s="11">
        <f t="shared" si="7"/>
        <v>210607.50282314187</v>
      </c>
    </row>
    <row r="269" spans="1:2" x14ac:dyDescent="0.25">
      <c r="A269" s="5">
        <f t="shared" si="8"/>
        <v>0.39000000000000018</v>
      </c>
      <c r="B269" s="11">
        <f t="shared" si="7"/>
        <v>213205.48835544253</v>
      </c>
    </row>
    <row r="270" spans="1:2" x14ac:dyDescent="0.25">
      <c r="A270" s="5">
        <f t="shared" si="8"/>
        <v>0.40000000000000019</v>
      </c>
      <c r="B270" s="11">
        <f t="shared" si="7"/>
        <v>215847.56351520214</v>
      </c>
    </row>
    <row r="271" spans="1:2" x14ac:dyDescent="0.25">
      <c r="A271" s="5">
        <f t="shared" si="8"/>
        <v>0.4100000000000002</v>
      </c>
      <c r="B271" s="11">
        <f t="shared" si="7"/>
        <v>218529.18772941141</v>
      </c>
    </row>
    <row r="272" spans="1:2" x14ac:dyDescent="0.25">
      <c r="A272" s="5">
        <f t="shared" si="8"/>
        <v>0.42000000000000021</v>
      </c>
      <c r="B272" s="11">
        <f t="shared" si="7"/>
        <v>221246.11709079775</v>
      </c>
    </row>
    <row r="273" spans="1:2" x14ac:dyDescent="0.25">
      <c r="A273" s="5">
        <f t="shared" si="8"/>
        <v>0.43000000000000022</v>
      </c>
      <c r="B273" s="11">
        <f t="shared" si="7"/>
        <v>223994.38524724799</v>
      </c>
    </row>
    <row r="274" spans="1:2" x14ac:dyDescent="0.25">
      <c r="A274" s="5">
        <f t="shared" si="8"/>
        <v>0.44000000000000022</v>
      </c>
      <c r="B274" s="11">
        <f t="shared" si="7"/>
        <v>226770.28558908694</v>
      </c>
    </row>
    <row r="275" spans="1:2" x14ac:dyDescent="0.25">
      <c r="A275" s="5">
        <f t="shared" si="8"/>
        <v>0.45000000000000023</v>
      </c>
      <c r="B275" s="11">
        <f t="shared" si="7"/>
        <v>229570.35463981098</v>
      </c>
    </row>
    <row r="276" spans="1:2" x14ac:dyDescent="0.25">
      <c r="A276" s="5">
        <f t="shared" si="8"/>
        <v>0.46000000000000024</v>
      </c>
      <c r="B276" s="11">
        <f t="shared" si="7"/>
        <v>232391.35656324623</v>
      </c>
    </row>
    <row r="277" spans="1:2" x14ac:dyDescent="0.25">
      <c r="A277" s="5">
        <f t="shared" si="8"/>
        <v>0.47000000000000025</v>
      </c>
      <c r="B277" s="11">
        <f t="shared" si="7"/>
        <v>235230.26870686526</v>
      </c>
    </row>
    <row r="278" spans="1:2" x14ac:dyDescent="0.25">
      <c r="A278" s="5">
        <f t="shared" si="8"/>
        <v>0.48000000000000026</v>
      </c>
      <c r="B278" s="11">
        <f t="shared" si="7"/>
        <v>238084.26810716902</v>
      </c>
    </row>
    <row r="279" spans="1:2" x14ac:dyDescent="0.25">
      <c r="A279" s="5">
        <f t="shared" si="8"/>
        <v>0.49000000000000027</v>
      </c>
      <c r="B279" s="11">
        <f t="shared" si="7"/>
        <v>240950.71888874815</v>
      </c>
    </row>
    <row r="280" spans="1:2" x14ac:dyDescent="0.25">
      <c r="A280" s="5">
        <f t="shared" si="8"/>
        <v>0.50000000000000022</v>
      </c>
      <c r="B280" s="11">
        <f t="shared" si="7"/>
        <v>243827.16049382719</v>
      </c>
    </row>
    <row r="283" spans="1:2" x14ac:dyDescent="0.25">
      <c r="A283" s="10" t="s">
        <v>32</v>
      </c>
    </row>
    <row r="284" spans="1:2" x14ac:dyDescent="0.25">
      <c r="A284" s="5"/>
    </row>
    <row r="285" spans="1:2" x14ac:dyDescent="0.25">
      <c r="A285" s="12">
        <f>IRR(C291:H291)</f>
        <v>0.2260612215888913</v>
      </c>
      <c r="B285" t="s">
        <v>18</v>
      </c>
    </row>
    <row r="286" spans="1:2" x14ac:dyDescent="0.25">
      <c r="A286" t="s">
        <v>15</v>
      </c>
    </row>
    <row r="287" spans="1:2" x14ac:dyDescent="0.25">
      <c r="A287" s="11">
        <f>NPV($B$5,D291:H291)+C291</f>
        <v>48922.220620647538</v>
      </c>
    </row>
    <row r="288" spans="1:2" x14ac:dyDescent="0.25">
      <c r="A288" s="11">
        <f>NPV(A285,D291:H291)+C291</f>
        <v>0</v>
      </c>
      <c r="B288" t="s">
        <v>16</v>
      </c>
    </row>
    <row r="289" spans="1:8" x14ac:dyDescent="0.25">
      <c r="B289" t="s">
        <v>17</v>
      </c>
    </row>
    <row r="290" spans="1:8" x14ac:dyDescent="0.25">
      <c r="C290" s="6" t="s">
        <v>5</v>
      </c>
      <c r="D290" s="6" t="s">
        <v>0</v>
      </c>
      <c r="E290" s="6" t="s">
        <v>1</v>
      </c>
      <c r="F290" s="6" t="s">
        <v>2</v>
      </c>
      <c r="G290" s="6" t="s">
        <v>3</v>
      </c>
      <c r="H290" s="6" t="s">
        <v>4</v>
      </c>
    </row>
    <row r="291" spans="1:8" x14ac:dyDescent="0.25">
      <c r="C291" s="3">
        <v>-219600</v>
      </c>
      <c r="D291" s="4">
        <v>46592</v>
      </c>
      <c r="E291" s="4">
        <v>69266.399999999994</v>
      </c>
      <c r="F291" s="4">
        <v>80218.0288</v>
      </c>
      <c r="G291" s="4">
        <v>101292.863168</v>
      </c>
      <c r="H291" s="4">
        <v>130683.72741759999</v>
      </c>
    </row>
    <row r="293" spans="1:8" x14ac:dyDescent="0.25">
      <c r="A293" t="s">
        <v>33</v>
      </c>
    </row>
    <row r="294" spans="1:8" x14ac:dyDescent="0.25">
      <c r="D294" s="1">
        <v>4</v>
      </c>
      <c r="E294" s="1">
        <v>3</v>
      </c>
      <c r="F294">
        <v>2</v>
      </c>
      <c r="G294" s="1">
        <v>1</v>
      </c>
      <c r="H294" s="1">
        <v>0</v>
      </c>
    </row>
    <row r="295" spans="1:8" x14ac:dyDescent="0.25">
      <c r="C295" s="6" t="s">
        <v>5</v>
      </c>
      <c r="D295" s="6" t="s">
        <v>0</v>
      </c>
      <c r="E295" s="6" t="s">
        <v>1</v>
      </c>
      <c r="F295" s="6" t="s">
        <v>2</v>
      </c>
      <c r="G295" s="6" t="s">
        <v>3</v>
      </c>
      <c r="H295" s="6" t="s">
        <v>4</v>
      </c>
    </row>
    <row r="296" spans="1:8" x14ac:dyDescent="0.25">
      <c r="B296" t="s">
        <v>34</v>
      </c>
      <c r="C296" s="3">
        <v>-219600</v>
      </c>
      <c r="D296" s="4">
        <v>46592</v>
      </c>
      <c r="E296" s="4">
        <v>69266.399999999994</v>
      </c>
      <c r="F296" s="4">
        <v>80218.0288</v>
      </c>
      <c r="G296" s="4">
        <v>101292.863168</v>
      </c>
      <c r="H296" s="4">
        <v>130683.72741759999</v>
      </c>
    </row>
    <row r="297" spans="1:8" x14ac:dyDescent="0.25">
      <c r="B297" t="s">
        <v>36</v>
      </c>
      <c r="D297" s="1">
        <f>D296*(1+$A$285)^D294</f>
        <v>105283.41894337507</v>
      </c>
      <c r="E297" s="1">
        <f>E296*(1+$A$285)^E294</f>
        <v>127661.2481682104</v>
      </c>
      <c r="F297" s="1">
        <f>F296*(1+$A$285)^F294</f>
        <v>120585.8361135961</v>
      </c>
      <c r="G297" s="1">
        <f>G296*(1+$A$285)^G294</f>
        <v>124191.25155399449</v>
      </c>
      <c r="H297" s="1">
        <f>H296*(1+$A$285)^H294</f>
        <v>130683.72741759999</v>
      </c>
    </row>
    <row r="298" spans="1:8" x14ac:dyDescent="0.25">
      <c r="B298" t="s">
        <v>35</v>
      </c>
      <c r="C298" s="13">
        <f>C296</f>
        <v>-219600</v>
      </c>
      <c r="D298" s="13">
        <v>0</v>
      </c>
      <c r="E298" s="13">
        <v>0</v>
      </c>
      <c r="F298" s="13">
        <v>0</v>
      </c>
      <c r="G298" s="13">
        <v>0</v>
      </c>
      <c r="H298" s="13">
        <f>SUM(D297:H297)</f>
        <v>608405.48219677608</v>
      </c>
    </row>
    <row r="301" spans="1:8" x14ac:dyDescent="0.25">
      <c r="A301" t="s">
        <v>37</v>
      </c>
      <c r="C301" s="17">
        <f>IRR(C298:H298)</f>
        <v>0.22606122158888931</v>
      </c>
    </row>
    <row r="303" spans="1:8" x14ac:dyDescent="0.25">
      <c r="A303" t="s">
        <v>38</v>
      </c>
    </row>
    <row r="305" spans="1:8" x14ac:dyDescent="0.25">
      <c r="A305" t="s">
        <v>39</v>
      </c>
    </row>
    <row r="306" spans="1:8" x14ac:dyDescent="0.25">
      <c r="A306" s="18">
        <f>MIRR(C296:H296,,15%)</f>
        <v>0.19720196009256963</v>
      </c>
      <c r="B306" t="s">
        <v>40</v>
      </c>
    </row>
    <row r="308" spans="1:8" x14ac:dyDescent="0.25">
      <c r="A308" s="19">
        <v>0.15</v>
      </c>
      <c r="B308" t="s">
        <v>41</v>
      </c>
      <c r="D308" s="1">
        <v>4</v>
      </c>
      <c r="E308" s="1">
        <v>3</v>
      </c>
      <c r="F308">
        <v>2</v>
      </c>
      <c r="G308" s="1">
        <v>1</v>
      </c>
      <c r="H308" s="1">
        <v>0</v>
      </c>
    </row>
    <row r="309" spans="1:8" x14ac:dyDescent="0.25">
      <c r="C309" s="6" t="s">
        <v>5</v>
      </c>
      <c r="D309" s="6" t="s">
        <v>0</v>
      </c>
      <c r="E309" s="6" t="s">
        <v>1</v>
      </c>
      <c r="F309" s="6" t="s">
        <v>2</v>
      </c>
      <c r="G309" s="6" t="s">
        <v>3</v>
      </c>
      <c r="H309" s="6" t="s">
        <v>4</v>
      </c>
    </row>
    <row r="310" spans="1:8" x14ac:dyDescent="0.25">
      <c r="B310" t="s">
        <v>34</v>
      </c>
      <c r="C310" s="3">
        <v>-219600</v>
      </c>
      <c r="D310" s="4">
        <v>46592</v>
      </c>
      <c r="E310" s="4">
        <v>69266.399999999994</v>
      </c>
      <c r="F310" s="4">
        <v>80218.0288</v>
      </c>
      <c r="G310" s="4">
        <v>101292.863168</v>
      </c>
      <c r="H310" s="4">
        <v>130683.72741759999</v>
      </c>
    </row>
    <row r="311" spans="1:8" x14ac:dyDescent="0.25">
      <c r="B311" t="s">
        <v>36</v>
      </c>
      <c r="D311" s="1">
        <f>D310*(1+$A$308)^D308</f>
        <v>81489.699199999974</v>
      </c>
      <c r="E311" s="1">
        <f t="shared" ref="E311:H311" si="9">E310*(1+$A$308)^E308</f>
        <v>105345.53609999995</v>
      </c>
      <c r="F311" s="1">
        <f t="shared" si="9"/>
        <v>106088.34308799998</v>
      </c>
      <c r="G311" s="1">
        <f t="shared" si="9"/>
        <v>116486.79264319998</v>
      </c>
      <c r="H311" s="1">
        <f t="shared" si="9"/>
        <v>130683.72741759999</v>
      </c>
    </row>
    <row r="312" spans="1:8" x14ac:dyDescent="0.25">
      <c r="B312" t="s">
        <v>35</v>
      </c>
      <c r="C312" s="13">
        <f>C310</f>
        <v>-219600</v>
      </c>
      <c r="D312" s="13">
        <v>0</v>
      </c>
      <c r="E312" s="13">
        <v>0</v>
      </c>
      <c r="F312" s="13">
        <v>0</v>
      </c>
      <c r="G312" s="13">
        <v>0</v>
      </c>
      <c r="H312" s="13">
        <f>SUM(D311:H311)</f>
        <v>540094.09844879992</v>
      </c>
    </row>
    <row r="314" spans="1:8" x14ac:dyDescent="0.25">
      <c r="A314" t="s">
        <v>42</v>
      </c>
      <c r="B314" s="18">
        <f>IRR(C312:H312)</f>
        <v>0.19720196009256941</v>
      </c>
      <c r="C314" s="1" t="s">
        <v>43</v>
      </c>
    </row>
    <row r="315" spans="1:8" x14ac:dyDescent="0.25">
      <c r="A315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CORREIA</dc:creator>
  <cp:lastModifiedBy>Lucas Serrão Macoris</cp:lastModifiedBy>
  <dcterms:created xsi:type="dcterms:W3CDTF">2020-08-21T12:07:15Z</dcterms:created>
  <dcterms:modified xsi:type="dcterms:W3CDTF">2024-03-18T14:43:02Z</dcterms:modified>
</cp:coreProperties>
</file>