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Lauren/Google Drive/Vanderbilt/Dissertation/Analysis/Dissertation/Manuscript/tables/threshold50/"/>
    </mc:Choice>
  </mc:AlternateContent>
  <xr:revisionPtr revIDLastSave="0" documentId="8_{CD6E8B16-64CA-BA45-BF47-37435E1FE169}" xr6:coauthVersionLast="45" xr6:coauthVersionMax="45" xr10:uidLastSave="{00000000-0000-0000-0000-000000000000}"/>
  <bookViews>
    <workbookView xWindow="80" yWindow="1040" windowWidth="36100" windowHeight="19580" activeTab="3" xr2:uid="{00000000-000D-0000-FFFF-FFFF00000000}"/>
  </bookViews>
  <sheets>
    <sheet name="Model-Selection" sheetId="1" r:id="rId1"/>
    <sheet name="Coefficients" sheetId="2" r:id="rId2"/>
    <sheet name="Performance" sheetId="3" r:id="rId3"/>
    <sheet name="Sheet1" sheetId="5" r:id="rId4"/>
    <sheet name="Classification-Tabl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  <c r="N2" i="5"/>
  <c r="O4" i="5"/>
  <c r="P4" i="5"/>
  <c r="Q4" i="5"/>
  <c r="Q2" i="5"/>
  <c r="P2" i="5"/>
  <c r="O2" i="5"/>
  <c r="F3" i="5"/>
  <c r="F4" i="5"/>
  <c r="F2" i="5"/>
  <c r="M4" i="5"/>
  <c r="L4" i="5"/>
  <c r="K4" i="5"/>
  <c r="J4" i="5"/>
  <c r="I4" i="5"/>
  <c r="M2" i="5"/>
  <c r="L2" i="5"/>
  <c r="K2" i="5"/>
  <c r="J2" i="5"/>
  <c r="I2" i="5"/>
</calcChain>
</file>

<file path=xl/sharedStrings.xml><?xml version="1.0" encoding="utf-8"?>
<sst xmlns="http://schemas.openxmlformats.org/spreadsheetml/2006/main" count="164" uniqueCount="118">
  <si>
    <t>variable</t>
  </si>
  <si>
    <t>full_est</t>
  </si>
  <si>
    <t>full_se</t>
  </si>
  <si>
    <t>sel_est</t>
  </si>
  <si>
    <t>sel_se</t>
  </si>
  <si>
    <t>rmsdratio</t>
  </si>
  <si>
    <t>boot_inclusion</t>
  </si>
  <si>
    <t>boot_relbias</t>
  </si>
  <si>
    <t>boot_median</t>
  </si>
  <si>
    <t>boot_025per</t>
  </si>
  <si>
    <t>boot_975per</t>
  </si>
  <si>
    <t>(Intercept)</t>
  </si>
  <si>
    <t>lab_hgb</t>
  </si>
  <si>
    <t>hiv</t>
  </si>
  <si>
    <t>drughxFormer</t>
  </si>
  <si>
    <t>drughxCurrent</t>
  </si>
  <si>
    <t>diabetes_yn</t>
  </si>
  <si>
    <t>age_group25-35</t>
  </si>
  <si>
    <t>age_group35-45</t>
  </si>
  <si>
    <t>age_group45-55</t>
  </si>
  <si>
    <t>age_group55+</t>
  </si>
  <si>
    <t>educ_years</t>
  </si>
  <si>
    <t>smokhxFormer</t>
  </si>
  <si>
    <t>smokhxCurrent</t>
  </si>
  <si>
    <t>female</t>
  </si>
  <si>
    <t>bmi</t>
  </si>
  <si>
    <t>smear_pos</t>
  </si>
  <si>
    <t>non_white</t>
  </si>
  <si>
    <t>evertb</t>
  </si>
  <si>
    <t>dishx_any_minus</t>
  </si>
  <si>
    <t>alcoholhxFormer</t>
  </si>
  <si>
    <t>alcoholhxCurrent</t>
  </si>
  <si>
    <t>xray_cavit</t>
  </si>
  <si>
    <t>full_model</t>
  </si>
  <si>
    <t>selected_model</t>
  </si>
  <si>
    <t>boot50_model</t>
  </si>
  <si>
    <t>coef_shrink</t>
  </si>
  <si>
    <t>approx_model</t>
  </si>
  <si>
    <t>lasso_min</t>
  </si>
  <si>
    <t>lasso_1se</t>
  </si>
  <si>
    <t>Intercept</t>
  </si>
  <si>
    <t>stat</t>
  </si>
  <si>
    <t>V1</t>
  </si>
  <si>
    <t>V2</t>
  </si>
  <si>
    <t>V3</t>
  </si>
  <si>
    <t>V4</t>
  </si>
  <si>
    <t>V5</t>
  </si>
  <si>
    <t>V6</t>
  </si>
  <si>
    <t>V7</t>
  </si>
  <si>
    <t>V8</t>
  </si>
  <si>
    <t>model</t>
  </si>
  <si>
    <t>shrink</t>
  </si>
  <si>
    <t>approx</t>
  </si>
  <si>
    <t>lambda_min</t>
  </si>
  <si>
    <t>lambda_1se</t>
  </si>
  <si>
    <t>brier_score</t>
  </si>
  <si>
    <t>0.137</t>
  </si>
  <si>
    <t>0.138</t>
  </si>
  <si>
    <t>0.145</t>
  </si>
  <si>
    <t>cal_slope</t>
  </si>
  <si>
    <t>1.000</t>
  </si>
  <si>
    <t>0.966</t>
  </si>
  <si>
    <t>1.124</t>
  </si>
  <si>
    <t>0.994</t>
  </si>
  <si>
    <t>1.021</t>
  </si>
  <si>
    <t>1.786</t>
  </si>
  <si>
    <t>cal_int</t>
  </si>
  <si>
    <t xml:space="preserve"> 0.000</t>
  </si>
  <si>
    <t xml:space="preserve"> 0.123</t>
  </si>
  <si>
    <t>-0.004</t>
  </si>
  <si>
    <t xml:space="preserve"> 0.024</t>
  </si>
  <si>
    <t xml:space="preserve"> 1.002</t>
  </si>
  <si>
    <t>c_ci</t>
  </si>
  <si>
    <t>0.78 (0.74, 0.81)</t>
  </si>
  <si>
    <t>0.74 (0.7, 0.78)</t>
  </si>
  <si>
    <t>risk_group</t>
  </si>
  <si>
    <t>max_pred_val</t>
  </si>
  <si>
    <t>n_below_cut_off</t>
  </si>
  <si>
    <t>perc_below_cut_off</t>
  </si>
  <si>
    <t>cm_outcome</t>
  </si>
  <si>
    <t>cm_no_outcome</t>
  </si>
  <si>
    <t>tp</t>
  </si>
  <si>
    <t>tn</t>
  </si>
  <si>
    <t>fp</t>
  </si>
  <si>
    <t>fn</t>
  </si>
  <si>
    <t>sensitivity</t>
  </si>
  <si>
    <t>specificity</t>
  </si>
  <si>
    <t>ppv</t>
  </si>
  <si>
    <t>npv</t>
  </si>
  <si>
    <t>Low risk</t>
  </si>
  <si>
    <t>Medium risk</t>
  </si>
  <si>
    <t>High risk</t>
  </si>
  <si>
    <t>N outcome</t>
  </si>
  <si>
    <t>N</t>
  </si>
  <si>
    <t>risk in group</t>
  </si>
  <si>
    <t>True no outcome</t>
  </si>
  <si>
    <t>True outcome</t>
  </si>
  <si>
    <t>False no outcome</t>
  </si>
  <si>
    <t>False outcome</t>
  </si>
  <si>
    <t>check_total</t>
  </si>
  <si>
    <t>PPV</t>
  </si>
  <si>
    <t>No outcome</t>
  </si>
  <si>
    <t>PNV</t>
  </si>
  <si>
    <t>Test</t>
  </si>
  <si>
    <t>Truth</t>
  </si>
  <si>
    <t xml:space="preserve">Sensivity </t>
  </si>
  <si>
    <t>True outcome / true outcome + false no outcome</t>
  </si>
  <si>
    <t xml:space="preserve">Specificity </t>
  </si>
  <si>
    <t>True no outcome / true no outcome + false outcome</t>
  </si>
  <si>
    <t>True outcome / true outcome + false outcome</t>
  </si>
  <si>
    <t xml:space="preserve">PNV </t>
  </si>
  <si>
    <t>True no outcome / False no outcome + true no outcome</t>
  </si>
  <si>
    <t>If we target shorter treatment, for example,  at only individuals with low risk (risk&lt;10%, n=307), we will only have 13 people (6% of all unsuccessful outcomes - false negative rate)  of the population who should have not been treated as such</t>
  </si>
  <si>
    <t>True no outcome (true negative)</t>
  </si>
  <si>
    <t>True outcome (true positive)</t>
  </si>
  <si>
    <t>False no outcome (false negative)</t>
  </si>
  <si>
    <t>False outcome (False positive)</t>
  </si>
  <si>
    <t>If we target interventions, for example, at peope with risk &gt;20%, we will capture 68% of all unsuccessful outcomes by targetting only 36% of the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</si>
</sst>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name val="Lucida Grande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0.92210000000000003</v>
      </c>
      <c r="C2">
        <v>0.87439999999999996</v>
      </c>
      <c r="D2">
        <v>0.90890000000000004</v>
      </c>
      <c r="E2">
        <v>0.8337</v>
      </c>
      <c r="F2">
        <v>1.1341000000000001</v>
      </c>
      <c r="G2">
        <v>100</v>
      </c>
      <c r="H2">
        <v>-4.2342000000000004</v>
      </c>
      <c r="I2">
        <v>0.91820000000000002</v>
      </c>
      <c r="J2">
        <v>-1.216</v>
      </c>
      <c r="K2">
        <v>2.8123</v>
      </c>
    </row>
    <row r="3" spans="1:11" x14ac:dyDescent="0.2">
      <c r="A3" t="s">
        <v>12</v>
      </c>
      <c r="B3">
        <v>-0.17130000000000001</v>
      </c>
      <c r="C3">
        <v>4.99E-2</v>
      </c>
      <c r="D3">
        <v>-0.1709</v>
      </c>
      <c r="E3">
        <v>4.9000000000000002E-2</v>
      </c>
      <c r="F3">
        <v>1.1839999999999999</v>
      </c>
      <c r="G3">
        <v>98.4</v>
      </c>
      <c r="H3">
        <v>6.2248000000000001</v>
      </c>
      <c r="I3">
        <v>-0.17829999999999999</v>
      </c>
      <c r="J3">
        <v>-0.29239999999999999</v>
      </c>
      <c r="K3">
        <v>-7.3499999999999996E-2</v>
      </c>
    </row>
    <row r="4" spans="1:11" x14ac:dyDescent="0.2">
      <c r="A4" t="s">
        <v>13</v>
      </c>
      <c r="B4">
        <v>0.77890000000000004</v>
      </c>
      <c r="C4">
        <v>0.24030000000000001</v>
      </c>
      <c r="D4">
        <v>0.7802</v>
      </c>
      <c r="E4">
        <v>0.23039999999999999</v>
      </c>
      <c r="F4">
        <v>1.1193</v>
      </c>
      <c r="G4">
        <v>97</v>
      </c>
      <c r="H4">
        <v>3.4268999999999998</v>
      </c>
      <c r="I4">
        <v>0.78029999999999999</v>
      </c>
      <c r="J4">
        <v>0</v>
      </c>
      <c r="K4">
        <v>1.2632000000000001</v>
      </c>
    </row>
    <row r="5" spans="1:11" x14ac:dyDescent="0.2">
      <c r="A5" t="s">
        <v>14</v>
      </c>
      <c r="B5">
        <v>0.3987</v>
      </c>
      <c r="C5">
        <v>0.24809999999999999</v>
      </c>
      <c r="D5">
        <v>0.4017</v>
      </c>
      <c r="E5">
        <v>0.24690000000000001</v>
      </c>
      <c r="F5">
        <v>1.135</v>
      </c>
      <c r="G5">
        <v>96.8</v>
      </c>
      <c r="H5">
        <v>16.000499999999999</v>
      </c>
      <c r="I5">
        <v>0.43690000000000001</v>
      </c>
      <c r="J5">
        <v>-4.53E-2</v>
      </c>
      <c r="K5">
        <v>0.94989999999999997</v>
      </c>
    </row>
    <row r="6" spans="1:11" x14ac:dyDescent="0.2">
      <c r="A6" t="s">
        <v>15</v>
      </c>
      <c r="B6">
        <v>1.0971</v>
      </c>
      <c r="C6">
        <v>0.29320000000000002</v>
      </c>
      <c r="D6">
        <v>1.1243000000000001</v>
      </c>
      <c r="E6">
        <v>0.28470000000000001</v>
      </c>
      <c r="F6">
        <v>1.319</v>
      </c>
      <c r="G6">
        <v>96.8</v>
      </c>
      <c r="H6">
        <v>9.1381999999999994</v>
      </c>
      <c r="I6">
        <v>1.157</v>
      </c>
      <c r="J6">
        <v>0</v>
      </c>
      <c r="K6">
        <v>1.8768</v>
      </c>
    </row>
    <row r="7" spans="1:11" x14ac:dyDescent="0.2">
      <c r="A7" t="s">
        <v>16</v>
      </c>
      <c r="B7">
        <v>0.69599999999999995</v>
      </c>
      <c r="C7">
        <v>0.2117</v>
      </c>
      <c r="D7">
        <v>0.69020000000000004</v>
      </c>
      <c r="E7">
        <v>0.2099</v>
      </c>
      <c r="F7">
        <v>1.2036</v>
      </c>
      <c r="G7">
        <v>95.6</v>
      </c>
      <c r="H7">
        <v>5.2156000000000002</v>
      </c>
      <c r="I7">
        <v>0.7006</v>
      </c>
      <c r="J7">
        <v>0</v>
      </c>
      <c r="K7">
        <v>1.1749000000000001</v>
      </c>
    </row>
    <row r="8" spans="1:11" x14ac:dyDescent="0.2">
      <c r="A8" t="s">
        <v>17</v>
      </c>
      <c r="B8">
        <v>-0.44450000000000001</v>
      </c>
      <c r="C8">
        <v>0.26029999999999998</v>
      </c>
      <c r="D8">
        <v>-0.44440000000000002</v>
      </c>
      <c r="E8">
        <v>0.25890000000000002</v>
      </c>
      <c r="F8">
        <v>1.1607000000000001</v>
      </c>
      <c r="G8">
        <v>88.6</v>
      </c>
      <c r="H8">
        <v>11.682600000000001</v>
      </c>
      <c r="I8">
        <v>-0.45569999999999999</v>
      </c>
      <c r="J8">
        <v>-0.99880000000000002</v>
      </c>
      <c r="K8">
        <v>8.6E-3</v>
      </c>
    </row>
    <row r="9" spans="1:11" x14ac:dyDescent="0.2">
      <c r="A9" t="s">
        <v>18</v>
      </c>
      <c r="B9">
        <v>-0.63929999999999998</v>
      </c>
      <c r="C9">
        <v>0.28070000000000001</v>
      </c>
      <c r="D9">
        <v>-0.64390000000000003</v>
      </c>
      <c r="E9">
        <v>0.27860000000000001</v>
      </c>
      <c r="F9">
        <v>1.2484999999999999</v>
      </c>
      <c r="G9">
        <v>88.6</v>
      </c>
      <c r="H9">
        <v>12.025700000000001</v>
      </c>
      <c r="I9">
        <v>-0.67090000000000005</v>
      </c>
      <c r="J9">
        <v>-1.2795000000000001</v>
      </c>
      <c r="K9">
        <v>0</v>
      </c>
    </row>
    <row r="10" spans="1:11" x14ac:dyDescent="0.2">
      <c r="A10" t="s">
        <v>19</v>
      </c>
      <c r="B10">
        <v>-1.0522</v>
      </c>
      <c r="C10">
        <v>0.33739999999999998</v>
      </c>
      <c r="D10">
        <v>-1.0634999999999999</v>
      </c>
      <c r="E10">
        <v>0.3352</v>
      </c>
      <c r="F10">
        <v>1.4766999999999999</v>
      </c>
      <c r="G10">
        <v>88.6</v>
      </c>
      <c r="H10">
        <v>11.0023</v>
      </c>
      <c r="I10">
        <v>-1.1024</v>
      </c>
      <c r="J10">
        <v>-1.8744000000000001</v>
      </c>
      <c r="K10">
        <v>0</v>
      </c>
    </row>
    <row r="11" spans="1:11" x14ac:dyDescent="0.2">
      <c r="A11" t="s">
        <v>20</v>
      </c>
      <c r="B11">
        <v>-0.35720000000000002</v>
      </c>
      <c r="C11">
        <v>0.33679999999999999</v>
      </c>
      <c r="D11">
        <v>-0.43269999999999997</v>
      </c>
      <c r="E11">
        <v>0.3286</v>
      </c>
      <c r="F11">
        <v>1.2141</v>
      </c>
      <c r="G11">
        <v>88.6</v>
      </c>
      <c r="H11">
        <v>16.3279</v>
      </c>
      <c r="I11">
        <v>-0.3533</v>
      </c>
      <c r="J11">
        <v>-1.2242</v>
      </c>
      <c r="K11">
        <v>0.34239999999999998</v>
      </c>
    </row>
    <row r="12" spans="1:11" x14ac:dyDescent="0.2">
      <c r="A12" t="s">
        <v>21</v>
      </c>
      <c r="B12">
        <v>-5.6399999999999999E-2</v>
      </c>
      <c r="C12">
        <v>2.3599999999999999E-2</v>
      </c>
      <c r="D12">
        <v>-5.4699999999999999E-2</v>
      </c>
      <c r="E12">
        <v>2.35E-2</v>
      </c>
      <c r="F12">
        <v>1.3556999999999999</v>
      </c>
      <c r="G12">
        <v>83</v>
      </c>
      <c r="H12">
        <v>20.9053</v>
      </c>
      <c r="I12">
        <v>-5.9799999999999999E-2</v>
      </c>
      <c r="J12">
        <v>-0.11020000000000001</v>
      </c>
      <c r="K12">
        <v>0</v>
      </c>
    </row>
    <row r="13" spans="1:11" x14ac:dyDescent="0.2">
      <c r="A13" t="s">
        <v>22</v>
      </c>
      <c r="B13">
        <v>0.57999999999999996</v>
      </c>
      <c r="C13">
        <v>0.2394</v>
      </c>
      <c r="D13">
        <v>0.59040000000000004</v>
      </c>
      <c r="E13">
        <v>0.22939999999999999</v>
      </c>
      <c r="F13">
        <v>1.3344</v>
      </c>
      <c r="G13">
        <v>82.4</v>
      </c>
      <c r="H13">
        <v>18.603400000000001</v>
      </c>
      <c r="I13">
        <v>0.61619999999999997</v>
      </c>
      <c r="J13">
        <v>0</v>
      </c>
      <c r="K13">
        <v>1.0743</v>
      </c>
    </row>
    <row r="14" spans="1:11" x14ac:dyDescent="0.2">
      <c r="A14" t="s">
        <v>23</v>
      </c>
      <c r="B14">
        <v>0.46179999999999999</v>
      </c>
      <c r="C14">
        <v>0.26569999999999999</v>
      </c>
      <c r="D14">
        <v>0.48409999999999997</v>
      </c>
      <c r="E14">
        <v>0.25700000000000001</v>
      </c>
      <c r="F14">
        <v>1.2412000000000001</v>
      </c>
      <c r="G14">
        <v>82.4</v>
      </c>
      <c r="H14">
        <v>20.420500000000001</v>
      </c>
      <c r="I14">
        <v>0.4924</v>
      </c>
      <c r="J14">
        <v>0</v>
      </c>
      <c r="K14">
        <v>1.1363000000000001</v>
      </c>
    </row>
    <row r="15" spans="1:11" x14ac:dyDescent="0.2">
      <c r="A15" t="s">
        <v>24</v>
      </c>
      <c r="B15">
        <v>-0.32919999999999999</v>
      </c>
      <c r="C15">
        <v>0.21529999999999999</v>
      </c>
      <c r="D15">
        <v>-0.35639999999999999</v>
      </c>
      <c r="E15">
        <v>0.2127</v>
      </c>
      <c r="F15">
        <v>1.2562</v>
      </c>
      <c r="G15">
        <v>60.8</v>
      </c>
      <c r="H15">
        <v>51.130699999999997</v>
      </c>
      <c r="I15">
        <v>-0.36799999999999999</v>
      </c>
      <c r="J15">
        <v>-0.78010000000000002</v>
      </c>
      <c r="K15">
        <v>0</v>
      </c>
    </row>
    <row r="16" spans="1:11" x14ac:dyDescent="0.2">
      <c r="A16" t="s">
        <v>25</v>
      </c>
      <c r="B16">
        <v>-4.4900000000000002E-2</v>
      </c>
      <c r="C16">
        <v>2.98E-2</v>
      </c>
      <c r="D16">
        <v>-4.3400000000000001E-2</v>
      </c>
      <c r="E16">
        <v>2.93E-2</v>
      </c>
      <c r="F16">
        <v>1.3396999999999999</v>
      </c>
      <c r="G16">
        <v>57.4</v>
      </c>
      <c r="H16">
        <v>48.665900000000001</v>
      </c>
      <c r="I16">
        <v>-4.7699999999999999E-2</v>
      </c>
      <c r="J16">
        <v>-0.109</v>
      </c>
      <c r="K16">
        <v>0</v>
      </c>
    </row>
    <row r="17" spans="1:11" x14ac:dyDescent="0.2">
      <c r="A17" t="s">
        <v>26</v>
      </c>
      <c r="B17">
        <v>0.36420000000000002</v>
      </c>
      <c r="C17">
        <v>0.2515</v>
      </c>
      <c r="D17">
        <v>0.37019999999999997</v>
      </c>
      <c r="E17">
        <v>0.24740000000000001</v>
      </c>
      <c r="F17">
        <v>1.2515000000000001</v>
      </c>
      <c r="G17">
        <v>53</v>
      </c>
      <c r="H17">
        <v>53.866900000000001</v>
      </c>
      <c r="I17">
        <v>0.37919999999999998</v>
      </c>
      <c r="J17">
        <v>0</v>
      </c>
      <c r="K17">
        <v>0.84109999999999996</v>
      </c>
    </row>
    <row r="18" spans="1:11" x14ac:dyDescent="0.2">
      <c r="A18" t="s">
        <v>27</v>
      </c>
      <c r="B18">
        <v>0.35070000000000001</v>
      </c>
      <c r="C18">
        <v>0.26140000000000002</v>
      </c>
      <c r="D18">
        <v>0.39240000000000003</v>
      </c>
      <c r="E18">
        <v>0.25700000000000001</v>
      </c>
      <c r="F18">
        <v>1.2818000000000001</v>
      </c>
      <c r="G18">
        <v>52</v>
      </c>
      <c r="H18">
        <v>73.549700000000001</v>
      </c>
      <c r="I18">
        <v>0.38950000000000001</v>
      </c>
      <c r="J18">
        <v>0</v>
      </c>
      <c r="K18">
        <v>0.9909</v>
      </c>
    </row>
    <row r="19" spans="1:11" x14ac:dyDescent="0.2">
      <c r="A19" t="s">
        <v>28</v>
      </c>
      <c r="B19">
        <v>-0.2397</v>
      </c>
      <c r="C19">
        <v>0.25929999999999997</v>
      </c>
      <c r="D19">
        <v>0</v>
      </c>
      <c r="E19">
        <v>0</v>
      </c>
      <c r="F19">
        <v>1.1391</v>
      </c>
      <c r="G19">
        <v>34.4</v>
      </c>
      <c r="H19">
        <v>131.84100000000001</v>
      </c>
      <c r="I19">
        <v>0</v>
      </c>
      <c r="J19">
        <v>-0.83299999999999996</v>
      </c>
      <c r="K19">
        <v>0</v>
      </c>
    </row>
    <row r="20" spans="1:11" x14ac:dyDescent="0.2">
      <c r="A20" t="s">
        <v>29</v>
      </c>
      <c r="B20">
        <v>-0.20979999999999999</v>
      </c>
      <c r="C20">
        <v>0.2873</v>
      </c>
      <c r="D20">
        <v>0</v>
      </c>
      <c r="E20">
        <v>0</v>
      </c>
      <c r="F20">
        <v>1.1789000000000001</v>
      </c>
      <c r="G20">
        <v>34.200000000000003</v>
      </c>
      <c r="H20">
        <v>162.3982</v>
      </c>
      <c r="I20">
        <v>0</v>
      </c>
      <c r="J20">
        <v>-0.88200000000000001</v>
      </c>
      <c r="K20">
        <v>0.40799999999999997</v>
      </c>
    </row>
    <row r="21" spans="1:11" x14ac:dyDescent="0.2">
      <c r="A21" t="s">
        <v>30</v>
      </c>
      <c r="B21">
        <v>0.13600000000000001</v>
      </c>
      <c r="C21">
        <v>0.33700000000000002</v>
      </c>
      <c r="D21">
        <v>0</v>
      </c>
      <c r="E21">
        <v>0</v>
      </c>
      <c r="F21">
        <v>0.9032</v>
      </c>
      <c r="G21">
        <v>22.4</v>
      </c>
      <c r="H21">
        <v>269.11900000000003</v>
      </c>
      <c r="I21">
        <v>0</v>
      </c>
      <c r="J21">
        <v>-0.24790000000000001</v>
      </c>
      <c r="K21">
        <v>0.93140000000000001</v>
      </c>
    </row>
    <row r="22" spans="1:11" x14ac:dyDescent="0.2">
      <c r="A22" t="s">
        <v>31</v>
      </c>
      <c r="B22">
        <v>0.17480000000000001</v>
      </c>
      <c r="C22">
        <v>0.33779999999999999</v>
      </c>
      <c r="D22">
        <v>0</v>
      </c>
      <c r="E22">
        <v>0</v>
      </c>
      <c r="F22">
        <v>0.94520000000000004</v>
      </c>
      <c r="G22">
        <v>22.4</v>
      </c>
      <c r="H22">
        <v>249.928</v>
      </c>
      <c r="I22">
        <v>0</v>
      </c>
      <c r="J22">
        <v>0</v>
      </c>
      <c r="K22">
        <v>1.0176000000000001</v>
      </c>
    </row>
    <row r="23" spans="1:11" x14ac:dyDescent="0.2">
      <c r="A23" t="s">
        <v>32</v>
      </c>
      <c r="B23">
        <v>-1.9699999999999999E-2</v>
      </c>
      <c r="C23">
        <v>0.1933</v>
      </c>
      <c r="D23">
        <v>0</v>
      </c>
      <c r="E23">
        <v>0</v>
      </c>
      <c r="F23">
        <v>0.86599999999999999</v>
      </c>
      <c r="G23">
        <v>18</v>
      </c>
      <c r="H23">
        <v>-348.43349999999998</v>
      </c>
      <c r="I23">
        <v>0</v>
      </c>
      <c r="J23">
        <v>-0.38519999999999999</v>
      </c>
      <c r="K23">
        <v>0.41360000000000002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F2" sqref="F2:F18"/>
    </sheetView>
  </sheetViews>
  <sheetFormatPr baseColWidth="10" defaultColWidth="8.83203125" defaultRowHeight="15" x14ac:dyDescent="0.2"/>
  <cols>
    <col min="6" max="6" width="10.1640625" bestFit="1" customWidth="1"/>
  </cols>
  <sheetData>
    <row r="1" spans="1:9" x14ac:dyDescent="0.2">
      <c r="A1" t="s">
        <v>0</v>
      </c>
      <c r="B1" t="s">
        <v>33</v>
      </c>
      <c r="C1" t="s">
        <v>34</v>
      </c>
      <c r="D1" t="s">
        <v>8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2">
      <c r="A2" t="s">
        <v>40</v>
      </c>
      <c r="B2">
        <v>0.92209461920633895</v>
      </c>
      <c r="C2">
        <v>0.90890000000000004</v>
      </c>
      <c r="D2">
        <v>0.91820000000000002</v>
      </c>
      <c r="E2">
        <v>0.90887041436016702</v>
      </c>
      <c r="F2" s="1">
        <v>0.808935243022191</v>
      </c>
      <c r="G2">
        <v>0.906747396191383</v>
      </c>
      <c r="H2">
        <v>0.89820896040055198</v>
      </c>
      <c r="I2">
        <v>-0.26860804334078903</v>
      </c>
    </row>
    <row r="3" spans="1:9" x14ac:dyDescent="0.2">
      <c r="A3" t="s">
        <v>12</v>
      </c>
      <c r="B3">
        <v>-0.17125576449470001</v>
      </c>
      <c r="C3">
        <v>-0.1709</v>
      </c>
      <c r="D3">
        <v>-0.17829999999999999</v>
      </c>
      <c r="E3">
        <v>-0.170947880547651</v>
      </c>
      <c r="F3" s="1">
        <v>-0.15215124522706999</v>
      </c>
      <c r="G3">
        <v>-0.17233331359302601</v>
      </c>
      <c r="H3">
        <v>-0.16911623136706999</v>
      </c>
      <c r="I3">
        <v>-0.10850030852945999</v>
      </c>
    </row>
    <row r="4" spans="1:9" x14ac:dyDescent="0.2">
      <c r="A4" t="s">
        <v>13</v>
      </c>
      <c r="B4">
        <v>0.77894138214292497</v>
      </c>
      <c r="C4">
        <v>0.7802</v>
      </c>
      <c r="D4">
        <v>0.78029999999999999</v>
      </c>
      <c r="E4">
        <v>0.78019549595201998</v>
      </c>
      <c r="F4" s="1">
        <v>0.69440882126972103</v>
      </c>
      <c r="G4">
        <v>0.78268226994623902</v>
      </c>
      <c r="H4">
        <v>0.76741475465166897</v>
      </c>
      <c r="I4">
        <v>0.40361680826871899</v>
      </c>
    </row>
    <row r="5" spans="1:9" x14ac:dyDescent="0.2">
      <c r="A5" t="s">
        <v>14</v>
      </c>
      <c r="B5">
        <v>0.39866358281446201</v>
      </c>
      <c r="C5">
        <v>0.4017</v>
      </c>
      <c r="D5">
        <v>0.43690000000000001</v>
      </c>
      <c r="E5">
        <v>0.40167990879820997</v>
      </c>
      <c r="F5" s="1">
        <v>0.35751305082315799</v>
      </c>
      <c r="G5">
        <v>0.40388095359524501</v>
      </c>
      <c r="H5">
        <v>0.403600862870935</v>
      </c>
      <c r="I5">
        <v>0.245399141173057</v>
      </c>
    </row>
    <row r="6" spans="1:9" x14ac:dyDescent="0.2">
      <c r="A6" t="s">
        <v>15</v>
      </c>
      <c r="B6">
        <v>1.0970930119167699</v>
      </c>
      <c r="C6">
        <v>1.1243000000000001</v>
      </c>
      <c r="D6">
        <v>1.157</v>
      </c>
      <c r="E6">
        <v>1.1243316411878299</v>
      </c>
      <c r="F6" s="1">
        <v>1.0007053536252499</v>
      </c>
      <c r="G6">
        <v>1.12783970196376</v>
      </c>
      <c r="H6">
        <v>1.1032364500573999</v>
      </c>
      <c r="I6">
        <v>0.88437111298944204</v>
      </c>
    </row>
    <row r="7" spans="1:9" x14ac:dyDescent="0.2">
      <c r="A7" t="s">
        <v>16</v>
      </c>
      <c r="B7">
        <v>0.69595984317574999</v>
      </c>
      <c r="C7">
        <v>0.69020000000000004</v>
      </c>
      <c r="D7">
        <v>0.7006</v>
      </c>
      <c r="E7">
        <v>0.69020658394260603</v>
      </c>
      <c r="F7" s="1">
        <v>0.61431467225191505</v>
      </c>
      <c r="G7">
        <v>0.68944611798426902</v>
      </c>
      <c r="H7">
        <v>0.67586010427202903</v>
      </c>
      <c r="I7">
        <v>0.131522491942062</v>
      </c>
    </row>
    <row r="8" spans="1:9" x14ac:dyDescent="0.2">
      <c r="A8" t="s">
        <v>17</v>
      </c>
      <c r="B8">
        <v>-0.44452610603482201</v>
      </c>
      <c r="C8">
        <v>-0.44440000000000002</v>
      </c>
      <c r="D8">
        <v>-0.45569999999999999</v>
      </c>
      <c r="E8">
        <v>-0.44438040258063999</v>
      </c>
      <c r="F8" s="1">
        <v>-0.39551839654604098</v>
      </c>
      <c r="G8">
        <v>-0.45286959412347999</v>
      </c>
      <c r="H8">
        <v>-0.39965904887007397</v>
      </c>
      <c r="I8">
        <v>0</v>
      </c>
    </row>
    <row r="9" spans="1:9" x14ac:dyDescent="0.2">
      <c r="A9" t="s">
        <v>18</v>
      </c>
      <c r="B9">
        <v>-0.63932990388944799</v>
      </c>
      <c r="C9">
        <v>-0.64390000000000003</v>
      </c>
      <c r="D9">
        <v>-0.67090000000000005</v>
      </c>
      <c r="E9">
        <v>-0.64391719164182903</v>
      </c>
      <c r="F9" s="1">
        <v>-0.57311504663032498</v>
      </c>
      <c r="G9">
        <v>-0.65347958846127596</v>
      </c>
      <c r="H9">
        <v>-0.58496385605120405</v>
      </c>
      <c r="I9">
        <v>0</v>
      </c>
    </row>
    <row r="10" spans="1:9" x14ac:dyDescent="0.2">
      <c r="A10" t="s">
        <v>19</v>
      </c>
      <c r="B10">
        <v>-1.05222796190826</v>
      </c>
      <c r="C10">
        <v>-1.0634999999999999</v>
      </c>
      <c r="D10">
        <v>-1.1024</v>
      </c>
      <c r="E10">
        <v>-1.06350355825461</v>
      </c>
      <c r="F10" s="1">
        <v>-0.94656564429738199</v>
      </c>
      <c r="G10">
        <v>-1.08836592131008</v>
      </c>
      <c r="H10">
        <v>-0.99029424970992797</v>
      </c>
      <c r="I10">
        <v>-9.5177285481462797E-3</v>
      </c>
    </row>
    <row r="11" spans="1:9" x14ac:dyDescent="0.2">
      <c r="A11" t="s">
        <v>20</v>
      </c>
      <c r="B11">
        <v>-0.35721676331138102</v>
      </c>
      <c r="C11">
        <v>-0.43269999999999997</v>
      </c>
      <c r="D11">
        <v>-0.3533</v>
      </c>
      <c r="E11">
        <v>-0.43272947791316602</v>
      </c>
      <c r="F11" s="1">
        <v>-0.38514855346565902</v>
      </c>
      <c r="G11">
        <v>-0.44193856549212401</v>
      </c>
      <c r="H11">
        <v>-0.301487122744513</v>
      </c>
      <c r="I11">
        <v>0</v>
      </c>
    </row>
    <row r="12" spans="1:9" x14ac:dyDescent="0.2">
      <c r="A12" t="s">
        <v>21</v>
      </c>
      <c r="B12">
        <v>-5.6352975547151601E-2</v>
      </c>
      <c r="C12">
        <v>-5.4699999999999999E-2</v>
      </c>
      <c r="D12">
        <v>-5.9799999999999999E-2</v>
      </c>
      <c r="E12">
        <v>-5.4678765778601E-2</v>
      </c>
      <c r="F12" s="1">
        <v>-4.8666542539405402E-2</v>
      </c>
      <c r="G12">
        <v>-5.4860357940196801E-2</v>
      </c>
      <c r="H12">
        <v>-5.4322245529494502E-2</v>
      </c>
      <c r="I12">
        <v>-1.77912976421618E-2</v>
      </c>
    </row>
    <row r="13" spans="1:9" x14ac:dyDescent="0.2">
      <c r="A13" t="s">
        <v>22</v>
      </c>
      <c r="B13">
        <v>0.57997813249075103</v>
      </c>
      <c r="C13">
        <v>0.59040000000000004</v>
      </c>
      <c r="D13">
        <v>0.61619999999999997</v>
      </c>
      <c r="E13">
        <v>0.59039625783928895</v>
      </c>
      <c r="F13" s="1">
        <v>0.52547902623812004</v>
      </c>
      <c r="G13">
        <v>0.59768143350285297</v>
      </c>
      <c r="H13">
        <v>0.57097093932753695</v>
      </c>
      <c r="I13">
        <v>0.15328963722717501</v>
      </c>
    </row>
    <row r="14" spans="1:9" x14ac:dyDescent="0.2">
      <c r="A14" t="s">
        <v>23</v>
      </c>
      <c r="B14">
        <v>0.46180864980296699</v>
      </c>
      <c r="C14">
        <v>0.48409999999999997</v>
      </c>
      <c r="D14">
        <v>0.4924</v>
      </c>
      <c r="E14">
        <v>0.48409369214660197</v>
      </c>
      <c r="F14" s="1">
        <v>0.43086499716002202</v>
      </c>
      <c r="G14">
        <v>0.486679437432394</v>
      </c>
      <c r="H14">
        <v>0.44847308040922201</v>
      </c>
      <c r="I14">
        <v>0</v>
      </c>
    </row>
    <row r="15" spans="1:9" x14ac:dyDescent="0.2">
      <c r="A15" t="s">
        <v>24</v>
      </c>
      <c r="B15">
        <v>-0.32923428051127801</v>
      </c>
      <c r="C15">
        <v>-0.35639999999999999</v>
      </c>
      <c r="D15">
        <v>-0.36799999999999999</v>
      </c>
      <c r="E15">
        <v>-0.35638234163570598</v>
      </c>
      <c r="F15" s="1">
        <v>-0.31719619385217901</v>
      </c>
      <c r="G15">
        <v>-0.363111665882274</v>
      </c>
      <c r="H15">
        <v>-0.32040369112774802</v>
      </c>
      <c r="I15">
        <v>-1.07453859117379E-2</v>
      </c>
    </row>
    <row r="16" spans="1:9" x14ac:dyDescent="0.2">
      <c r="A16" t="s">
        <v>25</v>
      </c>
      <c r="B16">
        <v>-4.4859598388203803E-2</v>
      </c>
      <c r="C16">
        <v>-4.3400000000000001E-2</v>
      </c>
      <c r="D16">
        <v>-4.7699999999999999E-2</v>
      </c>
      <c r="E16">
        <v>-4.3373862562815599E-2</v>
      </c>
      <c r="F16" s="1">
        <v>-3.8604673998287098E-2</v>
      </c>
      <c r="G16">
        <v>-4.25939638319347E-2</v>
      </c>
      <c r="H16">
        <v>-4.4199840539396199E-2</v>
      </c>
      <c r="I16">
        <v>-1.5085415855111699E-3</v>
      </c>
    </row>
    <row r="17" spans="1:9" x14ac:dyDescent="0.2">
      <c r="A17" t="s">
        <v>26</v>
      </c>
      <c r="B17">
        <v>0.364237641147163</v>
      </c>
      <c r="C17">
        <v>0.37019999999999997</v>
      </c>
      <c r="D17">
        <v>0.37919999999999998</v>
      </c>
      <c r="E17">
        <v>0.37021664865710102</v>
      </c>
      <c r="F17" s="1">
        <v>0.32950934469918203</v>
      </c>
      <c r="G17">
        <v>0.37585479168708302</v>
      </c>
      <c r="H17">
        <v>0.34762433975636597</v>
      </c>
      <c r="I17">
        <v>0</v>
      </c>
    </row>
    <row r="18" spans="1:9" x14ac:dyDescent="0.2">
      <c r="A18" t="s">
        <v>27</v>
      </c>
      <c r="B18">
        <v>0.35073432765287099</v>
      </c>
      <c r="C18">
        <v>0.39240000000000003</v>
      </c>
      <c r="D18">
        <v>0.38950000000000001</v>
      </c>
      <c r="E18">
        <v>0.39243868782267299</v>
      </c>
      <c r="F18" s="1">
        <v>0.34928795160378301</v>
      </c>
      <c r="G18">
        <v>0.393922394578954</v>
      </c>
      <c r="H18">
        <v>0.33977941536744499</v>
      </c>
      <c r="I18">
        <v>1.85064848341526E-3</v>
      </c>
    </row>
    <row r="19" spans="1:9" x14ac:dyDescent="0.2">
      <c r="A19" t="s">
        <v>28</v>
      </c>
      <c r="B19">
        <v>-0.239662168480996</v>
      </c>
      <c r="C19">
        <v>0</v>
      </c>
      <c r="D19">
        <v>0</v>
      </c>
      <c r="E19">
        <v>0</v>
      </c>
      <c r="F19">
        <v>0</v>
      </c>
      <c r="G19">
        <v>0</v>
      </c>
      <c r="H19">
        <v>-0.22763807304164799</v>
      </c>
      <c r="I19">
        <v>0</v>
      </c>
    </row>
    <row r="20" spans="1:9" x14ac:dyDescent="0.2">
      <c r="A20" t="s">
        <v>29</v>
      </c>
      <c r="B20">
        <v>-0.20976067015517399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-0.20257446103705401</v>
      </c>
      <c r="I20">
        <v>0</v>
      </c>
    </row>
    <row r="21" spans="1:9" x14ac:dyDescent="0.2">
      <c r="A21" t="s">
        <v>30</v>
      </c>
      <c r="B21">
        <v>0.13596886528561999</v>
      </c>
      <c r="C21">
        <v>0</v>
      </c>
      <c r="D21">
        <v>0</v>
      </c>
      <c r="E21">
        <v>0</v>
      </c>
      <c r="F21">
        <v>0</v>
      </c>
      <c r="G21">
        <v>0</v>
      </c>
      <c r="H21">
        <v>8.9726609735872098E-2</v>
      </c>
      <c r="I21">
        <v>0</v>
      </c>
    </row>
    <row r="22" spans="1:9" x14ac:dyDescent="0.2">
      <c r="A22" t="s">
        <v>31</v>
      </c>
      <c r="B22">
        <v>0.174832129944577</v>
      </c>
      <c r="C22">
        <v>0</v>
      </c>
      <c r="D22">
        <v>0</v>
      </c>
      <c r="E22">
        <v>0</v>
      </c>
      <c r="F22">
        <v>0</v>
      </c>
      <c r="G22">
        <v>0</v>
      </c>
      <c r="H22">
        <v>0.129534661762851</v>
      </c>
      <c r="I22">
        <v>0</v>
      </c>
    </row>
    <row r="23" spans="1:9" x14ac:dyDescent="0.2">
      <c r="A23" t="s">
        <v>32</v>
      </c>
      <c r="B23">
        <v>-1.96901725515959E-2</v>
      </c>
      <c r="C23">
        <v>0</v>
      </c>
      <c r="D23">
        <v>0</v>
      </c>
      <c r="E23">
        <v>0</v>
      </c>
      <c r="F23">
        <v>0</v>
      </c>
      <c r="G23">
        <v>0</v>
      </c>
      <c r="H23">
        <v>-1.29026748267102E-2</v>
      </c>
      <c r="I23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F6" sqref="F6"/>
    </sheetView>
  </sheetViews>
  <sheetFormatPr baseColWidth="10" defaultColWidth="8.83203125" defaultRowHeight="15" x14ac:dyDescent="0.2"/>
  <sheetData>
    <row r="1" spans="1:9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t="s">
        <v>50</v>
      </c>
      <c r="B2" t="s">
        <v>33</v>
      </c>
      <c r="C2" t="s">
        <v>34</v>
      </c>
      <c r="D2" t="s">
        <v>8</v>
      </c>
      <c r="E2" t="s">
        <v>35</v>
      </c>
      <c r="F2" t="s">
        <v>51</v>
      </c>
      <c r="G2" t="s">
        <v>52</v>
      </c>
      <c r="H2" t="s">
        <v>53</v>
      </c>
      <c r="I2" t="s">
        <v>54</v>
      </c>
    </row>
    <row r="3" spans="1:9" x14ac:dyDescent="0.2">
      <c r="A3" t="s">
        <v>55</v>
      </c>
      <c r="B3" t="s">
        <v>56</v>
      </c>
      <c r="C3" t="s">
        <v>56</v>
      </c>
      <c r="D3" t="s">
        <v>57</v>
      </c>
      <c r="E3" t="s">
        <v>56</v>
      </c>
      <c r="F3" t="s">
        <v>56</v>
      </c>
      <c r="G3" t="s">
        <v>56</v>
      </c>
      <c r="H3" t="s">
        <v>56</v>
      </c>
      <c r="I3" t="s">
        <v>58</v>
      </c>
    </row>
    <row r="4" spans="1:9" x14ac:dyDescent="0.2">
      <c r="A4" t="s">
        <v>59</v>
      </c>
      <c r="B4" t="s">
        <v>60</v>
      </c>
      <c r="C4" t="s">
        <v>60</v>
      </c>
      <c r="D4" t="s">
        <v>61</v>
      </c>
      <c r="E4" t="s">
        <v>60</v>
      </c>
      <c r="F4" t="s">
        <v>62</v>
      </c>
      <c r="G4" t="s">
        <v>63</v>
      </c>
      <c r="H4" t="s">
        <v>64</v>
      </c>
      <c r="I4" t="s">
        <v>65</v>
      </c>
    </row>
    <row r="5" spans="1:9" x14ac:dyDescent="0.2">
      <c r="A5" t="s">
        <v>66</v>
      </c>
      <c r="B5" t="s">
        <v>67</v>
      </c>
      <c r="C5" t="s">
        <v>67</v>
      </c>
      <c r="D5" t="s">
        <v>68</v>
      </c>
      <c r="E5" t="s">
        <v>67</v>
      </c>
      <c r="F5" t="s">
        <v>67</v>
      </c>
      <c r="G5" t="s">
        <v>69</v>
      </c>
      <c r="H5" t="s">
        <v>70</v>
      </c>
      <c r="I5" t="s">
        <v>71</v>
      </c>
    </row>
    <row r="6" spans="1:9" x14ac:dyDescent="0.2">
      <c r="A6" t="s">
        <v>72</v>
      </c>
      <c r="B6" t="s">
        <v>73</v>
      </c>
      <c r="C6" t="s">
        <v>73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I6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34BC-DA9D-D541-8C74-05411FC92B48}">
  <dimension ref="A1:R14"/>
  <sheetViews>
    <sheetView tabSelected="1" workbookViewId="0">
      <selection activeCell="R6" sqref="R6"/>
    </sheetView>
  </sheetViews>
  <sheetFormatPr baseColWidth="10" defaultRowHeight="15" x14ac:dyDescent="0.2"/>
  <cols>
    <col min="5" max="5" width="16.5" customWidth="1"/>
    <col min="6" max="6" width="14.33203125" customWidth="1"/>
    <col min="9" max="9" width="13.5" customWidth="1"/>
    <col min="10" max="10" width="13.6640625" customWidth="1"/>
    <col min="11" max="11" width="16.83203125" customWidth="1"/>
    <col min="12" max="12" width="13" customWidth="1"/>
    <col min="18" max="18" width="106.5" customWidth="1"/>
  </cols>
  <sheetData>
    <row r="1" spans="1:18" s="4" customFormat="1" ht="48" x14ac:dyDescent="0.2">
      <c r="E1" s="4" t="s">
        <v>93</v>
      </c>
      <c r="F1" s="4" t="s">
        <v>101</v>
      </c>
      <c r="G1" s="4" t="s">
        <v>92</v>
      </c>
      <c r="H1" s="4" t="s">
        <v>94</v>
      </c>
      <c r="I1" s="4" t="s">
        <v>113</v>
      </c>
      <c r="J1" s="4" t="s">
        <v>114</v>
      </c>
      <c r="K1" s="4" t="s">
        <v>115</v>
      </c>
      <c r="L1" s="4" t="s">
        <v>116</v>
      </c>
      <c r="M1" s="4" t="s">
        <v>99</v>
      </c>
      <c r="N1" s="4" t="s">
        <v>85</v>
      </c>
      <c r="O1" s="4" t="s">
        <v>86</v>
      </c>
      <c r="P1" s="4" t="s">
        <v>100</v>
      </c>
      <c r="Q1" s="4" t="s">
        <v>102</v>
      </c>
    </row>
    <row r="2" spans="1:18" ht="32" x14ac:dyDescent="0.2">
      <c r="A2" s="2" t="s">
        <v>89</v>
      </c>
      <c r="B2" s="2">
        <v>-6.93</v>
      </c>
      <c r="C2" s="2">
        <v>-2.2000000000000002</v>
      </c>
      <c r="D2" s="2">
        <v>-2.2000000000000002</v>
      </c>
      <c r="E2" s="2">
        <v>307</v>
      </c>
      <c r="F2" s="2">
        <f>E2-G2</f>
        <v>294</v>
      </c>
      <c r="G2" s="2">
        <v>13</v>
      </c>
      <c r="H2" s="2">
        <v>4.2299999999999997E-2</v>
      </c>
      <c r="I2" s="3">
        <f>E2-G2</f>
        <v>294</v>
      </c>
      <c r="J2">
        <f>G3+G4</f>
        <v>178</v>
      </c>
      <c r="K2">
        <f>G2</f>
        <v>13</v>
      </c>
      <c r="L2">
        <f>(E3-G3)+(E4-G4)</f>
        <v>459</v>
      </c>
      <c r="M2">
        <f>SUM(I2:L2)</f>
        <v>944</v>
      </c>
      <c r="N2">
        <f>J2/(J2+K2)</f>
        <v>0.93193717277486909</v>
      </c>
      <c r="O2">
        <f>I2/(I2+L2)</f>
        <v>0.39043824701195218</v>
      </c>
      <c r="P2">
        <f>J2/(J2+L2)</f>
        <v>0.27943485086342229</v>
      </c>
      <c r="Q2">
        <f>I2/(I2+K2)</f>
        <v>0.95765472312703581</v>
      </c>
      <c r="R2" s="4" t="s">
        <v>112</v>
      </c>
    </row>
    <row r="3" spans="1:18" x14ac:dyDescent="0.2">
      <c r="A3" s="2" t="s">
        <v>90</v>
      </c>
      <c r="B3" s="2">
        <v>-2.19</v>
      </c>
      <c r="C3" s="2">
        <v>-1.39</v>
      </c>
      <c r="D3" s="2">
        <v>-1.39</v>
      </c>
      <c r="E3" s="2">
        <v>277</v>
      </c>
      <c r="F3" s="2">
        <f t="shared" ref="F3:F4" si="0">E3-G3</f>
        <v>230</v>
      </c>
      <c r="G3" s="2">
        <v>47</v>
      </c>
      <c r="H3" s="2">
        <v>0.16969999999999999</v>
      </c>
      <c r="R3" s="4"/>
    </row>
    <row r="4" spans="1:18" ht="32" x14ac:dyDescent="0.2">
      <c r="A4" s="2" t="s">
        <v>91</v>
      </c>
      <c r="B4" s="2">
        <v>-1.38</v>
      </c>
      <c r="C4" s="2">
        <v>1.35</v>
      </c>
      <c r="D4" s="2">
        <v>1.35</v>
      </c>
      <c r="E4" s="2">
        <v>360</v>
      </c>
      <c r="F4" s="2">
        <f t="shared" si="0"/>
        <v>229</v>
      </c>
      <c r="G4" s="2">
        <v>131</v>
      </c>
      <c r="H4" s="2">
        <v>0.3639</v>
      </c>
      <c r="I4">
        <f>(E2-G2)+(E3-G3)</f>
        <v>524</v>
      </c>
      <c r="J4">
        <f>G4</f>
        <v>131</v>
      </c>
      <c r="K4">
        <f>G3+G2</f>
        <v>60</v>
      </c>
      <c r="L4">
        <f>E4-G4</f>
        <v>229</v>
      </c>
      <c r="M4">
        <f>SUM(I4:L4)</f>
        <v>944</v>
      </c>
      <c r="N4">
        <f>J4/(J4+K4)</f>
        <v>0.68586387434554974</v>
      </c>
      <c r="O4">
        <f t="shared" ref="O3:O4" si="1">I4/(I4+L4)</f>
        <v>0.69588313413014613</v>
      </c>
      <c r="P4">
        <f t="shared" ref="P3:P4" si="2">J4/(J4+L4)</f>
        <v>0.36388888888888887</v>
      </c>
      <c r="Q4">
        <f t="shared" ref="Q3:Q4" si="3">I4/(I4+K4)</f>
        <v>0.89726027397260277</v>
      </c>
      <c r="R4" s="4" t="s">
        <v>117</v>
      </c>
    </row>
    <row r="7" spans="1:18" x14ac:dyDescent="0.2">
      <c r="E7" t="s">
        <v>104</v>
      </c>
    </row>
    <row r="8" spans="1:18" x14ac:dyDescent="0.2">
      <c r="D8" t="s">
        <v>103</v>
      </c>
      <c r="E8" t="s">
        <v>96</v>
      </c>
      <c r="F8" t="s">
        <v>98</v>
      </c>
    </row>
    <row r="9" spans="1:18" x14ac:dyDescent="0.2">
      <c r="E9" t="s">
        <v>97</v>
      </c>
      <c r="F9" t="s">
        <v>95</v>
      </c>
    </row>
    <row r="11" spans="1:18" x14ac:dyDescent="0.2">
      <c r="D11" t="s">
        <v>105</v>
      </c>
      <c r="E11" t="s">
        <v>106</v>
      </c>
    </row>
    <row r="12" spans="1:18" x14ac:dyDescent="0.2">
      <c r="D12" t="s">
        <v>107</v>
      </c>
      <c r="E12" t="s">
        <v>108</v>
      </c>
    </row>
    <row r="13" spans="1:18" x14ac:dyDescent="0.2">
      <c r="D13" t="s">
        <v>100</v>
      </c>
      <c r="E13" t="s">
        <v>109</v>
      </c>
    </row>
    <row r="14" spans="1:18" x14ac:dyDescent="0.2">
      <c r="D14" t="s">
        <v>110</v>
      </c>
      <c r="E14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</row>
    <row r="2" spans="1:14" x14ac:dyDescent="0.2">
      <c r="A2">
        <v>1</v>
      </c>
      <c r="B2">
        <v>-2.9613804629436902</v>
      </c>
      <c r="C2">
        <v>95</v>
      </c>
      <c r="D2">
        <v>0.10063559322033901</v>
      </c>
      <c r="E2">
        <v>3</v>
      </c>
      <c r="F2">
        <v>92</v>
      </c>
      <c r="G2">
        <v>188</v>
      </c>
      <c r="H2">
        <v>92</v>
      </c>
      <c r="I2">
        <v>661</v>
      </c>
      <c r="J2">
        <v>3</v>
      </c>
      <c r="K2">
        <v>0.98429319371727797</v>
      </c>
      <c r="L2">
        <v>0.122177954847278</v>
      </c>
      <c r="M2">
        <v>0.22143698468786799</v>
      </c>
      <c r="N2">
        <v>0.96842105263157896</v>
      </c>
    </row>
    <row r="3" spans="1:14" x14ac:dyDescent="0.2">
      <c r="A3">
        <v>2</v>
      </c>
      <c r="B3">
        <v>-2.5759490833795899</v>
      </c>
      <c r="C3">
        <v>190</v>
      </c>
      <c r="D3">
        <v>0.20127118644067801</v>
      </c>
      <c r="E3">
        <v>6</v>
      </c>
      <c r="F3">
        <v>184</v>
      </c>
      <c r="G3">
        <v>185</v>
      </c>
      <c r="H3">
        <v>184</v>
      </c>
      <c r="I3">
        <v>569</v>
      </c>
      <c r="J3">
        <v>6</v>
      </c>
      <c r="K3">
        <v>0.96858638743455505</v>
      </c>
      <c r="L3">
        <v>0.24435590969455501</v>
      </c>
      <c r="M3">
        <v>0.245358090185676</v>
      </c>
      <c r="N3">
        <v>0.96842105263157896</v>
      </c>
    </row>
    <row r="4" spans="1:14" x14ac:dyDescent="0.2">
      <c r="A4">
        <v>3</v>
      </c>
      <c r="B4">
        <v>-2.2943395380321001</v>
      </c>
      <c r="C4">
        <v>285</v>
      </c>
      <c r="D4">
        <v>0.30190677966101698</v>
      </c>
      <c r="E4">
        <v>10</v>
      </c>
      <c r="F4">
        <v>275</v>
      </c>
      <c r="G4">
        <v>181</v>
      </c>
      <c r="H4">
        <v>275</v>
      </c>
      <c r="I4">
        <v>478</v>
      </c>
      <c r="J4">
        <v>10</v>
      </c>
      <c r="K4">
        <v>0.94764397905759201</v>
      </c>
      <c r="L4">
        <v>0.36520584329349298</v>
      </c>
      <c r="M4">
        <v>0.27465857359635798</v>
      </c>
      <c r="N4">
        <v>0.96491228070175405</v>
      </c>
    </row>
    <row r="5" spans="1:14" x14ac:dyDescent="0.2">
      <c r="A5">
        <v>4</v>
      </c>
      <c r="B5">
        <v>-1.9993977075350999</v>
      </c>
      <c r="C5">
        <v>380</v>
      </c>
      <c r="D5">
        <v>0.40254237288135603</v>
      </c>
      <c r="E5">
        <v>20</v>
      </c>
      <c r="F5">
        <v>360</v>
      </c>
      <c r="G5">
        <v>171</v>
      </c>
      <c r="H5">
        <v>360</v>
      </c>
      <c r="I5">
        <v>393</v>
      </c>
      <c r="J5">
        <v>20</v>
      </c>
      <c r="K5">
        <v>0.89528795811518302</v>
      </c>
      <c r="L5">
        <v>0.47808764940239001</v>
      </c>
      <c r="M5">
        <v>0.30319148936170198</v>
      </c>
      <c r="N5">
        <v>0.94736842105263197</v>
      </c>
    </row>
    <row r="6" spans="1:14" x14ac:dyDescent="0.2">
      <c r="A6">
        <v>5</v>
      </c>
      <c r="B6">
        <v>-1.7047050645945401</v>
      </c>
      <c r="C6">
        <v>474</v>
      </c>
      <c r="D6">
        <v>0.50211864406779705</v>
      </c>
      <c r="E6">
        <v>31</v>
      </c>
      <c r="F6">
        <v>443</v>
      </c>
      <c r="G6">
        <v>160</v>
      </c>
      <c r="H6">
        <v>443</v>
      </c>
      <c r="I6">
        <v>310</v>
      </c>
      <c r="J6">
        <v>31</v>
      </c>
      <c r="K6">
        <v>0.83769633507853403</v>
      </c>
      <c r="L6">
        <v>0.58831341301460804</v>
      </c>
      <c r="M6">
        <v>0.340425531914894</v>
      </c>
      <c r="N6">
        <v>0.93459915611814304</v>
      </c>
    </row>
    <row r="7" spans="1:14" x14ac:dyDescent="0.2">
      <c r="A7">
        <v>6</v>
      </c>
      <c r="B7">
        <v>-1.4286033954050299</v>
      </c>
      <c r="C7">
        <v>568</v>
      </c>
      <c r="D7">
        <v>0.60169491525423702</v>
      </c>
      <c r="E7">
        <v>54</v>
      </c>
      <c r="F7">
        <v>514</v>
      </c>
      <c r="G7">
        <v>137</v>
      </c>
      <c r="H7">
        <v>514</v>
      </c>
      <c r="I7">
        <v>239</v>
      </c>
      <c r="J7">
        <v>54</v>
      </c>
      <c r="K7">
        <v>0.71727748691099502</v>
      </c>
      <c r="L7">
        <v>0.68260292164674596</v>
      </c>
      <c r="M7">
        <v>0.36436170212766</v>
      </c>
      <c r="N7">
        <v>0.90492957746478897</v>
      </c>
    </row>
    <row r="8" spans="1:14" x14ac:dyDescent="0.2">
      <c r="A8">
        <v>7</v>
      </c>
      <c r="B8">
        <v>-1.11425661364234</v>
      </c>
      <c r="C8">
        <v>662</v>
      </c>
      <c r="D8">
        <v>0.70127118644067798</v>
      </c>
      <c r="E8">
        <v>72</v>
      </c>
      <c r="F8">
        <v>590</v>
      </c>
      <c r="G8">
        <v>119</v>
      </c>
      <c r="H8">
        <v>590</v>
      </c>
      <c r="I8">
        <v>163</v>
      </c>
      <c r="J8">
        <v>72</v>
      </c>
      <c r="K8">
        <v>0.62303664921465995</v>
      </c>
      <c r="L8">
        <v>0.78353253652058397</v>
      </c>
      <c r="M8">
        <v>0.42198581560283699</v>
      </c>
      <c r="N8">
        <v>0.89123867069486395</v>
      </c>
    </row>
    <row r="9" spans="1:14" x14ac:dyDescent="0.2">
      <c r="A9">
        <v>8</v>
      </c>
      <c r="B9">
        <v>-0.78440699439585304</v>
      </c>
      <c r="C9">
        <v>756</v>
      </c>
      <c r="D9">
        <v>0.80084745762711895</v>
      </c>
      <c r="E9">
        <v>103</v>
      </c>
      <c r="F9">
        <v>653</v>
      </c>
      <c r="G9">
        <v>88</v>
      </c>
      <c r="H9">
        <v>653</v>
      </c>
      <c r="I9">
        <v>100</v>
      </c>
      <c r="J9">
        <v>103</v>
      </c>
      <c r="K9">
        <v>0.46073298429319398</v>
      </c>
      <c r="L9">
        <v>0.867197875166003</v>
      </c>
      <c r="M9">
        <v>0.46808510638297901</v>
      </c>
      <c r="N9">
        <v>0.86375661375661394</v>
      </c>
    </row>
    <row r="10" spans="1:14" x14ac:dyDescent="0.2">
      <c r="A10">
        <v>9</v>
      </c>
      <c r="B10">
        <v>-0.29398842819020998</v>
      </c>
      <c r="C10">
        <v>850</v>
      </c>
      <c r="D10">
        <v>0.90042372881355903</v>
      </c>
      <c r="E10">
        <v>143</v>
      </c>
      <c r="F10">
        <v>707</v>
      </c>
      <c r="G10">
        <v>48</v>
      </c>
      <c r="H10">
        <v>707</v>
      </c>
      <c r="I10">
        <v>46</v>
      </c>
      <c r="J10">
        <v>143</v>
      </c>
      <c r="K10">
        <v>0.25130890052355997</v>
      </c>
      <c r="L10">
        <v>0.93891102257636105</v>
      </c>
      <c r="M10">
        <v>0.51063829787234005</v>
      </c>
      <c r="N10">
        <v>0.83176470588235296</v>
      </c>
    </row>
    <row r="11" spans="1:14" x14ac:dyDescent="0.2">
      <c r="A11">
        <v>10</v>
      </c>
      <c r="B11">
        <v>1.65376424318962</v>
      </c>
      <c r="C11">
        <v>944</v>
      </c>
      <c r="D11">
        <v>1</v>
      </c>
      <c r="E11">
        <v>191</v>
      </c>
      <c r="F11">
        <v>753</v>
      </c>
      <c r="G11">
        <v>0</v>
      </c>
      <c r="H11">
        <v>753</v>
      </c>
      <c r="I11">
        <v>0</v>
      </c>
      <c r="J11">
        <v>191</v>
      </c>
      <c r="K11">
        <v>0</v>
      </c>
      <c r="L11">
        <v>1</v>
      </c>
      <c r="M11" t="e">
        <v>#NUM!</v>
      </c>
      <c r="N11">
        <v>0.79766949152542399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Model-Selection</vt:lpstr>
      <vt:lpstr>Coefficients</vt:lpstr>
      <vt:lpstr>Performance</vt:lpstr>
      <vt:lpstr>Sheet1</vt:lpstr>
      <vt:lpstr>Classification-Table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Microsoft Office User</cp:lastModifiedBy>
  <dcterms:created xsi:type="dcterms:W3CDTF">2020-11-23T17:49:28Z</dcterms:created>
  <dcterms:modified xsi:type="dcterms:W3CDTF">2020-12-10T19:56:12Z</dcterms:modified>
</cp:coreProperties>
</file>