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GitHub\Intermedio\3. Difracción de Electrones\CompleteData\"/>
    </mc:Choice>
  </mc:AlternateContent>
  <xr:revisionPtr revIDLastSave="0" documentId="13_ncr:1_{F1D66711-769F-4DA4-A5E9-6FAFFD4D9C11}" xr6:coauthVersionLast="47" xr6:coauthVersionMax="47" xr10:uidLastSave="{00000000-0000-0000-0000-000000000000}"/>
  <bookViews>
    <workbookView xWindow="-108" yWindow="-108" windowWidth="23256" windowHeight="12456" activeTab="1" xr2:uid="{68CDB326-4FC1-433B-83EA-E1E555C1F277}"/>
  </bookViews>
  <sheets>
    <sheet name="Datos" sheetId="1" r:id="rId1"/>
    <sheet name="Cál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G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H2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G14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C13" i="1"/>
  <c r="C7" i="1"/>
  <c r="C4" i="1"/>
  <c r="C5" i="1"/>
  <c r="C6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3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3" i="1"/>
</calcChain>
</file>

<file path=xl/sharedStrings.xml><?xml version="1.0" encoding="utf-8"?>
<sst xmlns="http://schemas.openxmlformats.org/spreadsheetml/2006/main" count="34" uniqueCount="28">
  <si>
    <t>kV</t>
  </si>
  <si>
    <t>Grosor D1 (mm)</t>
  </si>
  <si>
    <t xml:space="preserve"> Grosor D2 (mm)</t>
  </si>
  <si>
    <t>D2 (cm)</t>
  </si>
  <si>
    <t>D1 (cm)</t>
  </si>
  <si>
    <t>R2 (cm)</t>
  </si>
  <si>
    <t>R1 (cm)</t>
  </si>
  <si>
    <t xml:space="preserve"> Grosor D2 (cm)</t>
  </si>
  <si>
    <t xml:space="preserve"> Grosor D1 (cm)</t>
  </si>
  <si>
    <t>λ Bragg 2</t>
  </si>
  <si>
    <t>h</t>
  </si>
  <si>
    <t>eVs</t>
  </si>
  <si>
    <t>c</t>
  </si>
  <si>
    <t>m/s</t>
  </si>
  <si>
    <t>me</t>
  </si>
  <si>
    <t>eV/c^2</t>
  </si>
  <si>
    <t>d1</t>
  </si>
  <si>
    <t>pm</t>
  </si>
  <si>
    <t>d2</t>
  </si>
  <si>
    <t>L</t>
  </si>
  <si>
    <t>cm</t>
  </si>
  <si>
    <t>λ de Broglie (pm)</t>
  </si>
  <si>
    <t>λ Bragg 1 (pm)</t>
  </si>
  <si>
    <t>hc</t>
  </si>
  <si>
    <t>eVm</t>
  </si>
  <si>
    <t>error λ Bragg 1 (pm)</t>
  </si>
  <si>
    <t>error λ Bragg 2 (pm)</t>
  </si>
  <si>
    <t>error λ de Broglie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</si>
</sst>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Datos!$E$2:$E$22</c:f>
                <c:numCache>
                  <c:formatCode>General</c:formatCode>
                  <c:ptCount val="21"/>
                  <c:pt idx="0">
                    <c:v>0.37000000000000005</c:v>
                  </c:pt>
                  <c:pt idx="1">
                    <c:v>0.2</c:v>
                  </c:pt>
                  <c:pt idx="2">
                    <c:v>0.18000000000000002</c:v>
                  </c:pt>
                  <c:pt idx="3">
                    <c:v>0.22000000000000003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0.17</c:v>
                  </c:pt>
                  <c:pt idx="8">
                    <c:v>0.17</c:v>
                  </c:pt>
                  <c:pt idx="9">
                    <c:v>0.2</c:v>
                  </c:pt>
                  <c:pt idx="10">
                    <c:v>0.15000000000000002</c:v>
                  </c:pt>
                  <c:pt idx="11">
                    <c:v>0.2</c:v>
                  </c:pt>
                  <c:pt idx="12">
                    <c:v>0.16000000000000003</c:v>
                  </c:pt>
                  <c:pt idx="13">
                    <c:v>0.17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0.17</c:v>
                  </c:pt>
                  <c:pt idx="18">
                    <c:v>0.15000000000000002</c:v>
                  </c:pt>
                  <c:pt idx="19">
                    <c:v>0.16000000000000003</c:v>
                  </c:pt>
                  <c:pt idx="20">
                    <c:v>0.16000000000000003</c:v>
                  </c:pt>
                </c:numCache>
              </c:numRef>
            </c:plus>
            <c:minus>
              <c:numRef>
                <c:f>Datos!$E$2:$E$22</c:f>
                <c:numCache>
                  <c:formatCode>General</c:formatCode>
                  <c:ptCount val="21"/>
                  <c:pt idx="0">
                    <c:v>0.37000000000000005</c:v>
                  </c:pt>
                  <c:pt idx="1">
                    <c:v>0.2</c:v>
                  </c:pt>
                  <c:pt idx="2">
                    <c:v>0.18000000000000002</c:v>
                  </c:pt>
                  <c:pt idx="3">
                    <c:v>0.22000000000000003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0.17</c:v>
                  </c:pt>
                  <c:pt idx="8">
                    <c:v>0.17</c:v>
                  </c:pt>
                  <c:pt idx="9">
                    <c:v>0.2</c:v>
                  </c:pt>
                  <c:pt idx="10">
                    <c:v>0.15000000000000002</c:v>
                  </c:pt>
                  <c:pt idx="11">
                    <c:v>0.2</c:v>
                  </c:pt>
                  <c:pt idx="12">
                    <c:v>0.16000000000000003</c:v>
                  </c:pt>
                  <c:pt idx="13">
                    <c:v>0.17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0.17</c:v>
                  </c:pt>
                  <c:pt idx="18">
                    <c:v>0.15000000000000002</c:v>
                  </c:pt>
                  <c:pt idx="19">
                    <c:v>0.16000000000000003</c:v>
                  </c:pt>
                  <c:pt idx="20">
                    <c:v>0.16000000000000003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Datos!$A$2:$A$22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4.8</c:v>
                </c:pt>
                <c:pt idx="19">
                  <c:v>4.9000000000000004</c:v>
                </c:pt>
                <c:pt idx="20">
                  <c:v>5</c:v>
                </c:pt>
              </c:numCache>
            </c:numRef>
          </c:xVal>
          <c:yVal>
            <c:numRef>
              <c:f>Datos!$C$2:$C$22</c:f>
              <c:numCache>
                <c:formatCode>General</c:formatCode>
                <c:ptCount val="21"/>
                <c:pt idx="0">
                  <c:v>3.15</c:v>
                </c:pt>
                <c:pt idx="1">
                  <c:v>2.88</c:v>
                </c:pt>
                <c:pt idx="2">
                  <c:v>3.06</c:v>
                </c:pt>
                <c:pt idx="3">
                  <c:v>3</c:v>
                </c:pt>
                <c:pt idx="4">
                  <c:v>2.9</c:v>
                </c:pt>
                <c:pt idx="5">
                  <c:v>2.7</c:v>
                </c:pt>
                <c:pt idx="6">
                  <c:v>2.7</c:v>
                </c:pt>
                <c:pt idx="7">
                  <c:v>2.64</c:v>
                </c:pt>
                <c:pt idx="8">
                  <c:v>2.54</c:v>
                </c:pt>
                <c:pt idx="9">
                  <c:v>2.56</c:v>
                </c:pt>
                <c:pt idx="10">
                  <c:v>2.5</c:v>
                </c:pt>
                <c:pt idx="11">
                  <c:v>2.48</c:v>
                </c:pt>
                <c:pt idx="12">
                  <c:v>2.44</c:v>
                </c:pt>
                <c:pt idx="13">
                  <c:v>2.42</c:v>
                </c:pt>
                <c:pt idx="14">
                  <c:v>2.4</c:v>
                </c:pt>
                <c:pt idx="15">
                  <c:v>2.3199999999999998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2.2799999999999998</c:v>
                </c:pt>
                <c:pt idx="19">
                  <c:v>2.2200000000000002</c:v>
                </c:pt>
                <c:pt idx="20">
                  <c:v>2.2599999999999998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0-4AAE-9010-38C367DBF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347888"/>
        <c:axId val="710348368"/>
      </c:scatterChart>
      <c:valAx>
        <c:axId val="7103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</a:t>
                </a:r>
                <a:r>
                  <a:rPr lang="es-CO" baseline="0"/>
                  <a:t> (kV)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8368"/>
        <c:crosses val="autoZero"/>
        <c:crossBetween val="midCat"/>
      </c:valAx>
      <c:valAx>
        <c:axId val="7103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Diámetro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Datos!$I$2:$I$22</c:f>
                <c:numCache>
                  <c:formatCode>General</c:formatCode>
                  <c:ptCount val="21"/>
                  <c:pt idx="0">
                    <c:v>0.27999999999999997</c:v>
                  </c:pt>
                  <c:pt idx="1">
                    <c:v>0.22000000000000003</c:v>
                  </c:pt>
                  <c:pt idx="2">
                    <c:v>0.22999999999999998</c:v>
                  </c:pt>
                  <c:pt idx="3">
                    <c:v>0.25</c:v>
                  </c:pt>
                  <c:pt idx="4">
                    <c:v>0.25</c:v>
                  </c:pt>
                  <c:pt idx="5">
                    <c:v>0.24</c:v>
                  </c:pt>
                  <c:pt idx="6">
                    <c:v>0.21000000000000002</c:v>
                  </c:pt>
                  <c:pt idx="7">
                    <c:v>0.22999999999999998</c:v>
                  </c:pt>
                  <c:pt idx="8">
                    <c:v>0.2</c:v>
                  </c:pt>
                  <c:pt idx="9">
                    <c:v>0.21000000000000002</c:v>
                  </c:pt>
                  <c:pt idx="10">
                    <c:v>0.18000000000000002</c:v>
                  </c:pt>
                  <c:pt idx="11">
                    <c:v>0.17</c:v>
                  </c:pt>
                  <c:pt idx="12">
                    <c:v>0.17</c:v>
                  </c:pt>
                  <c:pt idx="13">
                    <c:v>0.18000000000000002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0.16000000000000003</c:v>
                  </c:pt>
                  <c:pt idx="18">
                    <c:v>0.16000000000000003</c:v>
                  </c:pt>
                  <c:pt idx="19">
                    <c:v>0.16000000000000003</c:v>
                  </c:pt>
                  <c:pt idx="20">
                    <c:v>0.15000000000000002</c:v>
                  </c:pt>
                </c:numCache>
              </c:numRef>
            </c:plus>
            <c:minus>
              <c:numRef>
                <c:f>Datos!$I$2:$I$22</c:f>
                <c:numCache>
                  <c:formatCode>General</c:formatCode>
                  <c:ptCount val="21"/>
                  <c:pt idx="0">
                    <c:v>0.27999999999999997</c:v>
                  </c:pt>
                  <c:pt idx="1">
                    <c:v>0.22000000000000003</c:v>
                  </c:pt>
                  <c:pt idx="2">
                    <c:v>0.22999999999999998</c:v>
                  </c:pt>
                  <c:pt idx="3">
                    <c:v>0.25</c:v>
                  </c:pt>
                  <c:pt idx="4">
                    <c:v>0.25</c:v>
                  </c:pt>
                  <c:pt idx="5">
                    <c:v>0.24</c:v>
                  </c:pt>
                  <c:pt idx="6">
                    <c:v>0.21000000000000002</c:v>
                  </c:pt>
                  <c:pt idx="7">
                    <c:v>0.22999999999999998</c:v>
                  </c:pt>
                  <c:pt idx="8">
                    <c:v>0.2</c:v>
                  </c:pt>
                  <c:pt idx="9">
                    <c:v>0.21000000000000002</c:v>
                  </c:pt>
                  <c:pt idx="10">
                    <c:v>0.18000000000000002</c:v>
                  </c:pt>
                  <c:pt idx="11">
                    <c:v>0.17</c:v>
                  </c:pt>
                  <c:pt idx="12">
                    <c:v>0.17</c:v>
                  </c:pt>
                  <c:pt idx="13">
                    <c:v>0.18000000000000002</c:v>
                  </c:pt>
                  <c:pt idx="14">
                    <c:v>0.17</c:v>
                  </c:pt>
                  <c:pt idx="15">
                    <c:v>0.16000000000000003</c:v>
                  </c:pt>
                  <c:pt idx="16">
                    <c:v>0.18000000000000002</c:v>
                  </c:pt>
                  <c:pt idx="17">
                    <c:v>0.16000000000000003</c:v>
                  </c:pt>
                  <c:pt idx="18">
                    <c:v>0.16000000000000003</c:v>
                  </c:pt>
                  <c:pt idx="19">
                    <c:v>0.16000000000000003</c:v>
                  </c:pt>
                  <c:pt idx="20">
                    <c:v>0.15000000000000002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Datos!$A$2:$A$22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4.8</c:v>
                </c:pt>
                <c:pt idx="19">
                  <c:v>4.9000000000000004</c:v>
                </c:pt>
                <c:pt idx="20">
                  <c:v>5</c:v>
                </c:pt>
              </c:numCache>
            </c:numRef>
          </c:xVal>
          <c:yVal>
            <c:numRef>
              <c:f>Datos!$G$2:$G$22</c:f>
              <c:numCache>
                <c:formatCode>General</c:formatCode>
                <c:ptCount val="21"/>
                <c:pt idx="0">
                  <c:v>5.23</c:v>
                </c:pt>
                <c:pt idx="1">
                  <c:v>5.2</c:v>
                </c:pt>
                <c:pt idx="2">
                  <c:v>5.12</c:v>
                </c:pt>
                <c:pt idx="3">
                  <c:v>5.0199999999999996</c:v>
                </c:pt>
                <c:pt idx="4">
                  <c:v>5.0999999999999996</c:v>
                </c:pt>
                <c:pt idx="5">
                  <c:v>4.8</c:v>
                </c:pt>
                <c:pt idx="6">
                  <c:v>4.66</c:v>
                </c:pt>
                <c:pt idx="7">
                  <c:v>4.6399999999999997</c:v>
                </c:pt>
                <c:pt idx="8">
                  <c:v>4.74</c:v>
                </c:pt>
                <c:pt idx="9">
                  <c:v>4.5599999999999996</c:v>
                </c:pt>
                <c:pt idx="10">
                  <c:v>4.32</c:v>
                </c:pt>
                <c:pt idx="11">
                  <c:v>4.28</c:v>
                </c:pt>
                <c:pt idx="12">
                  <c:v>4.26</c:v>
                </c:pt>
                <c:pt idx="13">
                  <c:v>4.2</c:v>
                </c:pt>
                <c:pt idx="14">
                  <c:v>4.2</c:v>
                </c:pt>
                <c:pt idx="15">
                  <c:v>4.24</c:v>
                </c:pt>
                <c:pt idx="16">
                  <c:v>4.12</c:v>
                </c:pt>
                <c:pt idx="17">
                  <c:v>4.0599999999999996</c:v>
                </c:pt>
                <c:pt idx="18">
                  <c:v>3.94</c:v>
                </c:pt>
                <c:pt idx="19">
                  <c:v>3.88</c:v>
                </c:pt>
                <c:pt idx="20">
                  <c:v>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B-4DF3-932B-97EBE8B6E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347888"/>
        <c:axId val="710348368"/>
      </c:scatterChart>
      <c:valAx>
        <c:axId val="7103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</a:t>
                </a:r>
                <a:r>
                  <a:rPr lang="es-CO" baseline="0"/>
                  <a:t> (kV)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8368"/>
        <c:crosses val="autoZero"/>
        <c:crossBetween val="midCat"/>
      </c:valAx>
      <c:valAx>
        <c:axId val="7103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Diámetro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3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179070</xdr:rowOff>
    </xdr:from>
    <xdr:to>
      <xdr:col>17</xdr:col>
      <xdr:colOff>7620</xdr:colOff>
      <xdr:row>19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541074-56BA-7F97-1D29-70A77C3C7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17</xdr:col>
      <xdr:colOff>0</xdr:colOff>
      <xdr:row>41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31EC6B-DF70-4ABF-9A4D-A917605EA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5AB5-66F9-4109-BB40-1372967BDD08}">
  <dimension ref="A1:I22"/>
  <sheetViews>
    <sheetView topLeftCell="D1" workbookViewId="0">
      <selection activeCell="H24" sqref="H24"/>
    </sheetView>
  </sheetViews>
  <sheetFormatPr baseColWidth="10" defaultRowHeight="13.8"/>
  <cols>
    <col min="2" max="2" width="16.69921875" bestFit="1" customWidth="1"/>
    <col min="3" max="3" width="16.69921875" customWidth="1"/>
    <col min="4" max="4" width="15.19921875" bestFit="1" customWidth="1"/>
    <col min="5" max="5" width="15.19921875" customWidth="1"/>
    <col min="6" max="7" width="12.19921875" customWidth="1"/>
    <col min="8" max="9" width="14" bestFit="1" customWidth="1"/>
    <col min="10" max="10" width="12.59765625" customWidth="1"/>
    <col min="13" max="13" width="14" bestFit="1" customWidth="1"/>
  </cols>
  <sheetData>
    <row r="1" spans="1:9">
      <c r="A1" t="s">
        <v>0</v>
      </c>
      <c r="B1" t="s">
        <v>6</v>
      </c>
      <c r="C1" t="s">
        <v>4</v>
      </c>
      <c r="D1" t="s">
        <v>1</v>
      </c>
      <c r="E1" t="s">
        <v>8</v>
      </c>
      <c r="F1" t="s">
        <v>5</v>
      </c>
      <c r="G1" t="s">
        <v>3</v>
      </c>
      <c r="H1" t="s">
        <v>2</v>
      </c>
      <c r="I1" t="s">
        <v>7</v>
      </c>
    </row>
    <row r="2" spans="1:9">
      <c r="A2">
        <v>3</v>
      </c>
      <c r="C2">
        <v>3.15</v>
      </c>
      <c r="D2">
        <v>3.7</v>
      </c>
      <c r="E2">
        <f>D2*0.1</f>
        <v>0.37000000000000005</v>
      </c>
      <c r="G2">
        <v>5.23</v>
      </c>
      <c r="H2">
        <v>2.8</v>
      </c>
      <c r="I2">
        <f>H2*0.1</f>
        <v>0.27999999999999997</v>
      </c>
    </row>
    <row r="3" spans="1:9">
      <c r="A3">
        <v>3.1</v>
      </c>
      <c r="B3">
        <v>1.44</v>
      </c>
      <c r="C3">
        <f>B3*2</f>
        <v>2.88</v>
      </c>
      <c r="D3">
        <v>2</v>
      </c>
      <c r="E3">
        <f t="shared" ref="E3:E22" si="0">D3*0.1</f>
        <v>0.2</v>
      </c>
      <c r="F3">
        <v>2.6</v>
      </c>
      <c r="G3">
        <f>F3*2</f>
        <v>5.2</v>
      </c>
      <c r="H3">
        <v>2.2000000000000002</v>
      </c>
      <c r="I3">
        <f t="shared" ref="I3:I22" si="1">H3*0.1</f>
        <v>0.22000000000000003</v>
      </c>
    </row>
    <row r="4" spans="1:9">
      <c r="A4">
        <v>3.2</v>
      </c>
      <c r="B4">
        <v>1.53</v>
      </c>
      <c r="C4">
        <f t="shared" ref="C4:C22" si="2">B4*2</f>
        <v>3.06</v>
      </c>
      <c r="D4">
        <v>1.8</v>
      </c>
      <c r="E4">
        <f t="shared" si="0"/>
        <v>0.18000000000000002</v>
      </c>
      <c r="F4">
        <v>2.56</v>
      </c>
      <c r="G4">
        <f t="shared" ref="G4:G22" si="3">F4*2</f>
        <v>5.12</v>
      </c>
      <c r="H4">
        <v>2.2999999999999998</v>
      </c>
      <c r="I4">
        <f t="shared" si="1"/>
        <v>0.22999999999999998</v>
      </c>
    </row>
    <row r="5" spans="1:9">
      <c r="A5">
        <v>3.3</v>
      </c>
      <c r="B5">
        <v>1.5</v>
      </c>
      <c r="C5">
        <f t="shared" si="2"/>
        <v>3</v>
      </c>
      <c r="D5">
        <v>2.2000000000000002</v>
      </c>
      <c r="E5">
        <f t="shared" si="0"/>
        <v>0.22000000000000003</v>
      </c>
      <c r="F5">
        <v>2.5099999999999998</v>
      </c>
      <c r="G5">
        <f t="shared" si="3"/>
        <v>5.0199999999999996</v>
      </c>
      <c r="H5">
        <v>2.5</v>
      </c>
      <c r="I5">
        <f t="shared" si="1"/>
        <v>0.25</v>
      </c>
    </row>
    <row r="6" spans="1:9">
      <c r="A6">
        <v>3.4</v>
      </c>
      <c r="B6">
        <v>1.45</v>
      </c>
      <c r="C6">
        <f t="shared" si="2"/>
        <v>2.9</v>
      </c>
      <c r="D6">
        <v>2</v>
      </c>
      <c r="E6">
        <f t="shared" si="0"/>
        <v>0.2</v>
      </c>
      <c r="F6">
        <v>2.5499999999999998</v>
      </c>
      <c r="G6">
        <f t="shared" si="3"/>
        <v>5.0999999999999996</v>
      </c>
      <c r="H6">
        <v>2.5</v>
      </c>
      <c r="I6">
        <f t="shared" si="1"/>
        <v>0.25</v>
      </c>
    </row>
    <row r="7" spans="1:9">
      <c r="A7">
        <v>3.5</v>
      </c>
      <c r="B7">
        <v>1.35</v>
      </c>
      <c r="C7">
        <f t="shared" si="2"/>
        <v>2.7</v>
      </c>
      <c r="D7">
        <v>2</v>
      </c>
      <c r="E7">
        <f t="shared" si="0"/>
        <v>0.2</v>
      </c>
      <c r="F7">
        <v>2.4</v>
      </c>
      <c r="G7">
        <f t="shared" si="3"/>
        <v>4.8</v>
      </c>
      <c r="H7">
        <v>2.4</v>
      </c>
      <c r="I7">
        <f t="shared" si="1"/>
        <v>0.24</v>
      </c>
    </row>
    <row r="8" spans="1:9">
      <c r="A8">
        <v>3.6</v>
      </c>
      <c r="B8">
        <v>1.35</v>
      </c>
      <c r="C8">
        <f t="shared" si="2"/>
        <v>2.7</v>
      </c>
      <c r="D8">
        <v>2</v>
      </c>
      <c r="E8">
        <f t="shared" si="0"/>
        <v>0.2</v>
      </c>
      <c r="F8">
        <v>2.33</v>
      </c>
      <c r="G8">
        <f t="shared" si="3"/>
        <v>4.66</v>
      </c>
      <c r="H8">
        <v>2.1</v>
      </c>
      <c r="I8">
        <f t="shared" si="1"/>
        <v>0.21000000000000002</v>
      </c>
    </row>
    <row r="9" spans="1:9">
      <c r="A9">
        <v>3.7</v>
      </c>
      <c r="B9">
        <v>1.32</v>
      </c>
      <c r="C9">
        <f t="shared" si="2"/>
        <v>2.64</v>
      </c>
      <c r="D9">
        <v>1.7</v>
      </c>
      <c r="E9">
        <f t="shared" si="0"/>
        <v>0.17</v>
      </c>
      <c r="F9">
        <v>2.3199999999999998</v>
      </c>
      <c r="G9">
        <f t="shared" si="3"/>
        <v>4.6399999999999997</v>
      </c>
      <c r="H9">
        <v>2.2999999999999998</v>
      </c>
      <c r="I9">
        <f t="shared" si="1"/>
        <v>0.22999999999999998</v>
      </c>
    </row>
    <row r="10" spans="1:9">
      <c r="A10">
        <v>3.8</v>
      </c>
      <c r="B10">
        <v>1.27</v>
      </c>
      <c r="C10">
        <f t="shared" si="2"/>
        <v>2.54</v>
      </c>
      <c r="D10">
        <v>1.7</v>
      </c>
      <c r="E10">
        <f t="shared" si="0"/>
        <v>0.17</v>
      </c>
      <c r="F10">
        <v>2.37</v>
      </c>
      <c r="G10">
        <f t="shared" si="3"/>
        <v>4.74</v>
      </c>
      <c r="H10">
        <v>2</v>
      </c>
      <c r="I10">
        <f t="shared" si="1"/>
        <v>0.2</v>
      </c>
    </row>
    <row r="11" spans="1:9">
      <c r="A11">
        <v>3.9</v>
      </c>
      <c r="B11">
        <v>1.28</v>
      </c>
      <c r="C11">
        <f t="shared" si="2"/>
        <v>2.56</v>
      </c>
      <c r="D11">
        <v>2</v>
      </c>
      <c r="E11">
        <f t="shared" si="0"/>
        <v>0.2</v>
      </c>
      <c r="F11">
        <v>2.2799999999999998</v>
      </c>
      <c r="G11">
        <f t="shared" si="3"/>
        <v>4.5599999999999996</v>
      </c>
      <c r="H11">
        <v>2.1</v>
      </c>
      <c r="I11">
        <f t="shared" si="1"/>
        <v>0.21000000000000002</v>
      </c>
    </row>
    <row r="12" spans="1:9">
      <c r="A12">
        <v>4</v>
      </c>
      <c r="B12">
        <v>1.25</v>
      </c>
      <c r="C12">
        <f t="shared" si="2"/>
        <v>2.5</v>
      </c>
      <c r="D12">
        <v>1.5</v>
      </c>
      <c r="E12">
        <f t="shared" si="0"/>
        <v>0.15000000000000002</v>
      </c>
      <c r="F12">
        <v>2.16</v>
      </c>
      <c r="G12">
        <f t="shared" si="3"/>
        <v>4.32</v>
      </c>
      <c r="H12">
        <v>1.8</v>
      </c>
      <c r="I12">
        <f t="shared" si="1"/>
        <v>0.18000000000000002</v>
      </c>
    </row>
    <row r="13" spans="1:9">
      <c r="A13">
        <v>4.0999999999999996</v>
      </c>
      <c r="B13">
        <v>1.24</v>
      </c>
      <c r="C13">
        <f t="shared" si="2"/>
        <v>2.48</v>
      </c>
      <c r="D13">
        <v>2</v>
      </c>
      <c r="E13">
        <f t="shared" si="0"/>
        <v>0.2</v>
      </c>
      <c r="F13">
        <v>2.14</v>
      </c>
      <c r="G13">
        <f t="shared" si="3"/>
        <v>4.28</v>
      </c>
      <c r="H13">
        <v>1.7</v>
      </c>
      <c r="I13">
        <f t="shared" si="1"/>
        <v>0.17</v>
      </c>
    </row>
    <row r="14" spans="1:9">
      <c r="A14">
        <v>4.2</v>
      </c>
      <c r="B14">
        <v>1.22</v>
      </c>
      <c r="C14">
        <f t="shared" si="2"/>
        <v>2.44</v>
      </c>
      <c r="D14">
        <v>1.6</v>
      </c>
      <c r="E14">
        <f t="shared" si="0"/>
        <v>0.16000000000000003</v>
      </c>
      <c r="F14">
        <v>2.13</v>
      </c>
      <c r="G14">
        <f>F14*2</f>
        <v>4.26</v>
      </c>
      <c r="H14">
        <v>1.7</v>
      </c>
      <c r="I14">
        <f t="shared" si="1"/>
        <v>0.17</v>
      </c>
    </row>
    <row r="15" spans="1:9">
      <c r="A15">
        <v>4.3</v>
      </c>
      <c r="B15">
        <v>1.21</v>
      </c>
      <c r="C15">
        <f t="shared" si="2"/>
        <v>2.42</v>
      </c>
      <c r="D15">
        <v>1.7</v>
      </c>
      <c r="E15">
        <f t="shared" si="0"/>
        <v>0.17</v>
      </c>
      <c r="F15">
        <v>2.1</v>
      </c>
      <c r="G15">
        <f t="shared" si="3"/>
        <v>4.2</v>
      </c>
      <c r="H15">
        <v>1.8</v>
      </c>
      <c r="I15">
        <f t="shared" si="1"/>
        <v>0.18000000000000002</v>
      </c>
    </row>
    <row r="16" spans="1:9">
      <c r="A16">
        <v>4.4000000000000004</v>
      </c>
      <c r="B16">
        <v>1.2</v>
      </c>
      <c r="C16">
        <f t="shared" si="2"/>
        <v>2.4</v>
      </c>
      <c r="D16">
        <v>1.7</v>
      </c>
      <c r="E16">
        <f t="shared" si="0"/>
        <v>0.17</v>
      </c>
      <c r="F16">
        <v>2.1</v>
      </c>
      <c r="G16">
        <f t="shared" si="3"/>
        <v>4.2</v>
      </c>
      <c r="H16">
        <v>1.7</v>
      </c>
      <c r="I16">
        <f t="shared" si="1"/>
        <v>0.17</v>
      </c>
    </row>
    <row r="17" spans="1:9">
      <c r="A17">
        <v>4.5</v>
      </c>
      <c r="B17">
        <v>1.1599999999999999</v>
      </c>
      <c r="C17">
        <f t="shared" si="2"/>
        <v>2.3199999999999998</v>
      </c>
      <c r="D17">
        <v>1.6</v>
      </c>
      <c r="E17">
        <f t="shared" si="0"/>
        <v>0.16000000000000003</v>
      </c>
      <c r="F17">
        <v>2.12</v>
      </c>
      <c r="G17">
        <f t="shared" si="3"/>
        <v>4.24</v>
      </c>
      <c r="H17">
        <v>1.6</v>
      </c>
      <c r="I17">
        <f t="shared" si="1"/>
        <v>0.16000000000000003</v>
      </c>
    </row>
    <row r="18" spans="1:9">
      <c r="A18">
        <v>4.5999999999999996</v>
      </c>
      <c r="B18">
        <v>1.1499999999999999</v>
      </c>
      <c r="C18">
        <f t="shared" si="2"/>
        <v>2.2999999999999998</v>
      </c>
      <c r="D18">
        <v>1.8</v>
      </c>
      <c r="E18">
        <f t="shared" si="0"/>
        <v>0.18000000000000002</v>
      </c>
      <c r="F18">
        <v>2.06</v>
      </c>
      <c r="G18">
        <f t="shared" si="3"/>
        <v>4.12</v>
      </c>
      <c r="H18">
        <v>1.8</v>
      </c>
      <c r="I18">
        <f t="shared" si="1"/>
        <v>0.18000000000000002</v>
      </c>
    </row>
    <row r="19" spans="1:9">
      <c r="A19">
        <v>4.7</v>
      </c>
      <c r="B19">
        <v>1.1499999999999999</v>
      </c>
      <c r="C19">
        <f t="shared" si="2"/>
        <v>2.2999999999999998</v>
      </c>
      <c r="D19">
        <v>1.7</v>
      </c>
      <c r="E19">
        <f t="shared" si="0"/>
        <v>0.17</v>
      </c>
      <c r="F19">
        <v>2.0299999999999998</v>
      </c>
      <c r="G19">
        <f t="shared" si="3"/>
        <v>4.0599999999999996</v>
      </c>
      <c r="H19">
        <v>1.6</v>
      </c>
      <c r="I19">
        <f t="shared" si="1"/>
        <v>0.16000000000000003</v>
      </c>
    </row>
    <row r="20" spans="1:9">
      <c r="A20">
        <v>4.8</v>
      </c>
      <c r="B20">
        <v>1.1399999999999999</v>
      </c>
      <c r="C20">
        <f t="shared" si="2"/>
        <v>2.2799999999999998</v>
      </c>
      <c r="D20">
        <v>1.5</v>
      </c>
      <c r="E20">
        <f t="shared" si="0"/>
        <v>0.15000000000000002</v>
      </c>
      <c r="F20">
        <v>1.97</v>
      </c>
      <c r="G20">
        <f t="shared" si="3"/>
        <v>3.94</v>
      </c>
      <c r="H20">
        <v>1.6</v>
      </c>
      <c r="I20">
        <f t="shared" si="1"/>
        <v>0.16000000000000003</v>
      </c>
    </row>
    <row r="21" spans="1:9">
      <c r="A21">
        <v>4.9000000000000004</v>
      </c>
      <c r="B21">
        <v>1.1100000000000001</v>
      </c>
      <c r="C21">
        <f t="shared" si="2"/>
        <v>2.2200000000000002</v>
      </c>
      <c r="D21">
        <v>1.6</v>
      </c>
      <c r="E21">
        <f t="shared" si="0"/>
        <v>0.16000000000000003</v>
      </c>
      <c r="F21">
        <v>1.94</v>
      </c>
      <c r="G21">
        <f t="shared" si="3"/>
        <v>3.88</v>
      </c>
      <c r="H21">
        <v>1.6</v>
      </c>
      <c r="I21">
        <f t="shared" si="1"/>
        <v>0.16000000000000003</v>
      </c>
    </row>
    <row r="22" spans="1:9">
      <c r="A22">
        <v>5</v>
      </c>
      <c r="B22">
        <v>1.1299999999999999</v>
      </c>
      <c r="C22">
        <f t="shared" si="2"/>
        <v>2.2599999999999998</v>
      </c>
      <c r="D22">
        <v>1.6</v>
      </c>
      <c r="E22">
        <f t="shared" si="0"/>
        <v>0.16000000000000003</v>
      </c>
      <c r="F22">
        <v>1.94</v>
      </c>
      <c r="G22">
        <f t="shared" si="3"/>
        <v>3.88</v>
      </c>
      <c r="H22">
        <v>1.5</v>
      </c>
      <c r="I22">
        <f t="shared" si="1"/>
        <v>0.15000000000000002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8BD8-6966-4FF1-8AD7-8B2318FC98EA}">
  <dimension ref="A1:K32"/>
  <sheetViews>
    <sheetView tabSelected="1" workbookViewId="0">
      <selection activeCell="D17" sqref="D17"/>
    </sheetView>
  </sheetViews>
  <sheetFormatPr baseColWidth="10" defaultRowHeight="13.8"/>
  <cols>
    <col min="2" max="2" width="13.8984375" customWidth="1"/>
    <col min="3" max="3" width="13.69921875" bestFit="1" customWidth="1"/>
    <col min="5" max="5" width="13.69921875" bestFit="1" customWidth="1"/>
    <col min="6" max="6" width="12.59765625" bestFit="1" customWidth="1"/>
    <col min="7" max="7" width="16.59765625" bestFit="1" customWidth="1"/>
    <col min="9" max="9" width="14.69921875" bestFit="1" customWidth="1"/>
    <col min="11" max="11" width="14.69921875" bestFit="1" customWidth="1"/>
  </cols>
  <sheetData>
    <row r="1" spans="1:11">
      <c r="A1" t="s">
        <v>0</v>
      </c>
      <c r="B1" t="s">
        <v>4</v>
      </c>
      <c r="C1" t="s">
        <v>8</v>
      </c>
      <c r="D1" t="s">
        <v>3</v>
      </c>
      <c r="E1" t="s">
        <v>7</v>
      </c>
      <c r="F1" s="1" t="s">
        <v>21</v>
      </c>
      <c r="G1" s="1" t="s">
        <v>27</v>
      </c>
      <c r="H1" s="1" t="s">
        <v>22</v>
      </c>
      <c r="I1" s="1" t="s">
        <v>25</v>
      </c>
      <c r="J1" t="s">
        <v>9</v>
      </c>
      <c r="K1" t="s">
        <v>26</v>
      </c>
    </row>
    <row r="2" spans="1:11">
      <c r="A2">
        <v>3</v>
      </c>
      <c r="B2">
        <v>3.15</v>
      </c>
      <c r="C2">
        <v>0.37000000000000005</v>
      </c>
      <c r="D2">
        <v>5.23</v>
      </c>
      <c r="E2">
        <v>0.27999999999999997</v>
      </c>
      <c r="F2" s="2">
        <f>(( $B$25 )/( SQRT(2*A2*(10^3)*$B$27) ))*10^12</f>
        <v>22.391371244517146</v>
      </c>
      <c r="G2" s="2">
        <f>0.5*0.1*(( $B$25 )/( (2*A2*(10^3)*$B$27)^(3/2) ))*(10^12)*(2*(10^3)*$B$27)</f>
        <v>0.37318952074195227</v>
      </c>
      <c r="H2">
        <f>(2*$B$30/1)*SIN(0.5*ATAN(B2/(2*$B$32)))</f>
        <v>24.724265115504476</v>
      </c>
      <c r="I2">
        <f>C2*(2*$B$30/1)*COS(0.5*ATAN(B2/(2*$B$32)))*(0.5*( 1/( 1+(B2/(2*$B$32))^2 ) ))*(1/(2*$B$32))</f>
        <v>2.8748389525438371</v>
      </c>
      <c r="J2">
        <f>(2*$B$31/1)*SIN(0.5*ATAN(D2/(2*$B$32)))</f>
        <v>23.498220453934252</v>
      </c>
      <c r="K2">
        <f>E2*(2*$B$31/1)*COS(0.5*ATAN(D2/(2*$B$32)))*(0.5*( 1/( 1+(D2/(2*$B$32))^2 ) ))*(1/(2*$B$32))</f>
        <v>1.2238044237287686</v>
      </c>
    </row>
    <row r="3" spans="1:11">
      <c r="A3">
        <v>3.1</v>
      </c>
      <c r="B3">
        <v>2.88</v>
      </c>
      <c r="C3">
        <v>0.2</v>
      </c>
      <c r="D3">
        <v>5.2</v>
      </c>
      <c r="E3">
        <v>0.22000000000000003</v>
      </c>
      <c r="F3" s="2">
        <f t="shared" ref="F3:F22" si="0">(( $B$25 )/( SQRT(2*A3*(10^3)*$B$27) ))*10^12</f>
        <v>22.027259641176343</v>
      </c>
      <c r="G3" s="2">
        <f t="shared" ref="G3:G21" si="1">0.5*0.1*(( $B$25 )/( (2*A3*(10^3)*$B$27)^(3/2) ))*(10^12)*(2*(10^3)*$B$27)</f>
        <v>0.35527838130929551</v>
      </c>
      <c r="H3">
        <f>(2*$B$30/1)*SIN(0.5*ATAN(B3/(2*$B$32)))</f>
        <v>22.623767597795915</v>
      </c>
      <c r="I3">
        <f t="shared" ref="I3:I22" si="2">C3*(2*$B$30/1)*COS(0.5*ATAN(B3/(2*$B$32)))*(0.5*( 1/( 1+(B3/(2*$B$32))^2 ) ))*(1/(2*$B$32))</f>
        <v>1.5578266196278923</v>
      </c>
      <c r="J3">
        <f t="shared" ref="J3:J22" si="3">(2*$B$31/1)*SIN(0.5*ATAN(D3/(2*$B$32)))</f>
        <v>23.367068031751241</v>
      </c>
      <c r="K3">
        <f t="shared" ref="K3:K22" si="4">E3*(2*$B$31/1)*COS(0.5*ATAN(D3/(2*$B$32)))*(0.5*( 1/( 1+(D3/(2*$B$32))^2 ) ))*(1/(2*$B$32))</f>
        <v>0.96200787758734208</v>
      </c>
    </row>
    <row r="4" spans="1:11">
      <c r="A4">
        <v>3.2</v>
      </c>
      <c r="B4">
        <v>3.06</v>
      </c>
      <c r="C4">
        <v>0.18000000000000002</v>
      </c>
      <c r="D4">
        <v>5.12</v>
      </c>
      <c r="E4">
        <v>0.22999999999999998</v>
      </c>
      <c r="F4" s="2">
        <f t="shared" si="0"/>
        <v>21.680351982190636</v>
      </c>
      <c r="G4" s="2">
        <f t="shared" si="1"/>
        <v>0.3387554997217298</v>
      </c>
      <c r="H4">
        <f t="shared" ref="H4:H21" si="5">(2*$B$30/1)*SIN(0.5*ATAN(B4/(2*$B$32)))</f>
        <v>24.024680960029443</v>
      </c>
      <c r="I4">
        <f t="shared" si="2"/>
        <v>1.3997608921709845</v>
      </c>
      <c r="J4">
        <f t="shared" si="3"/>
        <v>23.017031600432489</v>
      </c>
      <c r="K4">
        <f t="shared" si="4"/>
        <v>1.0069712627229486</v>
      </c>
    </row>
    <row r="5" spans="1:11">
      <c r="A5">
        <v>3.3</v>
      </c>
      <c r="B5">
        <v>3</v>
      </c>
      <c r="C5">
        <v>0.22000000000000003</v>
      </c>
      <c r="D5">
        <v>5.0199999999999996</v>
      </c>
      <c r="E5">
        <v>0.25</v>
      </c>
      <c r="F5" s="2">
        <f t="shared" si="0"/>
        <v>21.349334803556619</v>
      </c>
      <c r="G5" s="2">
        <f t="shared" si="1"/>
        <v>0.32347476975085793</v>
      </c>
      <c r="H5">
        <f t="shared" si="5"/>
        <v>23.557964326001692</v>
      </c>
      <c r="I5">
        <f t="shared" si="2"/>
        <v>1.7117668202711294</v>
      </c>
      <c r="J5">
        <f t="shared" si="3"/>
        <v>22.578886268162393</v>
      </c>
      <c r="K5">
        <f t="shared" si="4"/>
        <v>1.0961880396858132</v>
      </c>
    </row>
    <row r="6" spans="1:11">
      <c r="A6">
        <v>3.4</v>
      </c>
      <c r="B6">
        <v>2.9</v>
      </c>
      <c r="C6">
        <v>0.2</v>
      </c>
      <c r="D6">
        <v>5.0999999999999996</v>
      </c>
      <c r="E6">
        <v>0.25</v>
      </c>
      <c r="F6" s="2">
        <f t="shared" si="0"/>
        <v>21.033030876033227</v>
      </c>
      <c r="G6" s="2">
        <f t="shared" si="1"/>
        <v>0.30930927758872273</v>
      </c>
      <c r="H6">
        <f t="shared" si="5"/>
        <v>22.779536542352083</v>
      </c>
      <c r="I6">
        <f t="shared" si="2"/>
        <v>1.5575519701608433</v>
      </c>
      <c r="J6">
        <f t="shared" si="3"/>
        <v>22.929455553058013</v>
      </c>
      <c r="K6">
        <f t="shared" si="4"/>
        <v>1.0948670182250253</v>
      </c>
    </row>
    <row r="7" spans="1:11">
      <c r="A7">
        <v>3.5</v>
      </c>
      <c r="B7">
        <v>2.7</v>
      </c>
      <c r="C7">
        <v>0.2</v>
      </c>
      <c r="D7">
        <v>4.8</v>
      </c>
      <c r="E7">
        <v>0.24</v>
      </c>
      <c r="F7" s="2">
        <f t="shared" si="0"/>
        <v>20.730381559643103</v>
      </c>
      <c r="G7" s="2">
        <f t="shared" si="1"/>
        <v>0.29614830799490127</v>
      </c>
      <c r="H7">
        <f t="shared" si="5"/>
        <v>21.220637000948059</v>
      </c>
      <c r="I7">
        <f t="shared" si="2"/>
        <v>1.5602168407406101</v>
      </c>
      <c r="J7">
        <f t="shared" si="3"/>
        <v>21.612673120510475</v>
      </c>
      <c r="K7">
        <f t="shared" si="4"/>
        <v>1.0557390117835537</v>
      </c>
    </row>
    <row r="8" spans="1:11">
      <c r="A8">
        <v>3.6</v>
      </c>
      <c r="B8">
        <v>2.7</v>
      </c>
      <c r="C8">
        <v>0.2</v>
      </c>
      <c r="D8">
        <v>4.66</v>
      </c>
      <c r="E8">
        <v>0.21000000000000002</v>
      </c>
      <c r="F8" s="2">
        <f t="shared" si="0"/>
        <v>20.440431873490944</v>
      </c>
      <c r="G8" s="2">
        <f t="shared" si="1"/>
        <v>0.28389488713181793</v>
      </c>
      <c r="H8">
        <f t="shared" si="5"/>
        <v>21.220637000948059</v>
      </c>
      <c r="I8">
        <f t="shared" si="2"/>
        <v>1.5602168407406101</v>
      </c>
      <c r="J8">
        <f t="shared" si="3"/>
        <v>20.996212045095092</v>
      </c>
      <c r="K8">
        <f t="shared" si="4"/>
        <v>0.92560371131614494</v>
      </c>
    </row>
    <row r="9" spans="1:11">
      <c r="A9">
        <v>3.7</v>
      </c>
      <c r="B9">
        <v>2.64</v>
      </c>
      <c r="C9">
        <v>0.17</v>
      </c>
      <c r="D9">
        <v>4.6399999999999997</v>
      </c>
      <c r="E9">
        <v>0.22999999999999998</v>
      </c>
      <c r="F9" s="2">
        <f t="shared" si="0"/>
        <v>20.162317800516348</v>
      </c>
      <c r="G9" s="2">
        <f t="shared" si="1"/>
        <v>0.27246375406103007</v>
      </c>
      <c r="H9">
        <f t="shared" si="5"/>
        <v>20.752456945055325</v>
      </c>
      <c r="I9">
        <f t="shared" si="2"/>
        <v>1.3268336714388624</v>
      </c>
      <c r="J9">
        <f t="shared" si="3"/>
        <v>20.908047024132649</v>
      </c>
      <c r="K9">
        <f t="shared" si="4"/>
        <v>1.0140388590602871</v>
      </c>
    </row>
    <row r="10" spans="1:11">
      <c r="A10">
        <v>3.8</v>
      </c>
      <c r="B10">
        <v>2.54</v>
      </c>
      <c r="C10">
        <v>0.17</v>
      </c>
      <c r="D10">
        <v>4.74</v>
      </c>
      <c r="E10">
        <v>0.2</v>
      </c>
      <c r="F10" s="2">
        <f t="shared" si="0"/>
        <v>19.895255442265412</v>
      </c>
      <c r="G10" s="2">
        <f t="shared" si="1"/>
        <v>0.26177967687191372</v>
      </c>
      <c r="H10">
        <f t="shared" si="5"/>
        <v>19.971655485197953</v>
      </c>
      <c r="I10">
        <f t="shared" si="2"/>
        <v>1.3278847935808802</v>
      </c>
      <c r="J10">
        <f t="shared" si="3"/>
        <v>21.348625166840208</v>
      </c>
      <c r="K10">
        <f t="shared" si="4"/>
        <v>0.88053580778014595</v>
      </c>
    </row>
    <row r="11" spans="1:11">
      <c r="A11">
        <v>3.9</v>
      </c>
      <c r="B11">
        <v>2.56</v>
      </c>
      <c r="C11">
        <v>0.2</v>
      </c>
      <c r="D11">
        <v>4.5599999999999996</v>
      </c>
      <c r="E11">
        <v>0.21000000000000002</v>
      </c>
      <c r="F11" s="2">
        <f t="shared" si="0"/>
        <v>19.638531713284578</v>
      </c>
      <c r="G11" s="2">
        <f t="shared" si="1"/>
        <v>0.25177604760621169</v>
      </c>
      <c r="H11">
        <f t="shared" si="5"/>
        <v>20.127865058367199</v>
      </c>
      <c r="I11">
        <f t="shared" si="2"/>
        <v>1.5619737527956354</v>
      </c>
      <c r="J11">
        <f t="shared" si="3"/>
        <v>20.555142754054447</v>
      </c>
      <c r="K11">
        <f t="shared" si="4"/>
        <v>0.92688324904961616</v>
      </c>
    </row>
    <row r="12" spans="1:11">
      <c r="A12">
        <v>4</v>
      </c>
      <c r="B12">
        <v>2.5</v>
      </c>
      <c r="C12">
        <v>0.15000000000000002</v>
      </c>
      <c r="D12">
        <v>4.32</v>
      </c>
      <c r="E12">
        <v>0.18000000000000002</v>
      </c>
      <c r="F12" s="2">
        <f t="shared" si="0"/>
        <v>19.391496323320229</v>
      </c>
      <c r="G12" s="2">
        <f t="shared" si="1"/>
        <v>0.24239370404150232</v>
      </c>
      <c r="H12">
        <f t="shared" si="5"/>
        <v>19.659163703250091</v>
      </c>
      <c r="I12">
        <f t="shared" si="2"/>
        <v>1.1720243910674366</v>
      </c>
      <c r="J12">
        <f t="shared" si="3"/>
        <v>19.494136540619831</v>
      </c>
      <c r="K12">
        <f t="shared" si="4"/>
        <v>0.79701762360795136</v>
      </c>
    </row>
    <row r="13" spans="1:11">
      <c r="A13">
        <v>4.0999999999999996</v>
      </c>
      <c r="B13">
        <v>2.48</v>
      </c>
      <c r="C13">
        <v>0.2</v>
      </c>
      <c r="D13">
        <v>4.28</v>
      </c>
      <c r="E13">
        <v>0.17</v>
      </c>
      <c r="F13" s="2">
        <f t="shared" si="0"/>
        <v>19.153554841865091</v>
      </c>
      <c r="G13" s="2">
        <f t="shared" si="1"/>
        <v>0.23357993709591524</v>
      </c>
      <c r="H13">
        <f t="shared" si="5"/>
        <v>19.502881862623887</v>
      </c>
      <c r="I13">
        <f t="shared" si="2"/>
        <v>1.562937317226923</v>
      </c>
      <c r="J13">
        <f t="shared" si="3"/>
        <v>19.316975620613793</v>
      </c>
      <c r="K13">
        <f t="shared" si="4"/>
        <v>0.75312841366080185</v>
      </c>
    </row>
    <row r="14" spans="1:11">
      <c r="A14">
        <v>4.2</v>
      </c>
      <c r="B14">
        <v>2.44</v>
      </c>
      <c r="C14">
        <v>0.16000000000000003</v>
      </c>
      <c r="D14">
        <v>4.26</v>
      </c>
      <c r="E14">
        <v>0.17</v>
      </c>
      <c r="F14" s="2">
        <f t="shared" si="0"/>
        <v>18.924162676509425</v>
      </c>
      <c r="G14" s="2">
        <f t="shared" si="1"/>
        <v>0.2252876509108275</v>
      </c>
      <c r="H14">
        <f t="shared" si="5"/>
        <v>19.190247203686862</v>
      </c>
      <c r="I14">
        <f t="shared" si="2"/>
        <v>1.2507264333443964</v>
      </c>
      <c r="J14">
        <f t="shared" si="3"/>
        <v>19.22836088411221</v>
      </c>
      <c r="K14">
        <f t="shared" si="4"/>
        <v>0.75332197163557346</v>
      </c>
    </row>
    <row r="15" spans="1:11">
      <c r="A15">
        <v>4.3</v>
      </c>
      <c r="B15">
        <v>2.42</v>
      </c>
      <c r="C15">
        <v>0.17</v>
      </c>
      <c r="D15">
        <v>4.2</v>
      </c>
      <c r="E15">
        <v>0.18000000000000002</v>
      </c>
      <c r="F15" s="2">
        <f t="shared" si="0"/>
        <v>18.702819826130234</v>
      </c>
      <c r="G15" s="2">
        <f t="shared" si="1"/>
        <v>0.21747464914104928</v>
      </c>
      <c r="H15">
        <f t="shared" si="5"/>
        <v>19.033894754514524</v>
      </c>
      <c r="I15">
        <f t="shared" si="2"/>
        <v>1.3290945386843069</v>
      </c>
      <c r="J15">
        <f t="shared" si="3"/>
        <v>18.962380714540291</v>
      </c>
      <c r="K15">
        <f t="shared" si="4"/>
        <v>0.79824469595804648</v>
      </c>
    </row>
    <row r="16" spans="1:11">
      <c r="A16">
        <v>4.4000000000000004</v>
      </c>
      <c r="B16">
        <v>2.4</v>
      </c>
      <c r="C16">
        <v>0.17</v>
      </c>
      <c r="D16">
        <v>4.2</v>
      </c>
      <c r="E16">
        <v>0.17</v>
      </c>
      <c r="F16" s="2">
        <f t="shared" si="0"/>
        <v>18.489066293779288</v>
      </c>
      <c r="G16" s="2">
        <f t="shared" si="1"/>
        <v>0.21010302606567335</v>
      </c>
      <c r="H16">
        <f t="shared" si="5"/>
        <v>18.877519138568331</v>
      </c>
      <c r="I16">
        <f t="shared" si="2"/>
        <v>1.3292906703572527</v>
      </c>
      <c r="J16">
        <f t="shared" si="3"/>
        <v>18.962380714540291</v>
      </c>
      <c r="K16">
        <f t="shared" si="4"/>
        <v>0.75389776840482148</v>
      </c>
    </row>
    <row r="17" spans="1:11">
      <c r="A17">
        <v>4.5</v>
      </c>
      <c r="B17">
        <v>2.3199999999999998</v>
      </c>
      <c r="C17">
        <v>0.16000000000000003</v>
      </c>
      <c r="D17">
        <v>4.24</v>
      </c>
      <c r="E17">
        <v>0.16000000000000003</v>
      </c>
      <c r="F17" s="2">
        <f t="shared" si="0"/>
        <v>18.28247806343165</v>
      </c>
      <c r="G17" s="2">
        <f t="shared" si="1"/>
        <v>0.20313864514924179</v>
      </c>
      <c r="H17">
        <f t="shared" si="5"/>
        <v>18.251788708860673</v>
      </c>
      <c r="I17">
        <f t="shared" si="2"/>
        <v>1.2518206628298045</v>
      </c>
      <c r="J17">
        <f t="shared" si="3"/>
        <v>19.139723423837463</v>
      </c>
      <c r="K17">
        <f t="shared" si="4"/>
        <v>0.70919032244090896</v>
      </c>
    </row>
    <row r="18" spans="1:11">
      <c r="A18">
        <v>4.5999999999999996</v>
      </c>
      <c r="B18">
        <v>2.2999999999999998</v>
      </c>
      <c r="C18">
        <v>0.18000000000000002</v>
      </c>
      <c r="D18">
        <v>4.12</v>
      </c>
      <c r="E18">
        <v>0.18000000000000002</v>
      </c>
      <c r="F18" s="2">
        <f t="shared" si="0"/>
        <v>18.082663560470479</v>
      </c>
      <c r="G18" s="2">
        <f t="shared" si="1"/>
        <v>0.19655069087467986</v>
      </c>
      <c r="H18">
        <f t="shared" si="5"/>
        <v>18.095300036784668</v>
      </c>
      <c r="I18">
        <f t="shared" si="2"/>
        <v>1.4084975730528377</v>
      </c>
      <c r="J18">
        <f t="shared" si="3"/>
        <v>18.607426827245291</v>
      </c>
      <c r="K18">
        <f t="shared" si="4"/>
        <v>0.79904548639290474</v>
      </c>
    </row>
    <row r="19" spans="1:11">
      <c r="A19">
        <v>4.7</v>
      </c>
      <c r="B19">
        <v>2.2999999999999998</v>
      </c>
      <c r="C19">
        <v>0.17</v>
      </c>
      <c r="D19">
        <v>4.0599999999999996</v>
      </c>
      <c r="E19">
        <v>0.16000000000000003</v>
      </c>
      <c r="F19" s="2">
        <f t="shared" si="0"/>
        <v>17.889260528640296</v>
      </c>
      <c r="G19" s="2">
        <f t="shared" si="1"/>
        <v>0.19031128221957694</v>
      </c>
      <c r="H19">
        <f t="shared" si="5"/>
        <v>18.095300036784668</v>
      </c>
      <c r="I19">
        <f t="shared" si="2"/>
        <v>1.3302477078832355</v>
      </c>
      <c r="J19">
        <f t="shared" si="3"/>
        <v>18.3409795353002</v>
      </c>
      <c r="K19">
        <f t="shared" si="4"/>
        <v>0.71078840778620411</v>
      </c>
    </row>
    <row r="20" spans="1:11">
      <c r="A20">
        <v>4.8</v>
      </c>
      <c r="B20">
        <v>2.2799999999999998</v>
      </c>
      <c r="C20">
        <v>0.15000000000000002</v>
      </c>
      <c r="D20">
        <v>3.94</v>
      </c>
      <c r="E20">
        <v>0.16000000000000003</v>
      </c>
      <c r="F20" s="2">
        <f t="shared" si="0"/>
        <v>17.701933266768304</v>
      </c>
      <c r="G20" s="2">
        <f t="shared" si="1"/>
        <v>0.18439513819550363</v>
      </c>
      <c r="H20">
        <f t="shared" si="5"/>
        <v>17.938789310125923</v>
      </c>
      <c r="I20">
        <f t="shared" si="2"/>
        <v>1.173912689953021</v>
      </c>
      <c r="J20">
        <f t="shared" si="3"/>
        <v>17.807500029097564</v>
      </c>
      <c r="K20">
        <f t="shared" si="4"/>
        <v>0.71181893241597016</v>
      </c>
    </row>
    <row r="21" spans="1:11">
      <c r="A21">
        <v>4.9000000000000004</v>
      </c>
      <c r="B21">
        <v>2.2200000000000002</v>
      </c>
      <c r="C21">
        <v>0.16000000000000003</v>
      </c>
      <c r="D21">
        <v>3.88</v>
      </c>
      <c r="E21">
        <v>0.16000000000000003</v>
      </c>
      <c r="F21" s="2">
        <f t="shared" si="0"/>
        <v>17.52037017727795</v>
      </c>
      <c r="G21" s="2">
        <f t="shared" si="1"/>
        <v>0.17877928752324387</v>
      </c>
      <c r="H21">
        <f t="shared" si="5"/>
        <v>17.469126662481372</v>
      </c>
      <c r="I21">
        <f t="shared" si="2"/>
        <v>1.2526916836470721</v>
      </c>
      <c r="J21">
        <f t="shared" si="3"/>
        <v>17.540473075680541</v>
      </c>
      <c r="K21">
        <f t="shared" si="4"/>
        <v>0.71232364244608393</v>
      </c>
    </row>
    <row r="22" spans="1:11">
      <c r="A22">
        <v>5</v>
      </c>
      <c r="B22">
        <v>2.2599999999999998</v>
      </c>
      <c r="C22">
        <v>0.16000000000000003</v>
      </c>
      <c r="D22">
        <v>3.88</v>
      </c>
      <c r="E22">
        <v>0.15000000000000002</v>
      </c>
      <c r="F22" s="2">
        <f t="shared" si="0"/>
        <v>17.344281585752508</v>
      </c>
      <c r="G22" s="2">
        <f>0.5*0.1*(( $B$25 )/( (2*A22*(10^3)*$B$27)^(3/2) ))*(10^12)*(2*(10^3)*$B$27)</f>
        <v>0.17344281585752491</v>
      </c>
      <c r="H22">
        <f>(2*$B$30/1)*SIN(0.5*ATAN(B22/(2*$B$32)))</f>
        <v>17.78225671479159</v>
      </c>
      <c r="I22">
        <f t="shared" si="2"/>
        <v>1.2523477413210353</v>
      </c>
      <c r="J22">
        <f t="shared" si="3"/>
        <v>17.540473075680541</v>
      </c>
      <c r="K22">
        <f t="shared" si="4"/>
        <v>0.66780341479320382</v>
      </c>
    </row>
    <row r="25" spans="1:11">
      <c r="A25" t="s">
        <v>23</v>
      </c>
      <c r="B25" s="2">
        <v>1.23984193E-6</v>
      </c>
      <c r="C25" t="s">
        <v>24</v>
      </c>
      <c r="E25" s="3"/>
      <c r="F25" s="3"/>
      <c r="G25" s="3"/>
      <c r="H25" s="3"/>
    </row>
    <row r="26" spans="1:11">
      <c r="A26" t="s">
        <v>10</v>
      </c>
      <c r="B26" s="2">
        <v>4.1356676960000003E-15</v>
      </c>
      <c r="C26" t="s">
        <v>11</v>
      </c>
    </row>
    <row r="27" spans="1:11">
      <c r="A27" t="s">
        <v>14</v>
      </c>
      <c r="B27" s="2">
        <v>510998.95</v>
      </c>
      <c r="C27" t="s">
        <v>15</v>
      </c>
    </row>
    <row r="28" spans="1:11">
      <c r="A28" t="s">
        <v>12</v>
      </c>
      <c r="B28">
        <v>299792458</v>
      </c>
      <c r="C28" t="s">
        <v>13</v>
      </c>
    </row>
    <row r="30" spans="1:11">
      <c r="A30" t="s">
        <v>16</v>
      </c>
      <c r="B30">
        <v>213</v>
      </c>
      <c r="C30" t="s">
        <v>17</v>
      </c>
    </row>
    <row r="31" spans="1:11">
      <c r="A31" t="s">
        <v>18</v>
      </c>
      <c r="B31">
        <v>123</v>
      </c>
      <c r="C31" t="s">
        <v>17</v>
      </c>
    </row>
    <row r="32" spans="1:11">
      <c r="A32" t="s">
        <v>19</v>
      </c>
      <c r="B32">
        <v>13.5</v>
      </c>
      <c r="C3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2024-09-13T21:07:43Z</dcterms:created>
  <dcterms:modified xsi:type="dcterms:W3CDTF">2024-09-22T20:41:26Z</dcterms:modified>
</cp:coreProperties>
</file>