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qar\OneDrive\Desktop\ASB\updated UOD script\sensitivity analysis\10_18_2024\4_25_2024_Isr\4_25_2024 (3)\Most_recent\2_20_2024\2_20_2024\"/>
    </mc:Choice>
  </mc:AlternateContent>
  <xr:revisionPtr revIDLastSave="0" documentId="13_ncr:1_{87F17790-AAC7-4E66-8ACB-B69B7DE936B7}" xr6:coauthVersionLast="47" xr6:coauthVersionMax="47" xr10:uidLastSave="{00000000-0000-0000-0000-000000000000}"/>
  <bookViews>
    <workbookView xWindow="-120" yWindow="-120" windowWidth="20730" windowHeight="11040" activeTab="1" xr2:uid="{278C0D43-5F7A-EF46-97BD-969595BF97F4}"/>
  </bookViews>
  <sheets>
    <sheet name="General" sheetId="3" r:id="rId1"/>
    <sheet name="Design" sheetId="1" r:id="rId2"/>
    <sheet name="Cost" sheetId="4" r:id="rId3"/>
    <sheet name="LC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0" i="1" l="1"/>
  <c r="E250" i="1"/>
  <c r="D251" i="1"/>
  <c r="E251" i="1"/>
  <c r="D247" i="1"/>
  <c r="E247" i="1"/>
  <c r="D246" i="1"/>
  <c r="E246" i="1"/>
  <c r="D244" i="1"/>
  <c r="E244" i="1"/>
  <c r="D245" i="1"/>
  <c r="E245" i="1"/>
  <c r="C43" i="1" l="1"/>
  <c r="E64" i="1" l="1"/>
  <c r="D64" i="1"/>
  <c r="D43" i="1" l="1"/>
  <c r="E43" i="1"/>
  <c r="D29" i="1" l="1"/>
  <c r="D240" i="1" l="1"/>
  <c r="E240" i="1"/>
  <c r="D25" i="1"/>
  <c r="E38" i="1"/>
  <c r="D38" i="1"/>
  <c r="D180" i="1" l="1"/>
  <c r="D34" i="1" l="1"/>
  <c r="E34" i="1"/>
  <c r="D36" i="1"/>
  <c r="E36" i="1"/>
  <c r="D24" i="1"/>
  <c r="E24" i="1"/>
  <c r="D41" i="1"/>
  <c r="E41" i="1"/>
  <c r="D26" i="1"/>
  <c r="E26" i="1"/>
  <c r="E48" i="1"/>
  <c r="E237" i="1"/>
  <c r="D237" i="1"/>
  <c r="E236" i="1"/>
  <c r="D236" i="1"/>
  <c r="E235" i="1"/>
  <c r="D235" i="1"/>
  <c r="E233" i="1"/>
  <c r="D233" i="1"/>
  <c r="E232" i="1"/>
  <c r="D232" i="1"/>
  <c r="E231" i="1"/>
  <c r="D231" i="1"/>
  <c r="E223" i="1"/>
  <c r="D223" i="1"/>
  <c r="E222" i="1"/>
  <c r="D222" i="1"/>
  <c r="E221" i="1"/>
  <c r="D221" i="1"/>
  <c r="E219" i="1"/>
  <c r="D219" i="1"/>
  <c r="E214" i="1"/>
  <c r="D214" i="1"/>
  <c r="E211" i="1"/>
  <c r="D211" i="1"/>
  <c r="D197" i="1"/>
  <c r="E197" i="1"/>
  <c r="D196" i="1"/>
  <c r="E196" i="1"/>
  <c r="E194" i="1" l="1"/>
  <c r="D194" i="1"/>
  <c r="E193" i="1"/>
  <c r="D193" i="1"/>
  <c r="E192" i="1"/>
  <c r="D192" i="1"/>
  <c r="D32" i="1" l="1"/>
  <c r="D182" i="1" l="1"/>
  <c r="E182" i="1"/>
  <c r="D39" i="1" l="1"/>
  <c r="E39" i="1"/>
  <c r="D40" i="1"/>
  <c r="E40" i="1"/>
  <c r="E186" i="1"/>
  <c r="D186" i="1"/>
  <c r="D83" i="1" l="1"/>
  <c r="E83" i="1"/>
  <c r="D189" i="1"/>
  <c r="E189" i="1"/>
  <c r="D188" i="1"/>
  <c r="E188" i="1"/>
  <c r="D35" i="1"/>
  <c r="E35" i="1"/>
  <c r="D187" i="1" l="1"/>
  <c r="E187" i="1"/>
  <c r="E181" i="1"/>
  <c r="E180" i="1"/>
  <c r="D138" i="1" l="1"/>
  <c r="E138" i="1"/>
  <c r="D151" i="1"/>
  <c r="E151" i="1"/>
  <c r="E177" i="1" l="1"/>
  <c r="D177" i="1"/>
  <c r="D173" i="1"/>
  <c r="E173" i="1"/>
  <c r="D172" i="1"/>
  <c r="E172" i="1"/>
  <c r="E171" i="1"/>
  <c r="D171" i="1"/>
  <c r="D169" i="1"/>
  <c r="E169" i="1"/>
  <c r="E27" i="1" l="1"/>
  <c r="D27" i="1"/>
  <c r="E25" i="1"/>
  <c r="E28" i="1"/>
  <c r="D28" i="1"/>
  <c r="D52" i="1"/>
  <c r="D53" i="1"/>
  <c r="E53" i="1"/>
  <c r="E52" i="1"/>
  <c r="D51" i="1"/>
  <c r="E51" i="1"/>
  <c r="D50" i="1"/>
  <c r="E50" i="1"/>
  <c r="D49" i="1"/>
  <c r="E49" i="1"/>
  <c r="D48" i="1"/>
  <c r="D47" i="1"/>
  <c r="E47" i="1"/>
  <c r="D33" i="1"/>
  <c r="E33" i="1"/>
  <c r="E32" i="1"/>
  <c r="D31" i="1"/>
  <c r="E31" i="1"/>
  <c r="E29" i="1"/>
  <c r="E30" i="1"/>
  <c r="D30" i="1"/>
  <c r="D122" i="1"/>
  <c r="E122" i="1"/>
  <c r="D165" i="1"/>
  <c r="E165" i="1"/>
  <c r="D150" i="1"/>
  <c r="E150" i="1"/>
  <c r="D127" i="1" l="1"/>
  <c r="E127" i="1"/>
  <c r="D125" i="1"/>
  <c r="E125" i="1"/>
  <c r="D126" i="1"/>
  <c r="E126" i="1"/>
  <c r="D164" i="1" l="1"/>
  <c r="E164" i="1"/>
  <c r="D158" i="1"/>
  <c r="E158" i="1"/>
  <c r="D159" i="1"/>
  <c r="E159" i="1"/>
  <c r="D153" i="1"/>
  <c r="E153" i="1"/>
  <c r="D154" i="1"/>
  <c r="E154" i="1"/>
  <c r="D137" i="1"/>
  <c r="E137" i="1"/>
  <c r="D140" i="1"/>
  <c r="E140" i="1"/>
  <c r="D135" i="1" l="1"/>
  <c r="E135" i="1"/>
  <c r="D72" i="1"/>
  <c r="D145" i="1"/>
  <c r="E145" i="1"/>
  <c r="D134" i="1"/>
  <c r="E134" i="1"/>
  <c r="D136" i="1"/>
  <c r="E136" i="1"/>
  <c r="D131" i="1"/>
  <c r="E131" i="1"/>
  <c r="D121" i="1"/>
  <c r="E121" i="1"/>
  <c r="D117" i="1"/>
  <c r="E117" i="1"/>
  <c r="E116" i="1"/>
  <c r="D114" i="1"/>
  <c r="E114" i="1"/>
  <c r="D115" i="1"/>
  <c r="E115" i="1"/>
  <c r="D116" i="1"/>
  <c r="D109" i="1"/>
  <c r="E109" i="1"/>
  <c r="D105" i="1"/>
  <c r="E105" i="1"/>
  <c r="D98" i="1"/>
  <c r="E98" i="1"/>
  <c r="D99" i="1"/>
  <c r="E99" i="1"/>
  <c r="D90" i="1"/>
  <c r="E90" i="1"/>
  <c r="D81" i="1"/>
  <c r="E81" i="1"/>
  <c r="D82" i="1"/>
  <c r="E82" i="1"/>
  <c r="E89" i="1"/>
  <c r="D89" i="1"/>
  <c r="E72" i="1" l="1"/>
  <c r="D73" i="1"/>
  <c r="E73" i="1"/>
  <c r="D74" i="1"/>
  <c r="E74" i="1"/>
  <c r="D75" i="1"/>
  <c r="E75" i="1"/>
  <c r="D76" i="1"/>
  <c r="E76" i="1"/>
  <c r="D77" i="1"/>
  <c r="E77" i="1"/>
  <c r="D78" i="1"/>
  <c r="E78" i="1"/>
  <c r="D69" i="1"/>
  <c r="E69" i="1"/>
  <c r="D70" i="1"/>
  <c r="E70" i="1"/>
  <c r="E68" i="1"/>
  <c r="D68" i="1"/>
</calcChain>
</file>

<file path=xl/sharedStrings.xml><?xml version="1.0" encoding="utf-8"?>
<sst xmlns="http://schemas.openxmlformats.org/spreadsheetml/2006/main" count="791" uniqueCount="368">
  <si>
    <t>Parameter</t>
  </si>
  <si>
    <t>Unit</t>
  </si>
  <si>
    <t>Reference</t>
  </si>
  <si>
    <t>triangular</t>
  </si>
  <si>
    <t>discount_rate</t>
  </si>
  <si>
    <t>years</t>
  </si>
  <si>
    <t>uniform</t>
  </si>
  <si>
    <t>%</t>
  </si>
  <si>
    <t>constant</t>
  </si>
  <si>
    <t>distribution</t>
  </si>
  <si>
    <t>expected</t>
  </si>
  <si>
    <t>low</t>
  </si>
  <si>
    <t>high</t>
  </si>
  <si>
    <t>correlation</t>
  </si>
  <si>
    <t>yes</t>
  </si>
  <si>
    <t>n_samples</t>
  </si>
  <si>
    <t>electricity_cost</t>
  </si>
  <si>
    <t>USD/kWh</t>
  </si>
  <si>
    <t>tax_rate</t>
  </si>
  <si>
    <t>Description</t>
  </si>
  <si>
    <t>electricity</t>
  </si>
  <si>
    <t>kWh</t>
  </si>
  <si>
    <t>Ozone depletion (kg CFC-11 eq/m3)</t>
  </si>
  <si>
    <t>Global warming (kg CO2 eq/m3)</t>
  </si>
  <si>
    <t>Smog (kg O3 eq/m3)</t>
  </si>
  <si>
    <t>Acidification (kg SO2 eq/m3)</t>
  </si>
  <si>
    <t>Eutrophication (kg N eq/m3)</t>
  </si>
  <si>
    <t>Carcinogenics (CTUh/m3)</t>
  </si>
  <si>
    <t>Non carcinogenics (CTUh/m3)</t>
  </si>
  <si>
    <t>Respiratory effects (kg PM2.5 eq/m3)</t>
  </si>
  <si>
    <t>Ecotoxicity (CTUe/m3)</t>
  </si>
  <si>
    <t>Fossil fuel depletion (MJ surplus/m3)</t>
  </si>
  <si>
    <t>Notes</t>
  </si>
  <si>
    <t>used in design?</t>
  </si>
  <si>
    <t>expected_lifetime</t>
  </si>
  <si>
    <t>steel</t>
  </si>
  <si>
    <t>stainless_steel</t>
  </si>
  <si>
    <t>dioxins_furans</t>
  </si>
  <si>
    <t>h</t>
  </si>
  <si>
    <t>kg</t>
  </si>
  <si>
    <t>hours_run_per_day</t>
  </si>
  <si>
    <t>run with 8 and 20 h</t>
  </si>
  <si>
    <t>SO2_to_air</t>
  </si>
  <si>
    <t>NOx_to_air</t>
  </si>
  <si>
    <t>CO_to_air</t>
  </si>
  <si>
    <t>mercury_to_air</t>
  </si>
  <si>
    <t>As_to_air</t>
  </si>
  <si>
    <t>Cd_to_air</t>
  </si>
  <si>
    <t>catalytic_converter</t>
  </si>
  <si>
    <t>Catalytic converter, oxidation, 20 litre {GLO}| market for | Alloc Def, U</t>
  </si>
  <si>
    <t>fan</t>
  </si>
  <si>
    <t>Fan, for power supply unit, desktop computer {GLO}| market for | Alloc Def, U</t>
  </si>
  <si>
    <t>pump_2.76kg</t>
  </si>
  <si>
    <t>Pump, 40W {GLO}| market for | Alloc Def, U</t>
  </si>
  <si>
    <t>OHX_ORC_200kW</t>
  </si>
  <si>
    <t>Heat and power co-generation unit, organic Rankine cycle, 200kW electrical {GLO}| market for | Alloc Def, U</t>
  </si>
  <si>
    <t>HHX</t>
  </si>
  <si>
    <t>Blower and heat exchange unit, decentralized, 180-250 m3/h {GLO}| market for | Alloc Def, U</t>
  </si>
  <si>
    <t>electric_motor_500W</t>
  </si>
  <si>
    <t>Electric motor, for electric scooter {GLO}| production | Alloc Def, U</t>
  </si>
  <si>
    <t>CHP_plant</t>
  </si>
  <si>
    <t>Generator, mini CHP plant {GLO}| market for | Alloc Def, U</t>
  </si>
  <si>
    <t>Steel, unalloyed {GLO}| market for | Alloc Def, U</t>
  </si>
  <si>
    <t>Steel, chromium steel 18/8 {RoW}| steel production, converter, chromium steel 18/8 | Alloc Def, U</t>
  </si>
  <si>
    <t>Electricity (Calculated using EIA electricity mix) - High</t>
  </si>
  <si>
    <t>ea</t>
  </si>
  <si>
    <t>(TRACI characterization factors)</t>
  </si>
  <si>
    <t>polymer</t>
  </si>
  <si>
    <t>Polyacrylamide {GLO}| market for | Alloc Def, U</t>
  </si>
  <si>
    <t>fraction</t>
  </si>
  <si>
    <t>N2O_to_air</t>
  </si>
  <si>
    <t>CH4_to_air</t>
  </si>
  <si>
    <t xml:space="preserve">Electronic component, active, unspecified {GLO}| production | Alloc Def, U </t>
  </si>
  <si>
    <t>electronics</t>
  </si>
  <si>
    <t>CO2_fossil_to_air</t>
  </si>
  <si>
    <t>BOM</t>
  </si>
  <si>
    <t>steel_cost</t>
  </si>
  <si>
    <t>stainless_steel_cost</t>
  </si>
  <si>
    <t>USD/kg</t>
  </si>
  <si>
    <t>concrete</t>
  </si>
  <si>
    <t>SURT report</t>
  </si>
  <si>
    <t>m</t>
  </si>
  <si>
    <t>Concrete, normal {CH}| market for | Alloc Def, U</t>
  </si>
  <si>
    <t>m3</t>
  </si>
  <si>
    <t>Electric connector, peripheral type buss {GLO}| production | Alloc Def, U</t>
  </si>
  <si>
    <t>electric_connectors</t>
  </si>
  <si>
    <t>Cable, three-conductor cable {GLO}| production | Alloc Def, U</t>
  </si>
  <si>
    <t>electric_cables</t>
  </si>
  <si>
    <t>zero</t>
  </si>
  <si>
    <t>COD_influent</t>
  </si>
  <si>
    <t>flowrate_influent</t>
  </si>
  <si>
    <t>moisture_content_influent</t>
  </si>
  <si>
    <t>total_solids_influent</t>
  </si>
  <si>
    <t>m3/d</t>
  </si>
  <si>
    <t>mg/L</t>
  </si>
  <si>
    <t>influent wastewater</t>
  </si>
  <si>
    <t>day-1</t>
  </si>
  <si>
    <t>Adjusted reaction rate constant based on cell temperature</t>
  </si>
  <si>
    <t>Reference reaction rate constant at 20 ̊C</t>
  </si>
  <si>
    <t>K_20</t>
  </si>
  <si>
    <t>theta</t>
  </si>
  <si>
    <t>STEP_2</t>
  </si>
  <si>
    <t>aerated stabilization basin</t>
  </si>
  <si>
    <t>STEP_1</t>
  </si>
  <si>
    <t>Temperature Activity Coefficient</t>
  </si>
  <si>
    <t>Volume of reactor</t>
  </si>
  <si>
    <t>g/m3</t>
  </si>
  <si>
    <t>Influent nbVSS concentration</t>
  </si>
  <si>
    <t>kd</t>
  </si>
  <si>
    <t>g VSS/g sBOD</t>
  </si>
  <si>
    <t>Endogenous decay coefficient</t>
  </si>
  <si>
    <t>Y</t>
  </si>
  <si>
    <t xml:space="preserve"> g VSS/g sBOD</t>
  </si>
  <si>
    <t>Microbial yield coefficient</t>
  </si>
  <si>
    <t>X</t>
  </si>
  <si>
    <t>g VSS /m3</t>
  </si>
  <si>
    <t>Biomass concentration</t>
  </si>
  <si>
    <t>fd</t>
  </si>
  <si>
    <t>g VSS/g VSS</t>
  </si>
  <si>
    <t>Fraction of Biomass that remains as cell debris</t>
  </si>
  <si>
    <t>g bsCOD/g VSS</t>
  </si>
  <si>
    <t xml:space="preserve"> COD of cell tissue</t>
  </si>
  <si>
    <t>COD_VSS_conversion</t>
  </si>
  <si>
    <t>X_ot</t>
  </si>
  <si>
    <t>STEP_3</t>
  </si>
  <si>
    <t>Volume</t>
  </si>
  <si>
    <t>Watt</t>
  </si>
  <si>
    <t>STEP_4</t>
  </si>
  <si>
    <t>TSSe</t>
  </si>
  <si>
    <t>Growth</t>
  </si>
  <si>
    <t>mgN/L</t>
  </si>
  <si>
    <t>mgP/L</t>
  </si>
  <si>
    <t>CM_Power</t>
  </si>
  <si>
    <t>CM_Volume</t>
  </si>
  <si>
    <t>STEP_6</t>
  </si>
  <si>
    <t>STEP_7</t>
  </si>
  <si>
    <t>STEP_8</t>
  </si>
  <si>
    <t>n</t>
  </si>
  <si>
    <t>tn</t>
  </si>
  <si>
    <t>day</t>
  </si>
  <si>
    <t>STEP_9</t>
  </si>
  <si>
    <t>t</t>
  </si>
  <si>
    <t>Initial_Concentration</t>
  </si>
  <si>
    <t>kL</t>
  </si>
  <si>
    <t>math_exp</t>
  </si>
  <si>
    <t>STEP_12</t>
  </si>
  <si>
    <t>Input_SBOD</t>
  </si>
  <si>
    <t xml:space="preserve">STEP_13 </t>
  </si>
  <si>
    <t>STEP_14</t>
  </si>
  <si>
    <t>PO4_P</t>
  </si>
  <si>
    <t>STEP_11</t>
  </si>
  <si>
    <t>STEP_15</t>
  </si>
  <si>
    <t>STEP_16</t>
  </si>
  <si>
    <t>STEP_19</t>
  </si>
  <si>
    <t>STEP_21</t>
  </si>
  <si>
    <t>kpo4</t>
  </si>
  <si>
    <t>K20</t>
  </si>
  <si>
    <t>Limi_PO4_P</t>
  </si>
  <si>
    <t>Coeff_Power</t>
  </si>
  <si>
    <t>Power_limi</t>
  </si>
  <si>
    <t>V</t>
  </si>
  <si>
    <t>X_O</t>
  </si>
  <si>
    <t>STEP_31</t>
  </si>
  <si>
    <t>NH4_Ni</t>
  </si>
  <si>
    <t>NH4_Ne</t>
  </si>
  <si>
    <t>STEP_32</t>
  </si>
  <si>
    <t>PO4_Pi</t>
  </si>
  <si>
    <t>PO4_Pe</t>
  </si>
  <si>
    <t>STEP_35</t>
  </si>
  <si>
    <t>cBOD5_Multiplier</t>
  </si>
  <si>
    <t>Total Suspended Solids in Effluent wastewater</t>
  </si>
  <si>
    <t>Biomass Growth in settled solids</t>
  </si>
  <si>
    <t xml:space="preserve">Power consumption of the aeration system </t>
  </si>
  <si>
    <t>Power required for the complete mixing</t>
  </si>
  <si>
    <t>Number of cells</t>
  </si>
  <si>
    <t>Retention time</t>
  </si>
  <si>
    <t>Initial Concentration of SBOD</t>
  </si>
  <si>
    <t>Soluble Biochemical Oxygen Demand</t>
  </si>
  <si>
    <t>days</t>
  </si>
  <si>
    <t xml:space="preserve">exponential </t>
  </si>
  <si>
    <t>Total Influent SBOD</t>
  </si>
  <si>
    <t>Amount of Phosphorous in Influent</t>
  </si>
  <si>
    <t>Rate constant at 20 degree Celcius</t>
  </si>
  <si>
    <t>Amount of Microorganism</t>
  </si>
  <si>
    <t xml:space="preserve">equilibrium constant </t>
  </si>
  <si>
    <t>Temperature Coefficient</t>
  </si>
  <si>
    <t xml:space="preserve">Limited amount of Phosphoous in an influent </t>
  </si>
  <si>
    <t>Coefficient for Power</t>
  </si>
  <si>
    <t xml:space="preserve">When power is limited </t>
  </si>
  <si>
    <t>Influent Ammonium Nitrogen</t>
  </si>
  <si>
    <t>Effluent Ammonium Nitrogen</t>
  </si>
  <si>
    <t>Influent Phosphate Phosphorus</t>
  </si>
  <si>
    <t>Effluent Phosphate Phosphorus</t>
  </si>
  <si>
    <t>Multiplier used for UOD calculation</t>
  </si>
  <si>
    <t>Oxygen_factor</t>
  </si>
  <si>
    <t>Hydrau_Reten</t>
  </si>
  <si>
    <t>d</t>
  </si>
  <si>
    <t>k</t>
  </si>
  <si>
    <t>Ks</t>
  </si>
  <si>
    <t>mg CBOD5 /mg SS</t>
  </si>
  <si>
    <t>particulate oxygen demand of the effluent SS</t>
  </si>
  <si>
    <t>f_c</t>
  </si>
  <si>
    <t>SBODe</t>
  </si>
  <si>
    <t>theta_30_to_20</t>
  </si>
  <si>
    <t>Coeff_30_to_20</t>
  </si>
  <si>
    <t>dewatering_polymer_dose</t>
  </si>
  <si>
    <t>Sedimentation</t>
  </si>
  <si>
    <t>t0</t>
  </si>
  <si>
    <t>min</t>
  </si>
  <si>
    <t>max_decay</t>
  </si>
  <si>
    <t>tot</t>
  </si>
  <si>
    <t>mg</t>
  </si>
  <si>
    <t>math_expo</t>
  </si>
  <si>
    <t>split_COD</t>
  </si>
  <si>
    <t>solids_percent</t>
  </si>
  <si>
    <t>IN_Q</t>
  </si>
  <si>
    <t>specific_gravity</t>
  </si>
  <si>
    <t>TS_retention</t>
  </si>
  <si>
    <t>% of total TS</t>
  </si>
  <si>
    <t>IN_COD</t>
  </si>
  <si>
    <t>final_solids_content</t>
  </si>
  <si>
    <t>Sludge_cake_solids</t>
  </si>
  <si>
    <t>liq_COD_IN</t>
  </si>
  <si>
    <t>g/kg</t>
  </si>
  <si>
    <t>t_n</t>
  </si>
  <si>
    <t>k_s</t>
  </si>
  <si>
    <t>IN_SBOD</t>
  </si>
  <si>
    <t>Filtrate_flowrate</t>
  </si>
  <si>
    <t>kg/d</t>
  </si>
  <si>
    <t>Filtrate_Solids</t>
  </si>
  <si>
    <t>SP_cake_COD</t>
  </si>
  <si>
    <t>cake_F_vol</t>
  </si>
  <si>
    <t>Degradation time prior to current process.</t>
  </si>
  <si>
    <t xml:space="preserve">Degradation time in current process </t>
  </si>
  <si>
    <t>Maximum removal ratio.</t>
  </si>
  <si>
    <t xml:space="preserve"> Total degradable amount.</t>
  </si>
  <si>
    <t>Kinetic constant rate</t>
  </si>
  <si>
    <t>Exponential Function</t>
  </si>
  <si>
    <t>Fraction of COD retention in the settled solids</t>
  </si>
  <si>
    <t>Influent Flow rate</t>
  </si>
  <si>
    <t>Pecent of solids in influent</t>
  </si>
  <si>
    <t>Solids Specific Gravity</t>
  </si>
  <si>
    <t>Total Solids Retention Rate</t>
  </si>
  <si>
    <t>Amount of COD in influent</t>
  </si>
  <si>
    <t xml:space="preserve">Percentage of solids present in sludge </t>
  </si>
  <si>
    <t>Polymer dose required</t>
  </si>
  <si>
    <t>Amount of COD present in filtrate</t>
  </si>
  <si>
    <t>Cake Flow volume</t>
  </si>
  <si>
    <t>Amount of Ammonium in Influent</t>
  </si>
  <si>
    <t>Amount of Phosphate in Influent</t>
  </si>
  <si>
    <t>Amount of SBOD in influent</t>
  </si>
  <si>
    <t>Filtrate Flowrate</t>
  </si>
  <si>
    <t>Amount of solids in filtrate</t>
  </si>
  <si>
    <t>Amount of COD present in cake</t>
  </si>
  <si>
    <t>Screw Press</t>
  </si>
  <si>
    <t>IN_NH4</t>
  </si>
  <si>
    <t>d-1</t>
  </si>
  <si>
    <t>Maximum specific growth rate</t>
  </si>
  <si>
    <t>Ko2</t>
  </si>
  <si>
    <t>Dissolved-oxygen healf-velocity constant</t>
  </si>
  <si>
    <t>pH</t>
  </si>
  <si>
    <t>operating pH</t>
  </si>
  <si>
    <t>Max_speci_growth</t>
  </si>
  <si>
    <t>Y_o</t>
  </si>
  <si>
    <t>NH4_N, mg VSS/ mg</t>
  </si>
  <si>
    <t>Yield Coefficient</t>
  </si>
  <si>
    <t>kd_o</t>
  </si>
  <si>
    <t>Endogenous Decay Coefficient</t>
  </si>
  <si>
    <t>SF</t>
  </si>
  <si>
    <t xml:space="preserve">Safety Factor </t>
  </si>
  <si>
    <t>a</t>
  </si>
  <si>
    <t>Empirical constant</t>
  </si>
  <si>
    <t>b</t>
  </si>
  <si>
    <t>t_h</t>
  </si>
  <si>
    <t>hour</t>
  </si>
  <si>
    <t>Detention Time</t>
  </si>
  <si>
    <t>When power is almost exhausted</t>
  </si>
  <si>
    <t>DO_supply_limi_x</t>
  </si>
  <si>
    <t>Ko</t>
  </si>
  <si>
    <t>Influent_BOD</t>
  </si>
  <si>
    <t>Effluent_BOD</t>
  </si>
  <si>
    <t>f</t>
  </si>
  <si>
    <t>aeration_constant_a</t>
  </si>
  <si>
    <t>aeration</t>
  </si>
  <si>
    <t>GPI data</t>
  </si>
  <si>
    <t>Power_x</t>
  </si>
  <si>
    <t>Organic_nitrogen</t>
  </si>
  <si>
    <t>aeration_1B</t>
  </si>
  <si>
    <t>Effluent_BOD_1B</t>
  </si>
  <si>
    <t>SBOD_1B</t>
  </si>
  <si>
    <t>TSSi</t>
  </si>
  <si>
    <t xml:space="preserve">mg/L </t>
  </si>
  <si>
    <t>Organic_nitrogen1</t>
  </si>
  <si>
    <t>IN_NH41</t>
  </si>
  <si>
    <t>Volume_1B</t>
  </si>
  <si>
    <t xml:space="preserve">degree Celcius </t>
  </si>
  <si>
    <t>aeration_efficiency</t>
  </si>
  <si>
    <t>(kg O2/ kWh)</t>
  </si>
  <si>
    <t>$/kWh</t>
  </si>
  <si>
    <t>Annual_energy_cost_of_the_screws</t>
  </si>
  <si>
    <t xml:space="preserve"> $/year </t>
  </si>
  <si>
    <t>Electricity_cost</t>
  </si>
  <si>
    <t>K</t>
  </si>
  <si>
    <t>K1</t>
  </si>
  <si>
    <t>max_growth_coefficient</t>
  </si>
  <si>
    <t>g/g.d</t>
  </si>
  <si>
    <t>NH4_oxidation_coefficient</t>
  </si>
  <si>
    <t>K_NH4</t>
  </si>
  <si>
    <t>half velocity coefficient for NH4</t>
  </si>
  <si>
    <t>S_DO</t>
  </si>
  <si>
    <t>DO concentration</t>
  </si>
  <si>
    <t>K_AOB</t>
  </si>
  <si>
    <t>half velocity coefficient for DO for AOB</t>
  </si>
  <si>
    <t>b_20</t>
  </si>
  <si>
    <t>endogenous decay coefficient at 20 degrees celcius</t>
  </si>
  <si>
    <t>g</t>
  </si>
  <si>
    <t>m/s2</t>
  </si>
  <si>
    <t>M</t>
  </si>
  <si>
    <t>kg/kg-mole</t>
  </si>
  <si>
    <t>elevation_a</t>
  </si>
  <si>
    <t xml:space="preserve">m </t>
  </si>
  <si>
    <t>R</t>
  </si>
  <si>
    <t>kg.m2/s2.kg.mole.K</t>
  </si>
  <si>
    <t>Diffuser_depth</t>
  </si>
  <si>
    <t>d_e</t>
  </si>
  <si>
    <t>Pa</t>
  </si>
  <si>
    <t>C20</t>
  </si>
  <si>
    <t>Foul_factor</t>
  </si>
  <si>
    <t>beta</t>
  </si>
  <si>
    <t>C12</t>
  </si>
  <si>
    <t>TCOD</t>
  </si>
  <si>
    <t>sCODe1</t>
  </si>
  <si>
    <t>sCOD</t>
  </si>
  <si>
    <t>sON</t>
  </si>
  <si>
    <t>YH</t>
  </si>
  <si>
    <t>g VSS / g substrate utilized</t>
  </si>
  <si>
    <t>bh</t>
  </si>
  <si>
    <t xml:space="preserve">g VSS/ g VSS.d </t>
  </si>
  <si>
    <t>fd_o</t>
  </si>
  <si>
    <t>TCODi</t>
  </si>
  <si>
    <t>sCODi</t>
  </si>
  <si>
    <t>f_SBOD</t>
  </si>
  <si>
    <t>b_C</t>
  </si>
  <si>
    <t>g VSS/ g VSS.d</t>
  </si>
  <si>
    <t>k_C</t>
  </si>
  <si>
    <t>g COD/ g VSS.d</t>
  </si>
  <si>
    <t>ks_C</t>
  </si>
  <si>
    <t>g COD/ m3</t>
  </si>
  <si>
    <t>VSS1</t>
  </si>
  <si>
    <t>Sup_NH3</t>
  </si>
  <si>
    <t>Sup_PO4</t>
  </si>
  <si>
    <t>IN_PO4_z</t>
  </si>
  <si>
    <t>IN_NH3_z</t>
  </si>
  <si>
    <t>SOTR6_isr1</t>
  </si>
  <si>
    <t>S_NH3</t>
  </si>
  <si>
    <t>S_DO1</t>
  </si>
  <si>
    <t>KBTHETA</t>
  </si>
  <si>
    <t>YBNSD</t>
  </si>
  <si>
    <t>Area_1A</t>
  </si>
  <si>
    <t>Area_1B</t>
  </si>
  <si>
    <t>m2</t>
  </si>
  <si>
    <t>air_temp</t>
  </si>
  <si>
    <t>Ti</t>
  </si>
  <si>
    <t>air_temp_1b</t>
  </si>
  <si>
    <t>Ti_1B</t>
  </si>
  <si>
    <t>F</t>
  </si>
  <si>
    <t>T</t>
  </si>
  <si>
    <t>T_1B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</si>
</sst>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1"/>
    <xf numFmtId="3" fontId="10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3">
    <cellStyle name="Normal" xfId="0" builtinId="0"/>
    <cellStyle name="Normal 2" xfId="2" xr:uid="{C07E3B4F-26FE-4637-AA1A-2947DB1BEFA4}"/>
    <cellStyle name="Normal 3" xfId="1" xr:uid="{618F748D-BA91-4239-8055-BD03646C1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B171-DAA2-2842-AA25-30E9D25A85C8}">
  <sheetPr codeName="Sheet1"/>
  <dimension ref="A1:I32"/>
  <sheetViews>
    <sheetView zoomScale="67" workbookViewId="0">
      <selection activeCell="H27" sqref="H27"/>
    </sheetView>
  </sheetViews>
  <sheetFormatPr defaultColWidth="11" defaultRowHeight="15.75" x14ac:dyDescent="0.25"/>
  <cols>
    <col min="1" max="1" width="29.375" customWidth="1"/>
    <col min="3" max="3" width="14.375" customWidth="1"/>
    <col min="4" max="4" width="10.125" customWidth="1"/>
    <col min="5" max="5" width="11.125" customWidth="1"/>
    <col min="6" max="7" width="20.875" customWidth="1"/>
    <col min="8" max="8" width="82.625" customWidth="1"/>
  </cols>
  <sheetData>
    <row r="1" spans="1:9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9</v>
      </c>
      <c r="G1" s="1" t="s">
        <v>13</v>
      </c>
      <c r="H1" s="1" t="s">
        <v>2</v>
      </c>
      <c r="I1" s="1" t="s">
        <v>32</v>
      </c>
    </row>
    <row r="2" spans="1:9" s="1" customFormat="1" x14ac:dyDescent="0.25">
      <c r="G2"/>
    </row>
    <row r="3" spans="1:9" x14ac:dyDescent="0.25">
      <c r="A3" t="s">
        <v>15</v>
      </c>
      <c r="C3">
        <v>10000</v>
      </c>
    </row>
    <row r="5" spans="1:9" x14ac:dyDescent="0.25">
      <c r="A5" t="s">
        <v>34</v>
      </c>
      <c r="B5" t="s">
        <v>5</v>
      </c>
      <c r="C5">
        <v>20</v>
      </c>
    </row>
    <row r="8" spans="1:9" x14ac:dyDescent="0.25">
      <c r="A8" t="s">
        <v>4</v>
      </c>
      <c r="B8" t="s">
        <v>7</v>
      </c>
      <c r="C8" s="9">
        <v>0.05</v>
      </c>
      <c r="D8" s="9">
        <v>0.02</v>
      </c>
      <c r="E8" s="9">
        <v>0.08</v>
      </c>
      <c r="F8" t="s">
        <v>3</v>
      </c>
      <c r="G8" t="s">
        <v>14</v>
      </c>
    </row>
    <row r="9" spans="1:9" x14ac:dyDescent="0.25">
      <c r="A9" t="s">
        <v>18</v>
      </c>
      <c r="B9" t="s">
        <v>7</v>
      </c>
      <c r="C9" s="9">
        <v>0.28000000000000003</v>
      </c>
      <c r="D9" s="9">
        <v>0.2</v>
      </c>
      <c r="E9" s="9">
        <v>0.35</v>
      </c>
      <c r="F9" t="s">
        <v>3</v>
      </c>
      <c r="G9" t="s">
        <v>14</v>
      </c>
    </row>
    <row r="11" spans="1:9" x14ac:dyDescent="0.25">
      <c r="A11" t="s">
        <v>40</v>
      </c>
      <c r="B11" t="s">
        <v>38</v>
      </c>
      <c r="C11">
        <v>20</v>
      </c>
      <c r="F11" t="s">
        <v>8</v>
      </c>
      <c r="I11" t="s">
        <v>41</v>
      </c>
    </row>
    <row r="15" spans="1:9" x14ac:dyDescent="0.25">
      <c r="D15" s="1"/>
      <c r="E15" s="1"/>
    </row>
    <row r="16" spans="1:9" x14ac:dyDescent="0.25">
      <c r="A16" s="2"/>
    </row>
    <row r="17" spans="3:5" x14ac:dyDescent="0.25">
      <c r="C17" s="10"/>
      <c r="D17" s="10"/>
      <c r="E17" s="10"/>
    </row>
    <row r="24" spans="3:5" x14ac:dyDescent="0.25">
      <c r="C24" s="9"/>
      <c r="D24" s="9"/>
      <c r="E24" s="9"/>
    </row>
    <row r="25" spans="3:5" x14ac:dyDescent="0.25">
      <c r="C25" s="9"/>
      <c r="D25" s="9"/>
      <c r="E25" s="9"/>
    </row>
    <row r="26" spans="3:5" x14ac:dyDescent="0.25">
      <c r="C26" s="9"/>
      <c r="D26" s="9"/>
      <c r="E26" s="9"/>
    </row>
    <row r="27" spans="3:5" x14ac:dyDescent="0.25">
      <c r="C27" s="9"/>
      <c r="D27" s="9"/>
      <c r="E27" s="9"/>
    </row>
    <row r="29" spans="3:5" x14ac:dyDescent="0.25">
      <c r="C29" s="9"/>
      <c r="D29" s="9"/>
      <c r="E29" s="9"/>
    </row>
    <row r="32" spans="3:5" x14ac:dyDescent="0.25">
      <c r="C32" s="9"/>
      <c r="D32" s="9"/>
      <c r="E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215C-828B-2D42-96B1-3002FC57E365}">
  <sheetPr codeName="Sheet2"/>
  <dimension ref="A1:J251"/>
  <sheetViews>
    <sheetView tabSelected="1" topLeftCell="A167" zoomScale="75" zoomScaleNormal="75" workbookViewId="0">
      <selection activeCell="C181" sqref="C181"/>
    </sheetView>
  </sheetViews>
  <sheetFormatPr defaultColWidth="11" defaultRowHeight="15.75" x14ac:dyDescent="0.25"/>
  <cols>
    <col min="1" max="1" width="36.625" bestFit="1" customWidth="1"/>
    <col min="2" max="2" width="24" customWidth="1"/>
    <col min="3" max="3" width="14.375" customWidth="1"/>
    <col min="4" max="4" width="10.125" customWidth="1"/>
    <col min="5" max="5" width="11.125" customWidth="1"/>
    <col min="6" max="6" width="10.625" bestFit="1" customWidth="1"/>
    <col min="7" max="7" width="10" bestFit="1" customWidth="1"/>
    <col min="8" max="8" width="35.5" customWidth="1"/>
    <col min="10" max="10" width="1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9</v>
      </c>
      <c r="G1" s="1" t="s">
        <v>13</v>
      </c>
      <c r="H1" s="1" t="s">
        <v>2</v>
      </c>
      <c r="I1" s="1" t="s">
        <v>32</v>
      </c>
      <c r="J1" s="1" t="s">
        <v>33</v>
      </c>
    </row>
    <row r="2" spans="1:10" s="1" customFormat="1" x14ac:dyDescent="0.25"/>
    <row r="3" spans="1:10" x14ac:dyDescent="0.25">
      <c r="A3" t="s">
        <v>88</v>
      </c>
      <c r="C3">
        <v>0</v>
      </c>
      <c r="F3" t="s">
        <v>8</v>
      </c>
    </row>
    <row r="5" spans="1:10" x14ac:dyDescent="0.25">
      <c r="A5" s="3" t="s">
        <v>95</v>
      </c>
    </row>
    <row r="6" spans="1:10" x14ac:dyDescent="0.25">
      <c r="A6" t="s">
        <v>89</v>
      </c>
      <c r="B6" t="s">
        <v>94</v>
      </c>
      <c r="C6">
        <v>500</v>
      </c>
      <c r="D6">
        <v>375</v>
      </c>
      <c r="E6">
        <v>625</v>
      </c>
      <c r="F6" t="s">
        <v>6</v>
      </c>
      <c r="G6" t="s">
        <v>14</v>
      </c>
    </row>
    <row r="7" spans="1:10" x14ac:dyDescent="0.25">
      <c r="A7" t="s">
        <v>90</v>
      </c>
      <c r="B7" t="s">
        <v>93</v>
      </c>
      <c r="C7">
        <v>1000</v>
      </c>
      <c r="D7">
        <v>900</v>
      </c>
      <c r="E7">
        <v>1100</v>
      </c>
      <c r="F7" t="s">
        <v>3</v>
      </c>
      <c r="G7" t="s">
        <v>14</v>
      </c>
    </row>
    <row r="8" spans="1:10" x14ac:dyDescent="0.25">
      <c r="A8" t="s">
        <v>91</v>
      </c>
      <c r="B8" t="s">
        <v>69</v>
      </c>
      <c r="C8">
        <v>0.75</v>
      </c>
      <c r="D8">
        <v>0.85</v>
      </c>
      <c r="E8">
        <v>0.95</v>
      </c>
      <c r="F8" t="s">
        <v>3</v>
      </c>
      <c r="G8" t="s">
        <v>14</v>
      </c>
    </row>
    <row r="9" spans="1:10" x14ac:dyDescent="0.25">
      <c r="A9" t="s">
        <v>92</v>
      </c>
      <c r="B9" t="s">
        <v>94</v>
      </c>
      <c r="C9">
        <v>100</v>
      </c>
      <c r="D9">
        <v>90</v>
      </c>
      <c r="E9">
        <v>110</v>
      </c>
      <c r="F9" t="s">
        <v>3</v>
      </c>
      <c r="G9" t="s">
        <v>14</v>
      </c>
    </row>
    <row r="16" spans="1:10" x14ac:dyDescent="0.25">
      <c r="A16" s="3" t="s">
        <v>206</v>
      </c>
    </row>
    <row r="17" spans="1:9" x14ac:dyDescent="0.25">
      <c r="A17" t="s">
        <v>207</v>
      </c>
      <c r="B17" t="s">
        <v>208</v>
      </c>
      <c r="C17">
        <v>60</v>
      </c>
      <c r="D17">
        <v>54</v>
      </c>
      <c r="E17">
        <v>66</v>
      </c>
      <c r="F17" t="s">
        <v>6</v>
      </c>
      <c r="G17" t="s">
        <v>14</v>
      </c>
      <c r="I17" t="s">
        <v>232</v>
      </c>
    </row>
    <row r="18" spans="1:9" x14ac:dyDescent="0.25">
      <c r="A18" t="s">
        <v>141</v>
      </c>
      <c r="B18" t="s">
        <v>208</v>
      </c>
      <c r="C18">
        <v>80</v>
      </c>
      <c r="D18">
        <v>72</v>
      </c>
      <c r="E18">
        <v>88</v>
      </c>
      <c r="F18" t="s">
        <v>6</v>
      </c>
      <c r="G18" t="s">
        <v>14</v>
      </c>
      <c r="I18" t="s">
        <v>233</v>
      </c>
    </row>
    <row r="19" spans="1:9" x14ac:dyDescent="0.25">
      <c r="A19" t="s">
        <v>209</v>
      </c>
      <c r="B19" t="s">
        <v>69</v>
      </c>
      <c r="C19">
        <v>0.8</v>
      </c>
      <c r="D19">
        <v>0.72000000000000008</v>
      </c>
      <c r="E19">
        <v>0.88000000000000012</v>
      </c>
      <c r="F19" t="s">
        <v>6</v>
      </c>
      <c r="G19" t="s">
        <v>14</v>
      </c>
      <c r="I19" t="s">
        <v>234</v>
      </c>
    </row>
    <row r="20" spans="1:9" x14ac:dyDescent="0.25">
      <c r="A20" t="s">
        <v>210</v>
      </c>
      <c r="B20" t="s">
        <v>211</v>
      </c>
      <c r="C20">
        <v>1000</v>
      </c>
      <c r="D20">
        <v>900</v>
      </c>
      <c r="E20">
        <v>1100</v>
      </c>
      <c r="F20" t="s">
        <v>6</v>
      </c>
      <c r="G20" t="s">
        <v>14</v>
      </c>
      <c r="I20" t="s">
        <v>235</v>
      </c>
    </row>
    <row r="21" spans="1:9" x14ac:dyDescent="0.25">
      <c r="A21" t="s">
        <v>225</v>
      </c>
      <c r="B21" t="s">
        <v>96</v>
      </c>
      <c r="C21">
        <v>0.05</v>
      </c>
      <c r="D21">
        <v>4.5000000000000005E-2</v>
      </c>
      <c r="E21">
        <v>5.5000000000000007E-2</v>
      </c>
      <c r="F21" t="s">
        <v>6</v>
      </c>
      <c r="G21" t="s">
        <v>14</v>
      </c>
      <c r="I21" t="s">
        <v>236</v>
      </c>
    </row>
    <row r="22" spans="1:9" x14ac:dyDescent="0.25">
      <c r="A22" t="s">
        <v>212</v>
      </c>
      <c r="C22">
        <v>2.71828</v>
      </c>
      <c r="D22">
        <v>2.4464520000000003</v>
      </c>
      <c r="E22">
        <v>2.9901080000000002</v>
      </c>
      <c r="F22" t="s">
        <v>6</v>
      </c>
      <c r="G22" t="s">
        <v>14</v>
      </c>
      <c r="I22" t="s">
        <v>237</v>
      </c>
    </row>
    <row r="24" spans="1:9" x14ac:dyDescent="0.25">
      <c r="A24" t="s">
        <v>255</v>
      </c>
      <c r="B24" t="s">
        <v>94</v>
      </c>
      <c r="C24">
        <v>0.28000000000000003</v>
      </c>
      <c r="D24">
        <f t="shared" ref="D24:D27" si="0">(C24*0.9)</f>
        <v>0.25200000000000006</v>
      </c>
      <c r="E24">
        <f t="shared" ref="E24:E27" si="1">(C24*1.1)</f>
        <v>0.30800000000000005</v>
      </c>
      <c r="F24" t="s">
        <v>6</v>
      </c>
      <c r="G24" t="s">
        <v>14</v>
      </c>
      <c r="I24" t="s">
        <v>248</v>
      </c>
    </row>
    <row r="25" spans="1:9" x14ac:dyDescent="0.25">
      <c r="A25" t="s">
        <v>351</v>
      </c>
      <c r="B25" t="s">
        <v>94</v>
      </c>
      <c r="C25">
        <v>2.04</v>
      </c>
      <c r="D25">
        <f>(C25*0.9)</f>
        <v>1.8360000000000001</v>
      </c>
      <c r="E25">
        <f t="shared" si="1"/>
        <v>2.2440000000000002</v>
      </c>
      <c r="F25" t="s">
        <v>6</v>
      </c>
      <c r="G25" t="s">
        <v>14</v>
      </c>
      <c r="I25" t="s">
        <v>249</v>
      </c>
    </row>
    <row r="26" spans="1:9" x14ac:dyDescent="0.25">
      <c r="A26" t="s">
        <v>350</v>
      </c>
      <c r="B26" t="s">
        <v>94</v>
      </c>
      <c r="C26">
        <v>0.5</v>
      </c>
      <c r="D26">
        <f t="shared" ref="D26" si="2">(C26*0.9)</f>
        <v>0.45</v>
      </c>
      <c r="E26">
        <f t="shared" ref="E26" si="3">(C26*1.1)</f>
        <v>0.55000000000000004</v>
      </c>
      <c r="F26" t="s">
        <v>6</v>
      </c>
      <c r="G26" t="s">
        <v>14</v>
      </c>
    </row>
    <row r="27" spans="1:9" x14ac:dyDescent="0.25">
      <c r="A27" t="s">
        <v>226</v>
      </c>
      <c r="B27" t="s">
        <v>94</v>
      </c>
      <c r="C27" s="14">
        <v>313</v>
      </c>
      <c r="D27">
        <f t="shared" si="0"/>
        <v>281.7</v>
      </c>
      <c r="E27">
        <f t="shared" si="1"/>
        <v>344.3</v>
      </c>
      <c r="F27" t="s">
        <v>6</v>
      </c>
      <c r="G27" t="s">
        <v>14</v>
      </c>
      <c r="I27" t="s">
        <v>250</v>
      </c>
    </row>
    <row r="28" spans="1:9" x14ac:dyDescent="0.25">
      <c r="A28" t="s">
        <v>213</v>
      </c>
      <c r="B28" t="s">
        <v>94</v>
      </c>
      <c r="C28">
        <v>40.39</v>
      </c>
      <c r="D28">
        <f>(C28*0.9)</f>
        <v>36.350999999999999</v>
      </c>
      <c r="E28">
        <f>(C28*1.1)</f>
        <v>44.429000000000002</v>
      </c>
      <c r="F28" t="s">
        <v>6</v>
      </c>
      <c r="G28" t="s">
        <v>14</v>
      </c>
      <c r="I28" t="s">
        <v>238</v>
      </c>
    </row>
    <row r="29" spans="1:9" x14ac:dyDescent="0.25">
      <c r="A29" t="s">
        <v>215</v>
      </c>
      <c r="B29" t="s">
        <v>94</v>
      </c>
      <c r="C29" s="13">
        <v>35.58</v>
      </c>
      <c r="D29">
        <f>(C29*0.9)</f>
        <v>32.021999999999998</v>
      </c>
      <c r="E29">
        <f t="shared" ref="E29:E34" si="4">(C29*1.1)</f>
        <v>39.137999999999998</v>
      </c>
      <c r="F29" t="s">
        <v>3</v>
      </c>
      <c r="G29" t="s">
        <v>14</v>
      </c>
      <c r="I29" t="s">
        <v>239</v>
      </c>
    </row>
    <row r="30" spans="1:9" x14ac:dyDescent="0.25">
      <c r="A30" t="s">
        <v>214</v>
      </c>
      <c r="B30" t="s">
        <v>94</v>
      </c>
      <c r="C30">
        <v>3.4000000000000002E-2</v>
      </c>
      <c r="D30">
        <f t="shared" ref="D30:D33" si="5">(C30*0.9)</f>
        <v>3.0600000000000002E-2</v>
      </c>
      <c r="E30">
        <f t="shared" si="4"/>
        <v>3.7400000000000003E-2</v>
      </c>
      <c r="F30" t="s">
        <v>6</v>
      </c>
      <c r="G30" t="s">
        <v>14</v>
      </c>
      <c r="I30" t="s">
        <v>240</v>
      </c>
    </row>
    <row r="31" spans="1:9" x14ac:dyDescent="0.25">
      <c r="A31" t="s">
        <v>216</v>
      </c>
      <c r="C31">
        <v>1.03</v>
      </c>
      <c r="D31">
        <f t="shared" si="5"/>
        <v>0.92700000000000005</v>
      </c>
      <c r="E31">
        <f t="shared" si="4"/>
        <v>1.1330000000000002</v>
      </c>
      <c r="F31" t="s">
        <v>8</v>
      </c>
      <c r="G31" t="s">
        <v>14</v>
      </c>
      <c r="I31" t="s">
        <v>241</v>
      </c>
    </row>
    <row r="32" spans="1:9" x14ac:dyDescent="0.25">
      <c r="A32" t="s">
        <v>217</v>
      </c>
      <c r="B32" t="s">
        <v>218</v>
      </c>
      <c r="C32">
        <v>45</v>
      </c>
      <c r="D32">
        <f>(C32*0.9)</f>
        <v>40.5</v>
      </c>
      <c r="E32">
        <f t="shared" si="4"/>
        <v>49.500000000000007</v>
      </c>
      <c r="F32" t="s">
        <v>6</v>
      </c>
      <c r="G32" t="s">
        <v>14</v>
      </c>
      <c r="I32" t="s">
        <v>242</v>
      </c>
    </row>
    <row r="33" spans="1:9" x14ac:dyDescent="0.25">
      <c r="A33" t="s">
        <v>219</v>
      </c>
      <c r="B33" t="s">
        <v>94</v>
      </c>
      <c r="C33">
        <v>483</v>
      </c>
      <c r="D33">
        <f t="shared" si="5"/>
        <v>434.7</v>
      </c>
      <c r="E33">
        <f t="shared" si="4"/>
        <v>531.30000000000007</v>
      </c>
      <c r="F33" t="s">
        <v>3</v>
      </c>
      <c r="G33" t="s">
        <v>14</v>
      </c>
      <c r="I33" t="s">
        <v>243</v>
      </c>
    </row>
    <row r="34" spans="1:9" x14ac:dyDescent="0.25">
      <c r="A34" t="s">
        <v>220</v>
      </c>
      <c r="B34" t="s">
        <v>7</v>
      </c>
      <c r="C34">
        <v>15</v>
      </c>
      <c r="D34">
        <f>(C34*0.9)</f>
        <v>13.5</v>
      </c>
      <c r="E34">
        <f t="shared" si="4"/>
        <v>16.5</v>
      </c>
      <c r="F34" t="s">
        <v>6</v>
      </c>
      <c r="G34" t="s">
        <v>14</v>
      </c>
    </row>
    <row r="35" spans="1:9" x14ac:dyDescent="0.25">
      <c r="A35" t="s">
        <v>286</v>
      </c>
      <c r="B35" t="s">
        <v>94</v>
      </c>
      <c r="C35">
        <v>5</v>
      </c>
      <c r="D35">
        <f t="shared" ref="D35:D36" si="6">(C35*0.9)</f>
        <v>4.5</v>
      </c>
      <c r="E35">
        <f t="shared" ref="E35:E36" si="7">(C35*1.1)</f>
        <v>5.5</v>
      </c>
      <c r="F35" t="s">
        <v>6</v>
      </c>
      <c r="G35" t="s">
        <v>14</v>
      </c>
    </row>
    <row r="36" spans="1:9" x14ac:dyDescent="0.25">
      <c r="A36" t="s">
        <v>292</v>
      </c>
      <c r="B36" t="s">
        <v>94</v>
      </c>
      <c r="D36">
        <f t="shared" si="6"/>
        <v>0</v>
      </c>
      <c r="E36">
        <f t="shared" si="7"/>
        <v>0</v>
      </c>
      <c r="F36" t="s">
        <v>6</v>
      </c>
      <c r="G36" t="s">
        <v>14</v>
      </c>
    </row>
    <row r="37" spans="1:9" x14ac:dyDescent="0.25">
      <c r="A37" t="s">
        <v>293</v>
      </c>
      <c r="B37" t="s">
        <v>94</v>
      </c>
      <c r="F37" t="s">
        <v>6</v>
      </c>
      <c r="G37" t="s">
        <v>14</v>
      </c>
    </row>
    <row r="38" spans="1:9" x14ac:dyDescent="0.25">
      <c r="A38" t="s">
        <v>366</v>
      </c>
      <c r="B38" t="s">
        <v>295</v>
      </c>
      <c r="C38">
        <v>29</v>
      </c>
      <c r="D38">
        <f>(C38*0.9)</f>
        <v>26.1</v>
      </c>
      <c r="E38">
        <f>(C38*1.1)</f>
        <v>31.900000000000002</v>
      </c>
      <c r="F38" t="s">
        <v>6</v>
      </c>
      <c r="G38" t="s">
        <v>14</v>
      </c>
    </row>
    <row r="39" spans="1:9" x14ac:dyDescent="0.25">
      <c r="A39" t="s">
        <v>367</v>
      </c>
      <c r="B39" t="s">
        <v>295</v>
      </c>
      <c r="C39">
        <v>20</v>
      </c>
      <c r="D39">
        <f t="shared" ref="D39:D40" si="8">(C39*0.9)</f>
        <v>18</v>
      </c>
      <c r="E39">
        <f t="shared" ref="E39:E40" si="9">(C39*1.1)</f>
        <v>22</v>
      </c>
      <c r="F39" t="s">
        <v>6</v>
      </c>
      <c r="G39" t="s">
        <v>14</v>
      </c>
    </row>
    <row r="40" spans="1:9" x14ac:dyDescent="0.25">
      <c r="A40" t="s">
        <v>352</v>
      </c>
      <c r="B40" t="s">
        <v>94</v>
      </c>
      <c r="C40">
        <v>0.28000000000000003</v>
      </c>
      <c r="D40">
        <f t="shared" si="8"/>
        <v>0.25200000000000006</v>
      </c>
      <c r="E40">
        <f t="shared" si="9"/>
        <v>0.30800000000000005</v>
      </c>
      <c r="F40" t="s">
        <v>6</v>
      </c>
      <c r="G40" t="s">
        <v>14</v>
      </c>
    </row>
    <row r="41" spans="1:9" x14ac:dyDescent="0.25">
      <c r="A41" t="s">
        <v>349</v>
      </c>
      <c r="B41" t="s">
        <v>94</v>
      </c>
      <c r="C41">
        <v>0.2346</v>
      </c>
      <c r="D41">
        <f t="shared" ref="D41" si="10">(C41*0.9)</f>
        <v>0.21113999999999999</v>
      </c>
      <c r="E41">
        <f t="shared" ref="E41" si="11">(C41*1.1)</f>
        <v>0.25806000000000001</v>
      </c>
      <c r="F41" t="s">
        <v>6</v>
      </c>
      <c r="G41" t="s">
        <v>14</v>
      </c>
    </row>
    <row r="43" spans="1:9" x14ac:dyDescent="0.25">
      <c r="A43" t="s">
        <v>354</v>
      </c>
      <c r="C43">
        <f>C40+C41</f>
        <v>0.51460000000000006</v>
      </c>
      <c r="D43">
        <f t="shared" ref="D43" si="12">(C43*0.9)</f>
        <v>0.46314000000000005</v>
      </c>
      <c r="E43">
        <f t="shared" ref="E43" si="13">(C43*1.1)</f>
        <v>0.56606000000000012</v>
      </c>
      <c r="F43" t="s">
        <v>6</v>
      </c>
      <c r="G43" t="s">
        <v>14</v>
      </c>
    </row>
    <row r="45" spans="1:9" x14ac:dyDescent="0.25">
      <c r="A45" s="3" t="s">
        <v>254</v>
      </c>
    </row>
    <row r="47" spans="1:9" x14ac:dyDescent="0.25">
      <c r="A47" t="s">
        <v>221</v>
      </c>
      <c r="B47" t="s">
        <v>7</v>
      </c>
      <c r="C47">
        <v>0.35</v>
      </c>
      <c r="D47">
        <f>(C47*0.9)</f>
        <v>0.315</v>
      </c>
      <c r="E47">
        <f>(C47*1.1)</f>
        <v>0.38500000000000001</v>
      </c>
      <c r="F47" t="s">
        <v>6</v>
      </c>
      <c r="G47" t="s">
        <v>14</v>
      </c>
      <c r="I47" t="s">
        <v>244</v>
      </c>
    </row>
    <row r="48" spans="1:9" x14ac:dyDescent="0.25">
      <c r="A48" t="s">
        <v>231</v>
      </c>
      <c r="B48" t="s">
        <v>93</v>
      </c>
      <c r="C48">
        <v>18.3</v>
      </c>
      <c r="D48">
        <f>(C48*0.9)</f>
        <v>16.470000000000002</v>
      </c>
      <c r="E48">
        <f>(C48*1.1)</f>
        <v>20.130000000000003</v>
      </c>
      <c r="F48" t="s">
        <v>3</v>
      </c>
      <c r="G48" t="s">
        <v>14</v>
      </c>
      <c r="I48" t="s">
        <v>247</v>
      </c>
    </row>
    <row r="49" spans="1:9" x14ac:dyDescent="0.25">
      <c r="A49" t="s">
        <v>222</v>
      </c>
      <c r="B49" t="s">
        <v>94</v>
      </c>
      <c r="C49">
        <v>1200</v>
      </c>
      <c r="D49">
        <f>(C49*0.9)</f>
        <v>1080</v>
      </c>
      <c r="E49">
        <f>(C49*1.1)</f>
        <v>1320</v>
      </c>
      <c r="F49" t="s">
        <v>3</v>
      </c>
      <c r="G49" t="s">
        <v>14</v>
      </c>
      <c r="I49" t="s">
        <v>246</v>
      </c>
    </row>
    <row r="50" spans="1:9" x14ac:dyDescent="0.25">
      <c r="A50" t="s">
        <v>205</v>
      </c>
      <c r="B50" t="s">
        <v>223</v>
      </c>
      <c r="C50">
        <v>13</v>
      </c>
      <c r="D50">
        <f>(C50*0.9)</f>
        <v>11.700000000000001</v>
      </c>
      <c r="E50">
        <f>(C50*1.1)</f>
        <v>14.3</v>
      </c>
      <c r="F50" t="s">
        <v>6</v>
      </c>
      <c r="G50" t="s">
        <v>14</v>
      </c>
      <c r="I50" t="s">
        <v>245</v>
      </c>
    </row>
    <row r="51" spans="1:9" x14ac:dyDescent="0.25">
      <c r="A51" t="s">
        <v>227</v>
      </c>
      <c r="B51" t="s">
        <v>228</v>
      </c>
      <c r="C51" s="15">
        <v>211032</v>
      </c>
      <c r="D51">
        <f t="shared" ref="D51:D53" si="14">(C51*0.9)</f>
        <v>189928.80000000002</v>
      </c>
      <c r="E51">
        <f t="shared" ref="E51:E53" si="15">(C51*1.1)</f>
        <v>232135.2</v>
      </c>
      <c r="F51" t="s">
        <v>6</v>
      </c>
      <c r="G51" t="s">
        <v>14</v>
      </c>
      <c r="I51" t="s">
        <v>251</v>
      </c>
    </row>
    <row r="52" spans="1:9" x14ac:dyDescent="0.25">
      <c r="A52" t="s">
        <v>229</v>
      </c>
      <c r="C52">
        <v>8.9999999999999998E-4</v>
      </c>
      <c r="D52">
        <f>(C52*0.9)</f>
        <v>8.0999999999999996E-4</v>
      </c>
      <c r="E52">
        <f t="shared" si="15"/>
        <v>9.8999999999999999E-4</v>
      </c>
      <c r="F52" t="s">
        <v>6</v>
      </c>
      <c r="G52" t="s">
        <v>14</v>
      </c>
      <c r="I52" t="s">
        <v>252</v>
      </c>
    </row>
    <row r="53" spans="1:9" x14ac:dyDescent="0.25">
      <c r="A53" t="s">
        <v>230</v>
      </c>
      <c r="B53" t="s">
        <v>94</v>
      </c>
      <c r="C53">
        <v>2500</v>
      </c>
      <c r="D53">
        <f t="shared" si="14"/>
        <v>2250</v>
      </c>
      <c r="E53">
        <f t="shared" si="15"/>
        <v>2750</v>
      </c>
      <c r="F53" t="s">
        <v>3</v>
      </c>
      <c r="G53" t="s">
        <v>14</v>
      </c>
      <c r="I53" t="s">
        <v>253</v>
      </c>
    </row>
    <row r="60" spans="1:9" x14ac:dyDescent="0.25">
      <c r="A60" s="3" t="s">
        <v>102</v>
      </c>
    </row>
    <row r="61" spans="1:9" x14ac:dyDescent="0.25">
      <c r="A61" t="s">
        <v>103</v>
      </c>
    </row>
    <row r="62" spans="1:9" x14ac:dyDescent="0.25">
      <c r="A62" t="s">
        <v>100</v>
      </c>
      <c r="C62">
        <v>1.0469999999999999</v>
      </c>
      <c r="D62">
        <v>0</v>
      </c>
      <c r="E62">
        <v>0</v>
      </c>
      <c r="F62" t="s">
        <v>8</v>
      </c>
      <c r="G62" t="s">
        <v>14</v>
      </c>
      <c r="I62" t="s">
        <v>104</v>
      </c>
    </row>
    <row r="63" spans="1:9" x14ac:dyDescent="0.25">
      <c r="A63" t="s">
        <v>356</v>
      </c>
      <c r="C63">
        <v>1.401</v>
      </c>
      <c r="F63" t="s">
        <v>8</v>
      </c>
      <c r="G63" t="s">
        <v>14</v>
      </c>
    </row>
    <row r="64" spans="1:9" x14ac:dyDescent="0.25">
      <c r="A64" t="s">
        <v>357</v>
      </c>
      <c r="C64">
        <v>0.24</v>
      </c>
      <c r="D64">
        <f>(C64*0.9)</f>
        <v>0.216</v>
      </c>
      <c r="E64">
        <f>(C64*1.1)</f>
        <v>0.26400000000000001</v>
      </c>
      <c r="F64" t="s">
        <v>6</v>
      </c>
      <c r="G64" t="s">
        <v>14</v>
      </c>
    </row>
    <row r="66" spans="1:9" x14ac:dyDescent="0.25">
      <c r="A66" s="3"/>
    </row>
    <row r="67" spans="1:9" x14ac:dyDescent="0.25">
      <c r="A67" t="s">
        <v>101</v>
      </c>
      <c r="I67" t="s">
        <v>97</v>
      </c>
    </row>
    <row r="68" spans="1:9" x14ac:dyDescent="0.25">
      <c r="A68" t="s">
        <v>122</v>
      </c>
      <c r="C68">
        <v>0.64</v>
      </c>
      <c r="D68">
        <f>C68*0.9</f>
        <v>0.57600000000000007</v>
      </c>
      <c r="E68">
        <f>C68*1.1</f>
        <v>0.70400000000000007</v>
      </c>
      <c r="F68" t="s">
        <v>6</v>
      </c>
      <c r="G68" t="s">
        <v>14</v>
      </c>
      <c r="I68" t="s">
        <v>98</v>
      </c>
    </row>
    <row r="69" spans="1:9" x14ac:dyDescent="0.25">
      <c r="A69" t="s">
        <v>99</v>
      </c>
      <c r="B69" t="s">
        <v>96</v>
      </c>
      <c r="C69">
        <v>0.58499999999999996</v>
      </c>
      <c r="D69">
        <f t="shared" ref="D69:D70" si="16">C69*0.9</f>
        <v>0.52649999999999997</v>
      </c>
      <c r="E69">
        <f t="shared" ref="E69:E70" si="17">C69*1.1</f>
        <v>0.64349999999999996</v>
      </c>
      <c r="F69" t="s">
        <v>8</v>
      </c>
      <c r="G69" t="s">
        <v>14</v>
      </c>
    </row>
    <row r="70" spans="1:9" x14ac:dyDescent="0.25">
      <c r="A70" t="s">
        <v>203</v>
      </c>
      <c r="C70">
        <v>1.5820000000000001</v>
      </c>
      <c r="D70">
        <f t="shared" si="16"/>
        <v>1.4238000000000002</v>
      </c>
      <c r="E70">
        <f t="shared" si="17"/>
        <v>1.7402000000000002</v>
      </c>
      <c r="F70" t="s">
        <v>3</v>
      </c>
      <c r="G70" t="s">
        <v>14</v>
      </c>
    </row>
    <row r="72" spans="1:9" x14ac:dyDescent="0.25">
      <c r="A72" t="s">
        <v>160</v>
      </c>
      <c r="B72" t="s">
        <v>83</v>
      </c>
      <c r="C72" s="13">
        <v>146495.43599999999</v>
      </c>
      <c r="D72">
        <f t="shared" ref="D72:D78" si="18">C72*0.9</f>
        <v>131845.89239999998</v>
      </c>
      <c r="E72">
        <f t="shared" ref="E72:E78" si="19">C72*1.1</f>
        <v>161144.97959999999</v>
      </c>
      <c r="F72" t="s">
        <v>8</v>
      </c>
      <c r="G72" t="s">
        <v>14</v>
      </c>
      <c r="I72" t="s">
        <v>105</v>
      </c>
    </row>
    <row r="73" spans="1:9" x14ac:dyDescent="0.25">
      <c r="A73" t="s">
        <v>123</v>
      </c>
      <c r="B73" t="s">
        <v>106</v>
      </c>
      <c r="C73">
        <v>64</v>
      </c>
      <c r="D73">
        <f t="shared" si="18"/>
        <v>57.6</v>
      </c>
      <c r="E73">
        <f t="shared" si="19"/>
        <v>70.400000000000006</v>
      </c>
      <c r="F73" t="s">
        <v>3</v>
      </c>
      <c r="G73" t="s">
        <v>14</v>
      </c>
      <c r="I73" t="s">
        <v>107</v>
      </c>
    </row>
    <row r="74" spans="1:9" x14ac:dyDescent="0.25">
      <c r="A74" t="s">
        <v>108</v>
      </c>
      <c r="B74" t="s">
        <v>109</v>
      </c>
      <c r="C74">
        <v>0.1</v>
      </c>
      <c r="D74">
        <f t="shared" si="18"/>
        <v>9.0000000000000011E-2</v>
      </c>
      <c r="E74">
        <f t="shared" si="19"/>
        <v>0.11000000000000001</v>
      </c>
      <c r="F74" t="s">
        <v>8</v>
      </c>
      <c r="G74" t="s">
        <v>14</v>
      </c>
      <c r="I74" t="s">
        <v>110</v>
      </c>
    </row>
    <row r="75" spans="1:9" x14ac:dyDescent="0.25">
      <c r="A75" t="s">
        <v>111</v>
      </c>
      <c r="B75" t="s">
        <v>112</v>
      </c>
      <c r="C75">
        <v>0.4</v>
      </c>
      <c r="D75">
        <f t="shared" si="18"/>
        <v>0.36000000000000004</v>
      </c>
      <c r="E75">
        <f t="shared" si="19"/>
        <v>0.44000000000000006</v>
      </c>
      <c r="F75" t="s">
        <v>8</v>
      </c>
      <c r="G75" t="s">
        <v>14</v>
      </c>
      <c r="I75" t="s">
        <v>113</v>
      </c>
    </row>
    <row r="76" spans="1:9" x14ac:dyDescent="0.25">
      <c r="A76" t="s">
        <v>114</v>
      </c>
      <c r="B76" t="s">
        <v>115</v>
      </c>
      <c r="C76">
        <v>158.15199999999999</v>
      </c>
      <c r="D76">
        <f t="shared" si="18"/>
        <v>142.33679999999998</v>
      </c>
      <c r="E76">
        <f t="shared" si="19"/>
        <v>173.96719999999999</v>
      </c>
      <c r="F76" t="s">
        <v>3</v>
      </c>
      <c r="G76" t="s">
        <v>14</v>
      </c>
      <c r="I76" t="s">
        <v>116</v>
      </c>
    </row>
    <row r="77" spans="1:9" x14ac:dyDescent="0.25">
      <c r="A77" t="s">
        <v>117</v>
      </c>
      <c r="B77" t="s">
        <v>118</v>
      </c>
      <c r="C77">
        <v>0.1</v>
      </c>
      <c r="D77">
        <f t="shared" si="18"/>
        <v>9.0000000000000011E-2</v>
      </c>
      <c r="E77">
        <f t="shared" si="19"/>
        <v>0.11000000000000001</v>
      </c>
      <c r="F77" t="s">
        <v>8</v>
      </c>
      <c r="G77" t="s">
        <v>14</v>
      </c>
      <c r="I77" t="s">
        <v>119</v>
      </c>
    </row>
    <row r="78" spans="1:9" x14ac:dyDescent="0.25">
      <c r="A78" t="s">
        <v>194</v>
      </c>
      <c r="B78" t="s">
        <v>120</v>
      </c>
      <c r="C78">
        <v>1.42</v>
      </c>
      <c r="D78">
        <f t="shared" si="18"/>
        <v>1.278</v>
      </c>
      <c r="E78">
        <f t="shared" si="19"/>
        <v>1.5620000000000001</v>
      </c>
      <c r="F78" t="s">
        <v>8</v>
      </c>
      <c r="G78" t="s">
        <v>14</v>
      </c>
      <c r="I78" t="s">
        <v>121</v>
      </c>
    </row>
    <row r="80" spans="1:9" x14ac:dyDescent="0.25">
      <c r="A80" t="s">
        <v>124</v>
      </c>
    </row>
    <row r="81" spans="1:9" x14ac:dyDescent="0.25">
      <c r="A81" t="s">
        <v>128</v>
      </c>
      <c r="B81" t="s">
        <v>94</v>
      </c>
      <c r="C81">
        <v>232</v>
      </c>
      <c r="D81">
        <f t="shared" ref="D81:D82" si="20">C81*0.9</f>
        <v>208.8</v>
      </c>
      <c r="E81">
        <f t="shared" ref="E81:E82" si="21">C81*1.1</f>
        <v>255.20000000000002</v>
      </c>
      <c r="F81" t="s">
        <v>3</v>
      </c>
      <c r="G81" t="s">
        <v>14</v>
      </c>
      <c r="I81" t="s">
        <v>170</v>
      </c>
    </row>
    <row r="82" spans="1:9" x14ac:dyDescent="0.25">
      <c r="A82" t="s">
        <v>129</v>
      </c>
      <c r="B82" t="s">
        <v>94</v>
      </c>
      <c r="C82">
        <v>136.5</v>
      </c>
      <c r="D82">
        <f t="shared" si="20"/>
        <v>122.85000000000001</v>
      </c>
      <c r="E82">
        <f t="shared" si="21"/>
        <v>150.15</v>
      </c>
      <c r="F82" t="s">
        <v>3</v>
      </c>
      <c r="G82" t="s">
        <v>14</v>
      </c>
      <c r="I82" t="s">
        <v>171</v>
      </c>
    </row>
    <row r="83" spans="1:9" x14ac:dyDescent="0.25">
      <c r="A83" t="s">
        <v>290</v>
      </c>
      <c r="B83" t="s">
        <v>291</v>
      </c>
      <c r="C83" s="11">
        <v>88</v>
      </c>
      <c r="D83">
        <f t="shared" ref="D83" si="22">C83*0.9</f>
        <v>79.2</v>
      </c>
      <c r="E83">
        <f t="shared" ref="E83" si="23">C83*1.1</f>
        <v>96.800000000000011</v>
      </c>
      <c r="F83" t="s">
        <v>3</v>
      </c>
      <c r="G83" t="s">
        <v>14</v>
      </c>
    </row>
    <row r="88" spans="1:9" x14ac:dyDescent="0.25">
      <c r="A88" t="s">
        <v>127</v>
      </c>
    </row>
    <row r="89" spans="1:9" x14ac:dyDescent="0.25">
      <c r="A89" t="s">
        <v>285</v>
      </c>
      <c r="B89" t="s">
        <v>126</v>
      </c>
      <c r="C89" s="12">
        <v>364200</v>
      </c>
      <c r="D89">
        <f t="shared" ref="D89" si="24">C89*0.9</f>
        <v>327780</v>
      </c>
      <c r="E89">
        <f t="shared" ref="E89" si="25">C89*1.1</f>
        <v>400620.00000000006</v>
      </c>
      <c r="F89" t="s">
        <v>6</v>
      </c>
      <c r="G89" t="s">
        <v>14</v>
      </c>
      <c r="I89" t="s">
        <v>172</v>
      </c>
    </row>
    <row r="90" spans="1:9" x14ac:dyDescent="0.25">
      <c r="A90" t="s">
        <v>125</v>
      </c>
      <c r="B90" t="s">
        <v>83</v>
      </c>
      <c r="C90" s="12">
        <v>146495.43599999999</v>
      </c>
      <c r="D90">
        <f t="shared" ref="D90" si="26">C90*0.9</f>
        <v>131845.89239999998</v>
      </c>
      <c r="E90">
        <f t="shared" ref="E90" si="27">C90*1.1</f>
        <v>161144.97959999999</v>
      </c>
      <c r="F90" t="s">
        <v>8</v>
      </c>
      <c r="G90" t="s">
        <v>14</v>
      </c>
      <c r="I90" t="s">
        <v>105</v>
      </c>
    </row>
    <row r="94" spans="1:9" x14ac:dyDescent="0.25">
      <c r="C94" s="12"/>
    </row>
    <row r="95" spans="1:9" x14ac:dyDescent="0.25">
      <c r="C95" s="12"/>
    </row>
    <row r="97" spans="1:9" x14ac:dyDescent="0.25">
      <c r="A97" t="s">
        <v>134</v>
      </c>
    </row>
    <row r="98" spans="1:9" x14ac:dyDescent="0.25">
      <c r="A98" t="s">
        <v>132</v>
      </c>
      <c r="B98" t="s">
        <v>126</v>
      </c>
      <c r="C98" s="12">
        <v>5859817</v>
      </c>
      <c r="D98">
        <f t="shared" ref="D98:D99" si="28">C98*0.9</f>
        <v>5273835.3</v>
      </c>
      <c r="E98">
        <f t="shared" ref="E98:E99" si="29">C98*1.1</f>
        <v>6445798.7000000002</v>
      </c>
      <c r="F98" t="s">
        <v>6</v>
      </c>
      <c r="G98" t="s">
        <v>14</v>
      </c>
      <c r="I98" t="s">
        <v>173</v>
      </c>
    </row>
    <row r="99" spans="1:9" x14ac:dyDescent="0.25">
      <c r="A99" t="s">
        <v>133</v>
      </c>
      <c r="B99" t="s">
        <v>83</v>
      </c>
      <c r="C99" s="12">
        <v>146495</v>
      </c>
      <c r="D99">
        <f t="shared" si="28"/>
        <v>131845.5</v>
      </c>
      <c r="E99">
        <f t="shared" si="29"/>
        <v>161144.5</v>
      </c>
      <c r="F99" t="s">
        <v>6</v>
      </c>
      <c r="G99" t="s">
        <v>14</v>
      </c>
      <c r="I99" t="s">
        <v>105</v>
      </c>
    </row>
    <row r="101" spans="1:9" x14ac:dyDescent="0.25">
      <c r="A101" t="s">
        <v>135</v>
      </c>
    </row>
    <row r="104" spans="1:9" x14ac:dyDescent="0.25">
      <c r="A104" t="s">
        <v>136</v>
      </c>
    </row>
    <row r="105" spans="1:9" x14ac:dyDescent="0.25">
      <c r="A105" t="s">
        <v>137</v>
      </c>
      <c r="C105">
        <v>0.5</v>
      </c>
      <c r="D105">
        <f t="shared" ref="D105" si="30">C105*0.9</f>
        <v>0.45</v>
      </c>
      <c r="E105">
        <f t="shared" ref="E105" si="31">C105*1.1</f>
        <v>0.55000000000000004</v>
      </c>
      <c r="F105" t="s">
        <v>6</v>
      </c>
      <c r="G105" t="s">
        <v>14</v>
      </c>
      <c r="I105" t="s">
        <v>174</v>
      </c>
    </row>
    <row r="108" spans="1:9" x14ac:dyDescent="0.25">
      <c r="A108" t="s">
        <v>140</v>
      </c>
    </row>
    <row r="109" spans="1:9" x14ac:dyDescent="0.25">
      <c r="A109" s="17" t="s">
        <v>138</v>
      </c>
      <c r="B109" t="s">
        <v>139</v>
      </c>
      <c r="C109">
        <v>1.1000000000000001</v>
      </c>
      <c r="D109">
        <f>C109*0.9</f>
        <v>0.9900000000000001</v>
      </c>
      <c r="E109">
        <f t="shared" ref="E109" si="32">C109*1.1</f>
        <v>1.2100000000000002</v>
      </c>
      <c r="F109" t="s">
        <v>3</v>
      </c>
      <c r="G109" t="s">
        <v>14</v>
      </c>
      <c r="I109" t="s">
        <v>175</v>
      </c>
    </row>
    <row r="113" spans="1:9" x14ac:dyDescent="0.25">
      <c r="A113" t="s">
        <v>150</v>
      </c>
    </row>
    <row r="114" spans="1:9" x14ac:dyDescent="0.25">
      <c r="A114" t="s">
        <v>142</v>
      </c>
      <c r="B114" t="s">
        <v>94</v>
      </c>
      <c r="C114">
        <v>220</v>
      </c>
      <c r="D114">
        <f t="shared" ref="D114:D116" si="33">C114*0.9</f>
        <v>198</v>
      </c>
      <c r="E114">
        <f t="shared" ref="E114:E116" si="34">C114*1.1</f>
        <v>242.00000000000003</v>
      </c>
      <c r="F114" t="s">
        <v>3</v>
      </c>
      <c r="G114" t="s">
        <v>14</v>
      </c>
      <c r="I114" t="s">
        <v>176</v>
      </c>
    </row>
    <row r="115" spans="1:9" x14ac:dyDescent="0.25">
      <c r="A115" t="s">
        <v>143</v>
      </c>
      <c r="C115">
        <v>0.04</v>
      </c>
      <c r="D115">
        <f t="shared" si="33"/>
        <v>3.6000000000000004E-2</v>
      </c>
      <c r="E115">
        <f t="shared" si="34"/>
        <v>4.4000000000000004E-2</v>
      </c>
      <c r="F115" t="s">
        <v>8</v>
      </c>
      <c r="G115" t="s">
        <v>14</v>
      </c>
      <c r="I115" t="s">
        <v>177</v>
      </c>
    </row>
    <row r="116" spans="1:9" x14ac:dyDescent="0.25">
      <c r="A116" s="17" t="s">
        <v>224</v>
      </c>
      <c r="C116">
        <v>1.1000000000000001</v>
      </c>
      <c r="D116">
        <f t="shared" si="33"/>
        <v>0.9900000000000001</v>
      </c>
      <c r="E116">
        <f t="shared" si="34"/>
        <v>1.2100000000000002</v>
      </c>
      <c r="F116" t="s">
        <v>3</v>
      </c>
      <c r="G116" t="s">
        <v>14</v>
      </c>
      <c r="I116" t="s">
        <v>178</v>
      </c>
    </row>
    <row r="117" spans="1:9" x14ac:dyDescent="0.25">
      <c r="A117" t="s">
        <v>144</v>
      </c>
      <c r="C117">
        <v>2.71828</v>
      </c>
      <c r="D117">
        <f t="shared" ref="D117" si="35">C117*0.9</f>
        <v>2.4464520000000003</v>
      </c>
      <c r="E117">
        <f t="shared" ref="E117" si="36">C117*1.1</f>
        <v>2.9901080000000002</v>
      </c>
      <c r="F117" t="s">
        <v>8</v>
      </c>
      <c r="G117" t="s">
        <v>14</v>
      </c>
      <c r="I117" t="s">
        <v>179</v>
      </c>
    </row>
    <row r="120" spans="1:9" x14ac:dyDescent="0.25">
      <c r="A120" t="s">
        <v>145</v>
      </c>
    </row>
    <row r="121" spans="1:9" x14ac:dyDescent="0.25">
      <c r="A121" t="s">
        <v>146</v>
      </c>
      <c r="B121" t="s">
        <v>94</v>
      </c>
      <c r="C121" s="14">
        <v>197.80585443037899</v>
      </c>
      <c r="D121">
        <f t="shared" ref="D121" si="37">C121*0.9</f>
        <v>178.02526898734109</v>
      </c>
      <c r="E121">
        <f t="shared" ref="E121" si="38">C121*1.1</f>
        <v>217.58643987341691</v>
      </c>
      <c r="F121" t="s">
        <v>6</v>
      </c>
      <c r="G121" t="s">
        <v>14</v>
      </c>
      <c r="I121" t="s">
        <v>180</v>
      </c>
    </row>
    <row r="122" spans="1:9" x14ac:dyDescent="0.25">
      <c r="A122" t="s">
        <v>202</v>
      </c>
      <c r="B122" t="s">
        <v>94</v>
      </c>
      <c r="C122">
        <v>32</v>
      </c>
      <c r="D122">
        <f t="shared" ref="D122" si="39">C122*0.9</f>
        <v>28.8</v>
      </c>
      <c r="E122">
        <f t="shared" ref="E122" si="40">C122*1.1</f>
        <v>35.200000000000003</v>
      </c>
      <c r="F122" t="s">
        <v>6</v>
      </c>
      <c r="G122" t="s">
        <v>14</v>
      </c>
    </row>
    <row r="124" spans="1:9" x14ac:dyDescent="0.25">
      <c r="A124" t="s">
        <v>147</v>
      </c>
    </row>
    <row r="125" spans="1:9" x14ac:dyDescent="0.25">
      <c r="A125" s="17" t="s">
        <v>195</v>
      </c>
      <c r="B125" t="s">
        <v>196</v>
      </c>
      <c r="C125">
        <v>1.1000000000000001</v>
      </c>
      <c r="D125">
        <f t="shared" ref="D125:D126" si="41">C125*0.9</f>
        <v>0.9900000000000001</v>
      </c>
      <c r="E125">
        <f t="shared" ref="E125:E126" si="42">C125*1.1</f>
        <v>1.2100000000000002</v>
      </c>
      <c r="F125" t="s">
        <v>6</v>
      </c>
      <c r="G125" t="s">
        <v>14</v>
      </c>
    </row>
    <row r="126" spans="1:9" x14ac:dyDescent="0.25">
      <c r="A126" t="s">
        <v>198</v>
      </c>
      <c r="B126" t="s">
        <v>94</v>
      </c>
      <c r="C126">
        <v>40</v>
      </c>
      <c r="D126">
        <f t="shared" si="41"/>
        <v>36</v>
      </c>
      <c r="E126">
        <f t="shared" si="42"/>
        <v>44</v>
      </c>
      <c r="F126" t="s">
        <v>8</v>
      </c>
      <c r="G126" t="s">
        <v>14</v>
      </c>
    </row>
    <row r="127" spans="1:9" x14ac:dyDescent="0.25">
      <c r="A127" t="s">
        <v>197</v>
      </c>
      <c r="C127">
        <v>5</v>
      </c>
      <c r="D127">
        <f t="shared" ref="D127" si="43">C127*0.9</f>
        <v>4.5</v>
      </c>
      <c r="E127">
        <f t="shared" ref="E127" si="44">C127*1.1</f>
        <v>5.5</v>
      </c>
      <c r="F127" t="s">
        <v>8</v>
      </c>
      <c r="G127" t="s">
        <v>14</v>
      </c>
    </row>
    <row r="130" spans="1:9" x14ac:dyDescent="0.25">
      <c r="A130" t="s">
        <v>148</v>
      </c>
    </row>
    <row r="131" spans="1:9" x14ac:dyDescent="0.25">
      <c r="A131" t="s">
        <v>149</v>
      </c>
      <c r="B131" t="s">
        <v>94</v>
      </c>
      <c r="C131">
        <v>0.757238246</v>
      </c>
      <c r="D131">
        <f t="shared" ref="D131" si="45">C131*0.9</f>
        <v>0.68151442140000007</v>
      </c>
      <c r="E131">
        <f t="shared" ref="E131" si="46">C131*1.1</f>
        <v>0.83296207060000005</v>
      </c>
      <c r="F131" t="s">
        <v>3</v>
      </c>
      <c r="G131" t="s">
        <v>14</v>
      </c>
      <c r="I131" t="s">
        <v>181</v>
      </c>
    </row>
    <row r="133" spans="1:9" x14ac:dyDescent="0.25">
      <c r="A133" t="s">
        <v>151</v>
      </c>
    </row>
    <row r="134" spans="1:9" x14ac:dyDescent="0.25">
      <c r="A134" t="s">
        <v>156</v>
      </c>
      <c r="B134" t="s">
        <v>96</v>
      </c>
      <c r="C134">
        <v>0.37</v>
      </c>
      <c r="D134">
        <f t="shared" ref="D134:D136" si="47">C134*0.9</f>
        <v>0.33300000000000002</v>
      </c>
      <c r="E134">
        <f t="shared" ref="E134:E136" si="48">C134*1.1</f>
        <v>0.40700000000000003</v>
      </c>
      <c r="F134" t="s">
        <v>8</v>
      </c>
      <c r="G134" t="s">
        <v>14</v>
      </c>
      <c r="I134" t="s">
        <v>182</v>
      </c>
    </row>
    <row r="135" spans="1:9" x14ac:dyDescent="0.25">
      <c r="A135" t="s">
        <v>161</v>
      </c>
      <c r="B135" t="s">
        <v>94</v>
      </c>
      <c r="C135">
        <v>158.15199999999999</v>
      </c>
      <c r="D135">
        <f t="shared" ref="D135" si="49">C135*0.9</f>
        <v>142.33679999999998</v>
      </c>
      <c r="E135">
        <f t="shared" ref="E135" si="50">C135*1.1</f>
        <v>173.96719999999999</v>
      </c>
      <c r="F135" t="s">
        <v>3</v>
      </c>
      <c r="G135" t="s">
        <v>14</v>
      </c>
      <c r="I135" t="s">
        <v>183</v>
      </c>
    </row>
    <row r="136" spans="1:9" x14ac:dyDescent="0.25">
      <c r="A136" t="s">
        <v>155</v>
      </c>
      <c r="B136" t="s">
        <v>94</v>
      </c>
      <c r="C136">
        <v>0.05</v>
      </c>
      <c r="D136">
        <f t="shared" si="47"/>
        <v>4.5000000000000005E-2</v>
      </c>
      <c r="E136">
        <f t="shared" si="48"/>
        <v>5.5000000000000007E-2</v>
      </c>
      <c r="F136" t="s">
        <v>8</v>
      </c>
      <c r="G136" t="s">
        <v>14</v>
      </c>
      <c r="I136" t="s">
        <v>184</v>
      </c>
    </row>
    <row r="137" spans="1:9" x14ac:dyDescent="0.25">
      <c r="A137" t="s">
        <v>204</v>
      </c>
      <c r="C137">
        <v>1.5620000000000001</v>
      </c>
      <c r="D137">
        <f t="shared" ref="D137:D138" si="51">C137*0.9</f>
        <v>1.4058000000000002</v>
      </c>
      <c r="E137">
        <f t="shared" ref="E137:E138" si="52">C137*1.1</f>
        <v>1.7182000000000002</v>
      </c>
      <c r="F137" t="s">
        <v>6</v>
      </c>
      <c r="G137" t="s">
        <v>14</v>
      </c>
      <c r="I137" t="s">
        <v>185</v>
      </c>
    </row>
    <row r="138" spans="1:9" x14ac:dyDescent="0.25">
      <c r="A138" t="s">
        <v>278</v>
      </c>
      <c r="B138" t="s">
        <v>94</v>
      </c>
      <c r="C138">
        <v>0.2</v>
      </c>
      <c r="D138">
        <f t="shared" si="51"/>
        <v>0.18000000000000002</v>
      </c>
      <c r="E138">
        <f t="shared" si="52"/>
        <v>0.22000000000000003</v>
      </c>
      <c r="F138" t="s">
        <v>6</v>
      </c>
      <c r="G138" t="s">
        <v>14</v>
      </c>
    </row>
    <row r="139" spans="1:9" x14ac:dyDescent="0.25">
      <c r="A139" t="s">
        <v>152</v>
      </c>
    </row>
    <row r="140" spans="1:9" x14ac:dyDescent="0.25">
      <c r="A140" t="s">
        <v>157</v>
      </c>
      <c r="B140" t="s">
        <v>94</v>
      </c>
      <c r="C140">
        <v>0.1</v>
      </c>
      <c r="D140">
        <f t="shared" ref="D140" si="53">C140*0.9</f>
        <v>9.0000000000000011E-2</v>
      </c>
      <c r="E140">
        <f t="shared" ref="E140" si="54">C140*1.1</f>
        <v>0.11000000000000001</v>
      </c>
      <c r="F140" t="s">
        <v>3</v>
      </c>
      <c r="G140" t="s">
        <v>14</v>
      </c>
      <c r="I140" t="s">
        <v>186</v>
      </c>
    </row>
    <row r="144" spans="1:9" x14ac:dyDescent="0.25">
      <c r="A144" t="s">
        <v>153</v>
      </c>
      <c r="I144" t="s">
        <v>187</v>
      </c>
    </row>
    <row r="145" spans="1:9" x14ac:dyDescent="0.25">
      <c r="A145" t="s">
        <v>158</v>
      </c>
      <c r="C145">
        <v>1.8</v>
      </c>
      <c r="D145">
        <f t="shared" ref="D145" si="55">C145*0.9</f>
        <v>1.62</v>
      </c>
      <c r="E145">
        <f t="shared" ref="E145" si="56">C145*1.1</f>
        <v>1.9800000000000002</v>
      </c>
      <c r="F145" t="s">
        <v>6</v>
      </c>
      <c r="G145" t="s">
        <v>14</v>
      </c>
    </row>
    <row r="149" spans="1:9" x14ac:dyDescent="0.25">
      <c r="A149" t="s">
        <v>154</v>
      </c>
    </row>
    <row r="150" spans="1:9" x14ac:dyDescent="0.25">
      <c r="A150" t="s">
        <v>159</v>
      </c>
      <c r="B150" t="s">
        <v>126</v>
      </c>
      <c r="C150" s="12">
        <v>220270</v>
      </c>
      <c r="D150">
        <f t="shared" ref="D150" si="57">C150*0.9</f>
        <v>198243</v>
      </c>
      <c r="E150">
        <f t="shared" ref="E150" si="58">C150*1.1</f>
        <v>242297.00000000003</v>
      </c>
      <c r="F150" t="s">
        <v>6</v>
      </c>
      <c r="G150" t="s">
        <v>14</v>
      </c>
      <c r="I150" t="s">
        <v>188</v>
      </c>
    </row>
    <row r="151" spans="1:9" x14ac:dyDescent="0.25">
      <c r="A151" t="s">
        <v>277</v>
      </c>
      <c r="B151" t="s">
        <v>126</v>
      </c>
      <c r="C151">
        <v>3450</v>
      </c>
      <c r="D151">
        <f t="shared" ref="D151" si="59">C151*0.9</f>
        <v>3105</v>
      </c>
      <c r="E151">
        <f t="shared" ref="E151" si="60">C151*1.1</f>
        <v>3795.0000000000005</v>
      </c>
      <c r="F151" t="s">
        <v>6</v>
      </c>
      <c r="G151" t="s">
        <v>14</v>
      </c>
      <c r="I151" t="s">
        <v>276</v>
      </c>
    </row>
    <row r="152" spans="1:9" x14ac:dyDescent="0.25">
      <c r="A152" t="s">
        <v>162</v>
      </c>
    </row>
    <row r="153" spans="1:9" x14ac:dyDescent="0.25">
      <c r="A153" t="s">
        <v>163</v>
      </c>
      <c r="B153" t="s">
        <v>130</v>
      </c>
      <c r="C153">
        <v>8.2295848000000005E-2</v>
      </c>
      <c r="D153">
        <f t="shared" ref="D153:D154" si="61">C153*0.9</f>
        <v>7.406626320000001E-2</v>
      </c>
      <c r="E153">
        <f t="shared" ref="E153:E154" si="62">C153*1.1</f>
        <v>9.0525432800000014E-2</v>
      </c>
      <c r="F153" t="s">
        <v>6</v>
      </c>
      <c r="G153" t="s">
        <v>14</v>
      </c>
      <c r="I153" t="s">
        <v>189</v>
      </c>
    </row>
    <row r="154" spans="1:9" x14ac:dyDescent="0.25">
      <c r="A154" t="s">
        <v>164</v>
      </c>
      <c r="B154" t="s">
        <v>130</v>
      </c>
      <c r="C154">
        <v>1.4208238636363599</v>
      </c>
      <c r="D154">
        <f t="shared" si="61"/>
        <v>1.2787414772727239</v>
      </c>
      <c r="E154">
        <f t="shared" si="62"/>
        <v>1.5629062499999959</v>
      </c>
      <c r="F154" t="s">
        <v>6</v>
      </c>
      <c r="G154" t="s">
        <v>14</v>
      </c>
      <c r="I154" t="s">
        <v>190</v>
      </c>
    </row>
    <row r="157" spans="1:9" x14ac:dyDescent="0.25">
      <c r="A157" t="s">
        <v>165</v>
      </c>
    </row>
    <row r="158" spans="1:9" x14ac:dyDescent="0.25">
      <c r="A158" t="s">
        <v>166</v>
      </c>
      <c r="B158" t="s">
        <v>131</v>
      </c>
      <c r="C158">
        <v>0.757238246</v>
      </c>
      <c r="D158">
        <f t="shared" ref="D158:D159" si="63">C158*0.9</f>
        <v>0.68151442140000007</v>
      </c>
      <c r="E158">
        <f t="shared" ref="E158:E159" si="64">C158*1.1</f>
        <v>0.83296207060000005</v>
      </c>
      <c r="F158" t="s">
        <v>6</v>
      </c>
      <c r="G158" t="s">
        <v>14</v>
      </c>
      <c r="I158" t="s">
        <v>191</v>
      </c>
    </row>
    <row r="159" spans="1:9" x14ac:dyDescent="0.25">
      <c r="A159" t="s">
        <v>167</v>
      </c>
      <c r="B159" t="s">
        <v>131</v>
      </c>
      <c r="C159">
        <v>1.6</v>
      </c>
      <c r="D159">
        <f t="shared" si="63"/>
        <v>1.4400000000000002</v>
      </c>
      <c r="E159">
        <f t="shared" si="64"/>
        <v>1.7600000000000002</v>
      </c>
      <c r="F159" t="s">
        <v>6</v>
      </c>
      <c r="G159" t="s">
        <v>14</v>
      </c>
      <c r="I159" t="s">
        <v>192</v>
      </c>
    </row>
    <row r="163" spans="1:9" x14ac:dyDescent="0.25">
      <c r="A163" t="s">
        <v>168</v>
      </c>
    </row>
    <row r="164" spans="1:9" x14ac:dyDescent="0.25">
      <c r="A164" t="s">
        <v>169</v>
      </c>
      <c r="C164">
        <v>8.11</v>
      </c>
      <c r="D164">
        <f t="shared" ref="D164" si="65">C164*0.9</f>
        <v>7.2989999999999995</v>
      </c>
      <c r="E164">
        <f t="shared" ref="E164" si="66">C164*1.1</f>
        <v>8.9209999999999994</v>
      </c>
      <c r="F164" t="s">
        <v>8</v>
      </c>
      <c r="G164" t="s">
        <v>14</v>
      </c>
      <c r="I164" t="s">
        <v>193</v>
      </c>
    </row>
    <row r="165" spans="1:9" x14ac:dyDescent="0.25">
      <c r="A165" t="s">
        <v>201</v>
      </c>
      <c r="B165" t="s">
        <v>199</v>
      </c>
      <c r="C165">
        <v>0.6</v>
      </c>
      <c r="D165">
        <f t="shared" ref="D165" si="67">C165*0.9</f>
        <v>0.54</v>
      </c>
      <c r="E165">
        <f t="shared" ref="E165" si="68">C165*1.1</f>
        <v>0.66</v>
      </c>
      <c r="F165" t="s">
        <v>6</v>
      </c>
      <c r="G165" t="s">
        <v>14</v>
      </c>
      <c r="I165" t="s">
        <v>200</v>
      </c>
    </row>
    <row r="169" spans="1:9" x14ac:dyDescent="0.25">
      <c r="A169" t="s">
        <v>262</v>
      </c>
      <c r="B169" t="s">
        <v>256</v>
      </c>
      <c r="C169">
        <v>0.5</v>
      </c>
      <c r="D169">
        <f t="shared" ref="D169" si="69">C169*0.9</f>
        <v>0.45</v>
      </c>
      <c r="E169">
        <f t="shared" ref="E169" si="70">C169*1.1</f>
        <v>0.55000000000000004</v>
      </c>
      <c r="F169" t="s">
        <v>6</v>
      </c>
      <c r="G169" t="s">
        <v>14</v>
      </c>
      <c r="I169" t="s">
        <v>257</v>
      </c>
    </row>
    <row r="170" spans="1:9" x14ac:dyDescent="0.25">
      <c r="A170" t="s">
        <v>258</v>
      </c>
      <c r="C170">
        <v>1.3</v>
      </c>
      <c r="D170">
        <v>0</v>
      </c>
      <c r="E170">
        <v>0</v>
      </c>
      <c r="F170" t="s">
        <v>8</v>
      </c>
      <c r="G170" t="s">
        <v>14</v>
      </c>
      <c r="I170" t="s">
        <v>259</v>
      </c>
    </row>
    <row r="171" spans="1:9" x14ac:dyDescent="0.25">
      <c r="A171" t="s">
        <v>260</v>
      </c>
      <c r="C171">
        <v>7.2</v>
      </c>
      <c r="D171">
        <f>(C171*0.9)</f>
        <v>6.48</v>
      </c>
      <c r="E171">
        <f>(C171*1.1)</f>
        <v>7.9200000000000008</v>
      </c>
      <c r="F171" t="s">
        <v>6</v>
      </c>
      <c r="G171" t="s">
        <v>14</v>
      </c>
      <c r="I171" t="s">
        <v>261</v>
      </c>
    </row>
    <row r="172" spans="1:9" x14ac:dyDescent="0.25">
      <c r="A172" t="s">
        <v>263</v>
      </c>
      <c r="B172" t="s">
        <v>264</v>
      </c>
      <c r="C172">
        <v>0.2</v>
      </c>
      <c r="D172">
        <f>(C172*0.9)</f>
        <v>0.18000000000000002</v>
      </c>
      <c r="E172">
        <f>(C172*1.1)</f>
        <v>0.22000000000000003</v>
      </c>
      <c r="F172" t="s">
        <v>6</v>
      </c>
      <c r="G172" t="s">
        <v>14</v>
      </c>
      <c r="I172" t="s">
        <v>265</v>
      </c>
    </row>
    <row r="173" spans="1:9" x14ac:dyDescent="0.25">
      <c r="A173" t="s">
        <v>266</v>
      </c>
      <c r="B173" t="s">
        <v>256</v>
      </c>
      <c r="C173">
        <v>0.05</v>
      </c>
      <c r="D173">
        <f>(C173*0.9)</f>
        <v>4.5000000000000005E-2</v>
      </c>
      <c r="E173">
        <f>(C173*1.1)</f>
        <v>5.5000000000000007E-2</v>
      </c>
      <c r="F173" t="s">
        <v>6</v>
      </c>
      <c r="G173" t="s">
        <v>14</v>
      </c>
      <c r="I173" t="s">
        <v>267</v>
      </c>
    </row>
    <row r="174" spans="1:9" x14ac:dyDescent="0.25">
      <c r="A174" t="s">
        <v>268</v>
      </c>
      <c r="C174">
        <v>3</v>
      </c>
      <c r="D174">
        <v>0</v>
      </c>
      <c r="E174">
        <v>0</v>
      </c>
      <c r="F174" t="s">
        <v>8</v>
      </c>
      <c r="G174" t="s">
        <v>14</v>
      </c>
      <c r="I174" t="s">
        <v>269</v>
      </c>
    </row>
    <row r="175" spans="1:9" x14ac:dyDescent="0.25">
      <c r="A175" t="s">
        <v>270</v>
      </c>
      <c r="C175">
        <v>7.4999999999999997E-3</v>
      </c>
      <c r="D175">
        <v>0</v>
      </c>
      <c r="E175">
        <v>0</v>
      </c>
      <c r="F175" t="s">
        <v>8</v>
      </c>
      <c r="G175" t="s">
        <v>14</v>
      </c>
      <c r="I175" t="s">
        <v>271</v>
      </c>
    </row>
    <row r="176" spans="1:9" x14ac:dyDescent="0.25">
      <c r="A176" t="s">
        <v>272</v>
      </c>
      <c r="C176">
        <v>1.4E-2</v>
      </c>
      <c r="D176">
        <v>0</v>
      </c>
      <c r="E176">
        <v>0</v>
      </c>
      <c r="F176" t="s">
        <v>8</v>
      </c>
      <c r="G176" t="s">
        <v>14</v>
      </c>
      <c r="I176" t="s">
        <v>271</v>
      </c>
    </row>
    <row r="177" spans="1:9" x14ac:dyDescent="0.25">
      <c r="A177" t="s">
        <v>273</v>
      </c>
      <c r="B177" t="s">
        <v>274</v>
      </c>
      <c r="C177">
        <v>28.8</v>
      </c>
      <c r="D177">
        <f>(C177*0.9)</f>
        <v>25.92</v>
      </c>
      <c r="E177">
        <f>(C177*1.1)</f>
        <v>31.680000000000003</v>
      </c>
      <c r="F177" t="s">
        <v>3</v>
      </c>
      <c r="G177" t="s">
        <v>14</v>
      </c>
      <c r="I177" t="s">
        <v>275</v>
      </c>
    </row>
    <row r="180" spans="1:9" x14ac:dyDescent="0.25">
      <c r="A180" t="s">
        <v>279</v>
      </c>
      <c r="B180" t="s">
        <v>94</v>
      </c>
      <c r="C180">
        <v>102</v>
      </c>
      <c r="D180">
        <f>(C180*0.9)</f>
        <v>91.8</v>
      </c>
      <c r="E180">
        <f>(C180*1.1)</f>
        <v>112.2</v>
      </c>
      <c r="F180" t="s">
        <v>3</v>
      </c>
      <c r="G180" t="s">
        <v>14</v>
      </c>
    </row>
    <row r="181" spans="1:9" x14ac:dyDescent="0.25">
      <c r="A181" t="s">
        <v>280</v>
      </c>
      <c r="B181" t="s">
        <v>94</v>
      </c>
      <c r="E181">
        <f>(C181*1.1)</f>
        <v>0</v>
      </c>
      <c r="F181" t="s">
        <v>3</v>
      </c>
      <c r="G181" t="s">
        <v>14</v>
      </c>
    </row>
    <row r="182" spans="1:9" x14ac:dyDescent="0.25">
      <c r="A182" t="s">
        <v>288</v>
      </c>
      <c r="B182" t="s">
        <v>94</v>
      </c>
      <c r="D182">
        <f t="shared" ref="D182" si="71">(C182*0.9)</f>
        <v>0</v>
      </c>
      <c r="E182">
        <f t="shared" ref="E182" si="72">(C182*1.1)</f>
        <v>0</v>
      </c>
      <c r="F182" t="s">
        <v>3</v>
      </c>
      <c r="G182" t="s">
        <v>14</v>
      </c>
    </row>
    <row r="183" spans="1:9" x14ac:dyDescent="0.25">
      <c r="A183" t="s">
        <v>281</v>
      </c>
      <c r="C183">
        <v>0.68</v>
      </c>
      <c r="F183" t="s">
        <v>8</v>
      </c>
      <c r="G183" t="s">
        <v>14</v>
      </c>
    </row>
    <row r="185" spans="1:9" x14ac:dyDescent="0.25">
      <c r="A185" t="s">
        <v>282</v>
      </c>
      <c r="C185">
        <v>0.85</v>
      </c>
      <c r="F185" t="s">
        <v>8</v>
      </c>
      <c r="G185" t="s">
        <v>14</v>
      </c>
    </row>
    <row r="186" spans="1:9" x14ac:dyDescent="0.25">
      <c r="A186" t="s">
        <v>294</v>
      </c>
      <c r="B186" t="s">
        <v>83</v>
      </c>
      <c r="C186" s="12">
        <v>153771</v>
      </c>
      <c r="D186">
        <f>C186*0.9</f>
        <v>138393.9</v>
      </c>
      <c r="E186">
        <f>C186*1.1</f>
        <v>169148.1</v>
      </c>
      <c r="F186" t="s">
        <v>6</v>
      </c>
      <c r="G186" t="s">
        <v>14</v>
      </c>
    </row>
    <row r="187" spans="1:9" x14ac:dyDescent="0.25">
      <c r="A187" s="17" t="s">
        <v>283</v>
      </c>
      <c r="B187" t="s">
        <v>126</v>
      </c>
      <c r="C187">
        <v>1695798</v>
      </c>
      <c r="D187">
        <f t="shared" ref="D187" si="73">(C187*0.9)</f>
        <v>1526218.2</v>
      </c>
      <c r="E187">
        <f t="shared" ref="E187" si="74">(C187*1.1)</f>
        <v>1865377.8</v>
      </c>
      <c r="F187" t="s">
        <v>6</v>
      </c>
      <c r="G187" t="s">
        <v>14</v>
      </c>
      <c r="I187" t="s">
        <v>284</v>
      </c>
    </row>
    <row r="188" spans="1:9" x14ac:dyDescent="0.25">
      <c r="A188" t="s">
        <v>287</v>
      </c>
      <c r="B188" t="s">
        <v>126</v>
      </c>
      <c r="C188" s="13">
        <v>932125</v>
      </c>
      <c r="D188">
        <f t="shared" ref="D188" si="75">(C188*0.9)</f>
        <v>838912.5</v>
      </c>
      <c r="E188">
        <f t="shared" ref="E188" si="76">(C188*1.1)</f>
        <v>1025337.5000000001</v>
      </c>
      <c r="F188" t="s">
        <v>6</v>
      </c>
      <c r="G188" t="s">
        <v>14</v>
      </c>
    </row>
    <row r="189" spans="1:9" x14ac:dyDescent="0.25">
      <c r="A189" t="s">
        <v>289</v>
      </c>
      <c r="B189" t="s">
        <v>94</v>
      </c>
      <c r="C189">
        <v>17</v>
      </c>
      <c r="D189">
        <f t="shared" ref="D189" si="77">(C189*0.9)</f>
        <v>15.3</v>
      </c>
      <c r="E189">
        <f t="shared" ref="E189" si="78">(C189*1.1)</f>
        <v>18.700000000000003</v>
      </c>
      <c r="F189" t="s">
        <v>6</v>
      </c>
      <c r="G189" t="s">
        <v>14</v>
      </c>
    </row>
    <row r="190" spans="1:9" x14ac:dyDescent="0.25">
      <c r="A190" s="3"/>
    </row>
    <row r="192" spans="1:9" x14ac:dyDescent="0.25">
      <c r="A192" t="s">
        <v>296</v>
      </c>
      <c r="B192" s="16" t="s">
        <v>297</v>
      </c>
      <c r="C192" s="16">
        <v>1.95</v>
      </c>
      <c r="D192" s="16">
        <f t="shared" ref="D192:D194" si="79">C192*0.9</f>
        <v>1.7549999999999999</v>
      </c>
      <c r="E192" s="16">
        <f t="shared" ref="E192:E194" si="80">C192*1.1</f>
        <v>2.145</v>
      </c>
      <c r="F192" s="16" t="s">
        <v>6</v>
      </c>
      <c r="G192" s="16" t="s">
        <v>14</v>
      </c>
    </row>
    <row r="193" spans="1:9" x14ac:dyDescent="0.25">
      <c r="A193" t="s">
        <v>301</v>
      </c>
      <c r="B193" s="16" t="s">
        <v>298</v>
      </c>
      <c r="C193" s="16">
        <v>0.1</v>
      </c>
      <c r="D193" s="16">
        <f t="shared" si="79"/>
        <v>9.0000000000000011E-2</v>
      </c>
      <c r="E193" s="16">
        <f t="shared" si="80"/>
        <v>0.11000000000000001</v>
      </c>
      <c r="F193" s="16" t="s">
        <v>6</v>
      </c>
      <c r="G193" s="16"/>
    </row>
    <row r="194" spans="1:9" x14ac:dyDescent="0.25">
      <c r="A194" t="s">
        <v>299</v>
      </c>
      <c r="B194" s="16" t="s">
        <v>300</v>
      </c>
      <c r="C194" s="16">
        <v>2.54</v>
      </c>
      <c r="D194" s="16">
        <f t="shared" si="79"/>
        <v>2.286</v>
      </c>
      <c r="E194" s="16">
        <f t="shared" si="80"/>
        <v>2.7940000000000005</v>
      </c>
      <c r="F194" s="16" t="s">
        <v>6</v>
      </c>
      <c r="G194" s="16" t="s">
        <v>14</v>
      </c>
    </row>
    <row r="195" spans="1:9" x14ac:dyDescent="0.25">
      <c r="D195" s="16"/>
      <c r="E195" s="16"/>
      <c r="F195" s="16"/>
      <c r="G195" s="16"/>
    </row>
    <row r="196" spans="1:9" x14ac:dyDescent="0.25">
      <c r="A196" t="s">
        <v>302</v>
      </c>
      <c r="B196" s="16" t="s">
        <v>96</v>
      </c>
      <c r="C196" s="16">
        <v>0.5</v>
      </c>
      <c r="D196" s="16">
        <f t="shared" ref="D196" si="81">C196*0.9</f>
        <v>0.45</v>
      </c>
      <c r="E196" s="16">
        <f t="shared" ref="E196" si="82">C196*1.1</f>
        <v>0.55000000000000004</v>
      </c>
      <c r="F196" s="16" t="s">
        <v>6</v>
      </c>
      <c r="G196" s="16" t="s">
        <v>14</v>
      </c>
    </row>
    <row r="197" spans="1:9" x14ac:dyDescent="0.25">
      <c r="A197" t="s">
        <v>303</v>
      </c>
      <c r="B197" s="16" t="s">
        <v>96</v>
      </c>
      <c r="C197" s="16">
        <v>0.5</v>
      </c>
      <c r="D197" s="16">
        <f t="shared" ref="D197" si="83">C197*0.9</f>
        <v>0.45</v>
      </c>
      <c r="E197" s="16">
        <f t="shared" ref="E197" si="84">C197*1.1</f>
        <v>0.55000000000000004</v>
      </c>
      <c r="F197" s="16" t="s">
        <v>6</v>
      </c>
      <c r="G197" s="16" t="s">
        <v>14</v>
      </c>
    </row>
    <row r="199" spans="1:9" x14ac:dyDescent="0.25">
      <c r="A199" t="s">
        <v>304</v>
      </c>
      <c r="B199" t="s">
        <v>305</v>
      </c>
      <c r="C199">
        <v>0.9</v>
      </c>
      <c r="D199" s="16"/>
      <c r="E199" s="16"/>
      <c r="F199" s="16" t="s">
        <v>8</v>
      </c>
      <c r="G199" s="16" t="s">
        <v>14</v>
      </c>
    </row>
    <row r="200" spans="1:9" x14ac:dyDescent="0.25">
      <c r="A200" t="s">
        <v>306</v>
      </c>
      <c r="B200" t="s">
        <v>106</v>
      </c>
      <c r="C200">
        <v>0.5</v>
      </c>
      <c r="F200" s="16" t="s">
        <v>8</v>
      </c>
      <c r="G200" s="16" t="s">
        <v>14</v>
      </c>
    </row>
    <row r="201" spans="1:9" x14ac:dyDescent="0.25">
      <c r="A201" t="s">
        <v>307</v>
      </c>
      <c r="C201">
        <v>0.5</v>
      </c>
      <c r="F201" s="16" t="s">
        <v>8</v>
      </c>
      <c r="G201" s="16" t="s">
        <v>14</v>
      </c>
      <c r="I201" t="s">
        <v>308</v>
      </c>
    </row>
    <row r="202" spans="1:9" x14ac:dyDescent="0.25">
      <c r="A202" t="s">
        <v>309</v>
      </c>
      <c r="B202" t="s">
        <v>94</v>
      </c>
      <c r="C202">
        <v>3</v>
      </c>
      <c r="F202" s="16" t="s">
        <v>8</v>
      </c>
      <c r="G202" s="16" t="s">
        <v>14</v>
      </c>
      <c r="I202" t="s">
        <v>310</v>
      </c>
    </row>
    <row r="203" spans="1:9" x14ac:dyDescent="0.25">
      <c r="A203" t="s">
        <v>311</v>
      </c>
      <c r="B203" t="s">
        <v>94</v>
      </c>
      <c r="C203">
        <v>0.5</v>
      </c>
      <c r="F203" s="16" t="s">
        <v>8</v>
      </c>
      <c r="G203" s="16" t="s">
        <v>14</v>
      </c>
      <c r="I203" t="s">
        <v>312</v>
      </c>
    </row>
    <row r="204" spans="1:9" x14ac:dyDescent="0.25">
      <c r="A204" t="s">
        <v>313</v>
      </c>
      <c r="B204" t="s">
        <v>305</v>
      </c>
      <c r="C204">
        <v>0.17</v>
      </c>
      <c r="F204" s="16" t="s">
        <v>8</v>
      </c>
      <c r="G204" s="16" t="s">
        <v>14</v>
      </c>
      <c r="I204" t="s">
        <v>314</v>
      </c>
    </row>
    <row r="205" spans="1:9" x14ac:dyDescent="0.25">
      <c r="A205" t="s">
        <v>355</v>
      </c>
      <c r="C205">
        <v>3</v>
      </c>
      <c r="F205" s="16" t="s">
        <v>8</v>
      </c>
      <c r="G205" s="16" t="s">
        <v>14</v>
      </c>
    </row>
    <row r="206" spans="1:9" x14ac:dyDescent="0.25">
      <c r="A206" t="s">
        <v>315</v>
      </c>
      <c r="B206" t="s">
        <v>316</v>
      </c>
      <c r="C206">
        <v>9.81</v>
      </c>
      <c r="D206" s="16"/>
      <c r="E206" s="16"/>
      <c r="F206" t="s">
        <v>8</v>
      </c>
      <c r="G206" t="s">
        <v>14</v>
      </c>
    </row>
    <row r="207" spans="1:9" x14ac:dyDescent="0.25">
      <c r="A207" t="s">
        <v>317</v>
      </c>
      <c r="B207" t="s">
        <v>318</v>
      </c>
      <c r="C207">
        <v>28.97</v>
      </c>
      <c r="D207" s="16"/>
      <c r="E207" s="16"/>
      <c r="F207" t="s">
        <v>8</v>
      </c>
      <c r="G207" t="s">
        <v>14</v>
      </c>
    </row>
    <row r="208" spans="1:9" x14ac:dyDescent="0.25">
      <c r="A208" t="s">
        <v>319</v>
      </c>
      <c r="B208" t="s">
        <v>320</v>
      </c>
      <c r="C208">
        <v>45</v>
      </c>
      <c r="D208" s="16"/>
      <c r="E208" s="16"/>
      <c r="F208" t="s">
        <v>8</v>
      </c>
      <c r="G208" t="s">
        <v>14</v>
      </c>
    </row>
    <row r="209" spans="1:7" x14ac:dyDescent="0.25">
      <c r="A209" t="s">
        <v>321</v>
      </c>
      <c r="B209" t="s">
        <v>322</v>
      </c>
      <c r="C209">
        <v>8314</v>
      </c>
      <c r="D209" s="16"/>
      <c r="E209" s="16"/>
      <c r="F209" t="s">
        <v>8</v>
      </c>
      <c r="G209" t="s">
        <v>14</v>
      </c>
    </row>
    <row r="210" spans="1:7" x14ac:dyDescent="0.25">
      <c r="D210" s="16"/>
      <c r="E210" s="16"/>
    </row>
    <row r="211" spans="1:7" x14ac:dyDescent="0.25">
      <c r="A211" t="s">
        <v>323</v>
      </c>
      <c r="B211" t="s">
        <v>81</v>
      </c>
      <c r="C211">
        <v>4.4000000000000004</v>
      </c>
      <c r="D211" s="16">
        <f t="shared" ref="D211" si="85">C211*0.9</f>
        <v>3.9600000000000004</v>
      </c>
      <c r="E211" s="16">
        <f t="shared" ref="E211" si="86">C211*1.1</f>
        <v>4.8400000000000007</v>
      </c>
      <c r="F211" t="s">
        <v>6</v>
      </c>
      <c r="G211" t="s">
        <v>14</v>
      </c>
    </row>
    <row r="212" spans="1:7" x14ac:dyDescent="0.25">
      <c r="A212" t="s">
        <v>324</v>
      </c>
      <c r="C212">
        <v>0.4</v>
      </c>
      <c r="D212" s="16"/>
      <c r="E212" s="16"/>
      <c r="F212" t="s">
        <v>8</v>
      </c>
      <c r="G212" t="s">
        <v>14</v>
      </c>
    </row>
    <row r="213" spans="1:7" x14ac:dyDescent="0.25">
      <c r="A213" t="s">
        <v>325</v>
      </c>
      <c r="B213" t="s">
        <v>81</v>
      </c>
      <c r="C213">
        <v>10.33</v>
      </c>
      <c r="D213" s="16"/>
      <c r="E213" s="16"/>
      <c r="F213" t="s">
        <v>8</v>
      </c>
      <c r="G213" t="s">
        <v>14</v>
      </c>
    </row>
    <row r="214" spans="1:7" x14ac:dyDescent="0.25">
      <c r="A214" t="s">
        <v>326</v>
      </c>
      <c r="B214" t="s">
        <v>94</v>
      </c>
      <c r="C214">
        <v>9.09</v>
      </c>
      <c r="D214" s="16">
        <f t="shared" ref="D214" si="87">C214*0.9</f>
        <v>8.1810000000000009</v>
      </c>
      <c r="E214" s="16">
        <f t="shared" ref="E214" si="88">C214*1.1</f>
        <v>9.9990000000000006</v>
      </c>
      <c r="F214" t="s">
        <v>6</v>
      </c>
      <c r="G214" t="s">
        <v>14</v>
      </c>
    </row>
    <row r="215" spans="1:7" x14ac:dyDescent="0.25">
      <c r="A215" t="s">
        <v>327</v>
      </c>
      <c r="C215">
        <v>1</v>
      </c>
      <c r="D215" s="16"/>
      <c r="E215" s="16"/>
      <c r="F215" t="s">
        <v>8</v>
      </c>
      <c r="G215" t="s">
        <v>14</v>
      </c>
    </row>
    <row r="216" spans="1:7" x14ac:dyDescent="0.25">
      <c r="A216" t="s">
        <v>328</v>
      </c>
      <c r="C216">
        <v>0.95</v>
      </c>
      <c r="D216" s="16"/>
      <c r="E216" s="16"/>
      <c r="F216" t="s">
        <v>8</v>
      </c>
      <c r="G216" t="s">
        <v>14</v>
      </c>
    </row>
    <row r="217" spans="1:7" x14ac:dyDescent="0.25">
      <c r="A217" t="s">
        <v>329</v>
      </c>
      <c r="B217" t="s">
        <v>94</v>
      </c>
      <c r="C217">
        <v>10.78</v>
      </c>
      <c r="D217" s="16"/>
      <c r="E217" s="16"/>
      <c r="F217" t="s">
        <v>8</v>
      </c>
      <c r="G217" t="s">
        <v>14</v>
      </c>
    </row>
    <row r="218" spans="1:7" x14ac:dyDescent="0.25">
      <c r="D218" s="16"/>
      <c r="E218" s="16"/>
    </row>
    <row r="219" spans="1:7" x14ac:dyDescent="0.25">
      <c r="A219" t="s">
        <v>330</v>
      </c>
      <c r="B219" t="s">
        <v>94</v>
      </c>
      <c r="C219">
        <v>1011</v>
      </c>
      <c r="D219" s="16">
        <f t="shared" ref="D219" si="89">C219*0.9</f>
        <v>909.9</v>
      </c>
      <c r="E219" s="16">
        <f t="shared" ref="E219" si="90">C219*1.1</f>
        <v>1112.1000000000001</v>
      </c>
      <c r="F219" t="s">
        <v>6</v>
      </c>
      <c r="G219" t="s">
        <v>14</v>
      </c>
    </row>
    <row r="220" spans="1:7" x14ac:dyDescent="0.25">
      <c r="A220" t="s">
        <v>331</v>
      </c>
      <c r="B220" t="s">
        <v>94</v>
      </c>
      <c r="D220" s="16"/>
      <c r="E220" s="16"/>
      <c r="F220" t="s">
        <v>6</v>
      </c>
      <c r="G220" t="s">
        <v>14</v>
      </c>
    </row>
    <row r="221" spans="1:7" x14ac:dyDescent="0.25">
      <c r="A221" t="s">
        <v>332</v>
      </c>
      <c r="B221" t="s">
        <v>94</v>
      </c>
      <c r="C221">
        <v>926</v>
      </c>
      <c r="D221" s="16">
        <f t="shared" ref="D221:D223" si="91">C221*0.9</f>
        <v>833.4</v>
      </c>
      <c r="E221" s="16">
        <f t="shared" ref="E221:E223" si="92">C221*1.1</f>
        <v>1018.6000000000001</v>
      </c>
      <c r="F221" t="s">
        <v>6</v>
      </c>
      <c r="G221" t="s">
        <v>14</v>
      </c>
    </row>
    <row r="222" spans="1:7" x14ac:dyDescent="0.25">
      <c r="A222" t="s">
        <v>348</v>
      </c>
      <c r="B222" t="s">
        <v>94</v>
      </c>
      <c r="C222">
        <v>61.6</v>
      </c>
      <c r="D222" s="16">
        <f t="shared" si="91"/>
        <v>55.440000000000005</v>
      </c>
      <c r="E222" s="16">
        <f t="shared" si="92"/>
        <v>67.760000000000005</v>
      </c>
      <c r="F222" t="s">
        <v>6</v>
      </c>
      <c r="G222" t="s">
        <v>14</v>
      </c>
    </row>
    <row r="223" spans="1:7" x14ac:dyDescent="0.25">
      <c r="A223" t="s">
        <v>333</v>
      </c>
      <c r="B223" t="s">
        <v>94</v>
      </c>
      <c r="C223">
        <v>1.2</v>
      </c>
      <c r="D223" s="16">
        <f t="shared" si="91"/>
        <v>1.08</v>
      </c>
      <c r="E223" s="16">
        <f t="shared" si="92"/>
        <v>1.32</v>
      </c>
      <c r="F223" t="s">
        <v>6</v>
      </c>
      <c r="G223" t="s">
        <v>14</v>
      </c>
    </row>
    <row r="224" spans="1:7" x14ac:dyDescent="0.25">
      <c r="D224" s="16"/>
      <c r="E224" s="16"/>
    </row>
    <row r="225" spans="1:7" x14ac:dyDescent="0.25">
      <c r="D225" s="16"/>
      <c r="E225" s="16"/>
    </row>
    <row r="226" spans="1:7" x14ac:dyDescent="0.25">
      <c r="A226" t="s">
        <v>334</v>
      </c>
      <c r="B226" t="s">
        <v>335</v>
      </c>
      <c r="C226">
        <v>0.45</v>
      </c>
      <c r="D226" s="16"/>
      <c r="E226" s="16"/>
      <c r="F226" t="s">
        <v>8</v>
      </c>
      <c r="G226" t="s">
        <v>14</v>
      </c>
    </row>
    <row r="227" spans="1:7" x14ac:dyDescent="0.25">
      <c r="A227" t="s">
        <v>336</v>
      </c>
      <c r="B227" t="s">
        <v>337</v>
      </c>
      <c r="C227">
        <v>0.12</v>
      </c>
      <c r="D227" s="16"/>
      <c r="E227" s="16"/>
      <c r="F227" t="s">
        <v>8</v>
      </c>
      <c r="G227" t="s">
        <v>14</v>
      </c>
    </row>
    <row r="228" spans="1:7" x14ac:dyDescent="0.25">
      <c r="A228" t="s">
        <v>338</v>
      </c>
      <c r="C228">
        <v>0.15</v>
      </c>
      <c r="D228" s="16"/>
      <c r="E228" s="16"/>
      <c r="F228" t="s">
        <v>8</v>
      </c>
      <c r="G228" t="s">
        <v>14</v>
      </c>
    </row>
    <row r="229" spans="1:7" x14ac:dyDescent="0.25">
      <c r="D229" s="16"/>
      <c r="E229" s="16"/>
    </row>
    <row r="230" spans="1:7" x14ac:dyDescent="0.25">
      <c r="D230" s="16"/>
      <c r="E230" s="16"/>
    </row>
    <row r="231" spans="1:7" x14ac:dyDescent="0.25">
      <c r="A231" t="s">
        <v>339</v>
      </c>
      <c r="C231">
        <v>825</v>
      </c>
      <c r="D231" s="16">
        <f t="shared" ref="D231:D233" si="93">C231*0.9</f>
        <v>742.5</v>
      </c>
      <c r="E231" s="16">
        <f t="shared" ref="E231:E233" si="94">C231*1.1</f>
        <v>907.50000000000011</v>
      </c>
      <c r="F231" t="s">
        <v>6</v>
      </c>
      <c r="G231" t="s">
        <v>14</v>
      </c>
    </row>
    <row r="232" spans="1:7" x14ac:dyDescent="0.25">
      <c r="A232" t="s">
        <v>340</v>
      </c>
      <c r="C232">
        <v>769</v>
      </c>
      <c r="D232" s="16">
        <f t="shared" si="93"/>
        <v>692.1</v>
      </c>
      <c r="E232" s="16">
        <f t="shared" si="94"/>
        <v>845.90000000000009</v>
      </c>
      <c r="F232" t="s">
        <v>6</v>
      </c>
      <c r="G232" t="s">
        <v>14</v>
      </c>
    </row>
    <row r="233" spans="1:7" x14ac:dyDescent="0.25">
      <c r="A233" t="s">
        <v>341</v>
      </c>
      <c r="C233">
        <v>85</v>
      </c>
      <c r="D233" s="16">
        <f t="shared" si="93"/>
        <v>76.5</v>
      </c>
      <c r="E233" s="16">
        <f t="shared" si="94"/>
        <v>93.500000000000014</v>
      </c>
      <c r="F233" t="s">
        <v>6</v>
      </c>
      <c r="G233" t="s">
        <v>14</v>
      </c>
    </row>
    <row r="234" spans="1:7" x14ac:dyDescent="0.25">
      <c r="D234" s="16"/>
      <c r="E234" s="16"/>
    </row>
    <row r="235" spans="1:7" x14ac:dyDescent="0.25">
      <c r="A235" t="s">
        <v>342</v>
      </c>
      <c r="B235" t="s">
        <v>343</v>
      </c>
      <c r="C235">
        <v>0.1</v>
      </c>
      <c r="D235" s="16">
        <f t="shared" ref="D235:D237" si="95">C235*0.9</f>
        <v>9.0000000000000011E-2</v>
      </c>
      <c r="E235" s="16">
        <f t="shared" ref="E235:E237" si="96">C235*1.1</f>
        <v>0.11000000000000001</v>
      </c>
      <c r="F235" t="s">
        <v>6</v>
      </c>
      <c r="G235" t="s">
        <v>14</v>
      </c>
    </row>
    <row r="236" spans="1:7" x14ac:dyDescent="0.25">
      <c r="A236" t="s">
        <v>344</v>
      </c>
      <c r="B236" t="s">
        <v>345</v>
      </c>
      <c r="C236">
        <v>12.5</v>
      </c>
      <c r="D236" s="16">
        <f t="shared" si="95"/>
        <v>11.25</v>
      </c>
      <c r="E236" s="16">
        <f t="shared" si="96"/>
        <v>13.750000000000002</v>
      </c>
      <c r="F236" t="s">
        <v>6</v>
      </c>
      <c r="G236" t="s">
        <v>14</v>
      </c>
    </row>
    <row r="237" spans="1:7" x14ac:dyDescent="0.25">
      <c r="A237" t="s">
        <v>346</v>
      </c>
      <c r="B237" t="s">
        <v>347</v>
      </c>
      <c r="C237">
        <v>10</v>
      </c>
      <c r="D237" s="16">
        <f t="shared" si="95"/>
        <v>9</v>
      </c>
      <c r="E237" s="16">
        <f t="shared" si="96"/>
        <v>11</v>
      </c>
      <c r="F237" t="s">
        <v>6</v>
      </c>
      <c r="G237" t="s">
        <v>14</v>
      </c>
    </row>
    <row r="238" spans="1:7" x14ac:dyDescent="0.25">
      <c r="D238" s="16"/>
      <c r="E238" s="16"/>
    </row>
    <row r="239" spans="1:7" x14ac:dyDescent="0.25">
      <c r="D239" s="16"/>
      <c r="E239" s="16"/>
    </row>
    <row r="240" spans="1:7" x14ac:dyDescent="0.25">
      <c r="A240" t="s">
        <v>353</v>
      </c>
      <c r="C240">
        <v>40059.442932999998</v>
      </c>
      <c r="D240" s="16">
        <f t="shared" ref="D240" si="97">C240*0.9</f>
        <v>36053.498639700003</v>
      </c>
      <c r="E240" s="16">
        <f t="shared" ref="E240" si="98">C240*1.1</f>
        <v>44065.387226300001</v>
      </c>
      <c r="F240" t="s">
        <v>6</v>
      </c>
      <c r="G240" t="s">
        <v>14</v>
      </c>
    </row>
    <row r="241" spans="1:7" x14ac:dyDescent="0.25">
      <c r="D241" s="16"/>
      <c r="E241" s="16"/>
    </row>
    <row r="242" spans="1:7" x14ac:dyDescent="0.25">
      <c r="D242" s="16"/>
      <c r="E242" s="16"/>
    </row>
    <row r="243" spans="1:7" x14ac:dyDescent="0.25">
      <c r="D243" s="16"/>
      <c r="E243" s="16"/>
    </row>
    <row r="244" spans="1:7" x14ac:dyDescent="0.25">
      <c r="A244" t="s">
        <v>358</v>
      </c>
      <c r="B244" t="s">
        <v>360</v>
      </c>
      <c r="C244">
        <v>749232</v>
      </c>
      <c r="D244" s="16">
        <f t="shared" ref="D244:D245" si="99">C244*0.9</f>
        <v>674308.8</v>
      </c>
      <c r="E244" s="16">
        <f t="shared" ref="E244:E245" si="100">C244*1.1</f>
        <v>824155.20000000007</v>
      </c>
      <c r="F244" t="s">
        <v>6</v>
      </c>
      <c r="G244" t="s">
        <v>14</v>
      </c>
    </row>
    <row r="245" spans="1:7" x14ac:dyDescent="0.25">
      <c r="A245" t="s">
        <v>359</v>
      </c>
      <c r="B245" t="s">
        <v>360</v>
      </c>
      <c r="C245">
        <v>631620</v>
      </c>
      <c r="D245" s="16">
        <f t="shared" si="99"/>
        <v>568458</v>
      </c>
      <c r="E245" s="16">
        <f t="shared" si="100"/>
        <v>694782</v>
      </c>
      <c r="F245" t="s">
        <v>6</v>
      </c>
      <c r="G245" t="s">
        <v>14</v>
      </c>
    </row>
    <row r="246" spans="1:7" x14ac:dyDescent="0.25">
      <c r="A246" t="s">
        <v>361</v>
      </c>
      <c r="B246" t="s">
        <v>365</v>
      </c>
      <c r="C246">
        <v>40</v>
      </c>
      <c r="D246" s="16">
        <f t="shared" ref="D246" si="101">C246*0.9</f>
        <v>36</v>
      </c>
      <c r="E246" s="16">
        <f t="shared" ref="E246" si="102">C246*1.1</f>
        <v>44</v>
      </c>
      <c r="F246" t="s">
        <v>6</v>
      </c>
      <c r="G246" t="s">
        <v>14</v>
      </c>
    </row>
    <row r="247" spans="1:7" x14ac:dyDescent="0.25">
      <c r="A247" t="s">
        <v>362</v>
      </c>
      <c r="B247" t="s">
        <v>365</v>
      </c>
      <c r="C247">
        <v>30</v>
      </c>
      <c r="D247" s="16">
        <f t="shared" ref="D247" si="103">C247*0.9</f>
        <v>27</v>
      </c>
      <c r="E247" s="16">
        <f t="shared" ref="E247" si="104">C247*1.1</f>
        <v>33</v>
      </c>
      <c r="F247" t="s">
        <v>6</v>
      </c>
      <c r="G247" t="s">
        <v>14</v>
      </c>
    </row>
    <row r="248" spans="1:7" x14ac:dyDescent="0.25">
      <c r="D248" s="16"/>
      <c r="E248" s="16"/>
    </row>
    <row r="249" spans="1:7" x14ac:dyDescent="0.25">
      <c r="D249" s="16"/>
      <c r="E249" s="16"/>
    </row>
    <row r="250" spans="1:7" x14ac:dyDescent="0.25">
      <c r="A250" t="s">
        <v>363</v>
      </c>
      <c r="B250" t="s">
        <v>365</v>
      </c>
      <c r="C250">
        <v>40</v>
      </c>
      <c r="D250" s="16">
        <f t="shared" ref="D250:D251" si="105">C250*0.9</f>
        <v>36</v>
      </c>
      <c r="E250" s="16">
        <f t="shared" ref="E250:E251" si="106">C250*1.1</f>
        <v>44</v>
      </c>
      <c r="F250" t="s">
        <v>6</v>
      </c>
      <c r="G250" t="s">
        <v>14</v>
      </c>
    </row>
    <row r="251" spans="1:7" x14ac:dyDescent="0.25">
      <c r="A251" t="s">
        <v>364</v>
      </c>
      <c r="B251" t="s">
        <v>365</v>
      </c>
      <c r="C251">
        <v>30</v>
      </c>
      <c r="D251" s="16">
        <f t="shared" si="105"/>
        <v>27</v>
      </c>
      <c r="E251" s="16">
        <f t="shared" si="106"/>
        <v>33</v>
      </c>
      <c r="F251" t="s">
        <v>6</v>
      </c>
      <c r="G251" t="s">
        <v>14</v>
      </c>
    </row>
  </sheetData>
  <phoneticPr fontId="5" type="noConversion"/>
  <pageMargins left="0.25" right="0.25" top="0.5" bottom="0.5" header="0.3" footer="0.3"/>
  <pageSetup scale="59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0E83-D5DC-8040-BD13-9F46CC244942}">
  <sheetPr codeName="Sheet4"/>
  <dimension ref="A1:J7"/>
  <sheetViews>
    <sheetView zoomScale="93" workbookViewId="0">
      <selection activeCell="E46" sqref="E46"/>
    </sheetView>
  </sheetViews>
  <sheetFormatPr defaultColWidth="11" defaultRowHeight="15.75" x14ac:dyDescent="0.25"/>
  <cols>
    <col min="1" max="1" width="32" bestFit="1" customWidth="1"/>
    <col min="2" max="2" width="27.625" bestFit="1" customWidth="1"/>
    <col min="3" max="3" width="14.375" customWidth="1"/>
    <col min="4" max="4" width="10.125" customWidth="1"/>
    <col min="5" max="5" width="11.125" customWidth="1"/>
    <col min="6" max="7" width="20.875" customWidth="1"/>
    <col min="8" max="8" width="35.5" customWidth="1"/>
  </cols>
  <sheetData>
    <row r="1" spans="1:10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9</v>
      </c>
      <c r="G1" s="1" t="s">
        <v>13</v>
      </c>
      <c r="H1" s="1" t="s">
        <v>2</v>
      </c>
      <c r="I1" s="1" t="s">
        <v>32</v>
      </c>
      <c r="J1" s="1" t="s">
        <v>33</v>
      </c>
    </row>
    <row r="2" spans="1:10" x14ac:dyDescent="0.25">
      <c r="A2" t="s">
        <v>16</v>
      </c>
      <c r="B2" t="s">
        <v>17</v>
      </c>
      <c r="C2">
        <v>0.06</v>
      </c>
      <c r="D2">
        <v>0.04</v>
      </c>
      <c r="E2">
        <v>0.1</v>
      </c>
      <c r="F2" t="s">
        <v>3</v>
      </c>
      <c r="G2" t="s">
        <v>14</v>
      </c>
      <c r="H2" t="s">
        <v>80</v>
      </c>
      <c r="J2" t="s">
        <v>14</v>
      </c>
    </row>
    <row r="3" spans="1:10" x14ac:dyDescent="0.25">
      <c r="A3" t="s">
        <v>76</v>
      </c>
      <c r="B3" t="s">
        <v>78</v>
      </c>
      <c r="D3" s="11">
        <v>3.81</v>
      </c>
      <c r="E3" s="11">
        <v>11.16</v>
      </c>
      <c r="F3" t="s">
        <v>6</v>
      </c>
      <c r="G3" t="s">
        <v>14</v>
      </c>
      <c r="H3" t="s">
        <v>75</v>
      </c>
    </row>
    <row r="4" spans="1:10" x14ac:dyDescent="0.25">
      <c r="A4" t="s">
        <v>77</v>
      </c>
      <c r="B4" t="s">
        <v>78</v>
      </c>
      <c r="D4" s="11">
        <v>5.08</v>
      </c>
      <c r="E4" s="11">
        <v>42.09</v>
      </c>
      <c r="F4" t="s">
        <v>6</v>
      </c>
      <c r="G4" t="s">
        <v>14</v>
      </c>
      <c r="H4" t="s">
        <v>75</v>
      </c>
    </row>
    <row r="7" spans="1:10" x14ac:dyDescent="0.25">
      <c r="C7" s="1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3361-D4BE-F24A-A8AA-0FAA3234B364}">
  <sheetPr codeName="Sheet5"/>
  <dimension ref="A1:M47"/>
  <sheetViews>
    <sheetView topLeftCell="A28" zoomScale="134" workbookViewId="0">
      <selection activeCell="A30" sqref="A30"/>
    </sheetView>
  </sheetViews>
  <sheetFormatPr defaultColWidth="11" defaultRowHeight="15.75" x14ac:dyDescent="0.25"/>
  <cols>
    <col min="1" max="1" width="35.125" customWidth="1"/>
    <col min="2" max="2" width="113.375" bestFit="1" customWidth="1"/>
    <col min="3" max="3" width="5" bestFit="1" customWidth="1"/>
    <col min="4" max="4" width="28.5" bestFit="1" customWidth="1"/>
    <col min="5" max="5" width="31" bestFit="1" customWidth="1"/>
    <col min="6" max="6" width="18.625" bestFit="1" customWidth="1"/>
    <col min="7" max="7" width="25.375" bestFit="1" customWidth="1"/>
    <col min="8" max="8" width="25" bestFit="1" customWidth="1"/>
    <col min="9" max="9" width="22.375" bestFit="1" customWidth="1"/>
    <col min="10" max="10" width="26" bestFit="1" customWidth="1"/>
    <col min="11" max="11" width="33" bestFit="1" customWidth="1"/>
    <col min="12" max="12" width="20" bestFit="1" customWidth="1"/>
    <col min="13" max="13" width="32.375" bestFit="1" customWidth="1"/>
  </cols>
  <sheetData>
    <row r="1" spans="1:13" s="1" customFormat="1" x14ac:dyDescent="0.25">
      <c r="A1" s="1" t="s">
        <v>0</v>
      </c>
      <c r="B1" s="1" t="s">
        <v>19</v>
      </c>
      <c r="C1" s="1" t="s">
        <v>1</v>
      </c>
      <c r="D1" s="1" t="s">
        <v>23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 t="s">
        <v>20</v>
      </c>
      <c r="B2" s="5" t="s">
        <v>64</v>
      </c>
      <c r="C2" t="s">
        <v>21</v>
      </c>
      <c r="D2" s="5">
        <v>0.69022664010643897</v>
      </c>
      <c r="E2" s="5">
        <v>3.3448130537409402E-8</v>
      </c>
      <c r="F2" s="5">
        <v>1.32424096155568E-2</v>
      </c>
      <c r="G2" s="5">
        <v>1.9670283530818801E-3</v>
      </c>
      <c r="H2" s="5">
        <v>1.04305007896813E-4</v>
      </c>
      <c r="I2" s="5">
        <v>3.0427250342679702E-9</v>
      </c>
      <c r="J2" s="5">
        <v>1.9767362478657498E-8</v>
      </c>
      <c r="K2" s="5">
        <v>1.2935055907417899E-4</v>
      </c>
      <c r="L2" s="5">
        <v>0.46266503600277697</v>
      </c>
      <c r="M2" s="5">
        <v>1.79747439616877</v>
      </c>
    </row>
    <row r="3" spans="1:13" x14ac:dyDescent="0.25">
      <c r="A3" t="s">
        <v>48</v>
      </c>
      <c r="B3" t="s">
        <v>49</v>
      </c>
      <c r="C3" t="s">
        <v>65</v>
      </c>
      <c r="D3">
        <v>1199.4088959861599</v>
      </c>
      <c r="E3">
        <v>9.4527734786841396E-5</v>
      </c>
      <c r="F3">
        <v>103.135801180914</v>
      </c>
      <c r="G3">
        <v>77.308078036189102</v>
      </c>
      <c r="H3">
        <v>16.795554286989201</v>
      </c>
      <c r="I3">
        <v>4.535960060145E-4</v>
      </c>
      <c r="J3">
        <v>3.5501591482985399E-3</v>
      </c>
      <c r="K3">
        <v>6.0979714382773604</v>
      </c>
      <c r="L3">
        <v>92715.769114430004</v>
      </c>
      <c r="M3">
        <v>813.615820281899</v>
      </c>
    </row>
    <row r="4" spans="1:13" x14ac:dyDescent="0.25">
      <c r="A4" t="s">
        <v>50</v>
      </c>
      <c r="B4" s="5" t="s">
        <v>51</v>
      </c>
      <c r="C4" t="s">
        <v>65</v>
      </c>
      <c r="D4" s="5">
        <v>13.937562</v>
      </c>
      <c r="E4" s="6">
        <v>1.0036952999999999E-6</v>
      </c>
      <c r="F4" s="5">
        <v>1.1062182</v>
      </c>
      <c r="G4" s="5">
        <v>0.13358217</v>
      </c>
      <c r="H4" s="5">
        <v>0.18584886</v>
      </c>
      <c r="I4" s="6">
        <v>2.2029499999999998E-6</v>
      </c>
      <c r="J4" s="6">
        <v>4.2987227000000001E-5</v>
      </c>
      <c r="K4" s="5">
        <v>1.7023764E-2</v>
      </c>
      <c r="L4" s="5">
        <v>950.80258000000003</v>
      </c>
      <c r="M4" s="5">
        <v>20.243172000000001</v>
      </c>
    </row>
    <row r="5" spans="1:13" x14ac:dyDescent="0.25">
      <c r="A5" t="s">
        <v>52</v>
      </c>
      <c r="B5" t="s">
        <v>53</v>
      </c>
      <c r="C5" t="s">
        <v>65</v>
      </c>
      <c r="D5">
        <v>8.5937041260028693</v>
      </c>
      <c r="E5">
        <v>1.40544963858275E-6</v>
      </c>
      <c r="F5">
        <v>0.70427936368072996</v>
      </c>
      <c r="G5">
        <v>0.11471366373265</v>
      </c>
      <c r="H5">
        <v>0.178960617569979</v>
      </c>
      <c r="I5">
        <v>8.5123801846189102E-6</v>
      </c>
      <c r="J5">
        <v>4.4216355398711902E-5</v>
      </c>
      <c r="K5">
        <v>2.4604917876422699E-2</v>
      </c>
      <c r="L5">
        <v>973.49050872107796</v>
      </c>
      <c r="M5">
        <v>7.4502495139918903</v>
      </c>
    </row>
    <row r="6" spans="1:13" x14ac:dyDescent="0.25">
      <c r="A6" t="s">
        <v>54</v>
      </c>
      <c r="B6" t="s">
        <v>55</v>
      </c>
      <c r="C6" t="s">
        <v>65</v>
      </c>
      <c r="D6">
        <v>114014.66383541599</v>
      </c>
      <c r="E6">
        <v>6.1303797348687796</v>
      </c>
      <c r="F6">
        <v>3600.4729731942998</v>
      </c>
      <c r="G6">
        <v>332.40314211485901</v>
      </c>
      <c r="H6">
        <v>447.586910144417</v>
      </c>
      <c r="I6">
        <v>4.87851249464221E-2</v>
      </c>
      <c r="J6">
        <v>7.81985063948651E-2</v>
      </c>
      <c r="K6">
        <v>93.367483152511099</v>
      </c>
      <c r="L6">
        <v>18299019.716968801</v>
      </c>
      <c r="M6">
        <v>48804.205325884999</v>
      </c>
    </row>
    <row r="7" spans="1:13" x14ac:dyDescent="0.25">
      <c r="A7" t="s">
        <v>56</v>
      </c>
      <c r="B7" t="s">
        <v>57</v>
      </c>
      <c r="C7" t="s">
        <v>65</v>
      </c>
      <c r="D7">
        <v>324.96867299992499</v>
      </c>
      <c r="E7">
        <v>2.6170180229163301E-5</v>
      </c>
      <c r="F7">
        <v>21.227507735965901</v>
      </c>
      <c r="G7">
        <v>3.5365626734911202</v>
      </c>
      <c r="H7">
        <v>1.81339492851823</v>
      </c>
      <c r="I7">
        <v>8.0720662734014395E-5</v>
      </c>
      <c r="J7">
        <v>3.7149316092932301E-4</v>
      </c>
      <c r="K7">
        <v>0.41249293445292101</v>
      </c>
      <c r="L7">
        <v>7579.5463531599098</v>
      </c>
      <c r="M7">
        <v>346.96806922970001</v>
      </c>
    </row>
    <row r="8" spans="1:13" x14ac:dyDescent="0.25">
      <c r="A8" t="s">
        <v>58</v>
      </c>
      <c r="B8" s="7" t="s">
        <v>59</v>
      </c>
      <c r="C8" t="s">
        <v>65</v>
      </c>
      <c r="D8" s="7">
        <v>9.9703471209999996</v>
      </c>
      <c r="E8" s="7">
        <v>2.1491100000000002E-6</v>
      </c>
      <c r="F8" s="7">
        <v>0.69145910300000002</v>
      </c>
      <c r="G8" s="7">
        <v>0.108207344</v>
      </c>
      <c r="H8" s="7">
        <v>0.16180508199999999</v>
      </c>
      <c r="I8" s="7">
        <v>2.9210500000000002E-6</v>
      </c>
      <c r="J8" s="7">
        <v>3.1115799999999998E-5</v>
      </c>
      <c r="K8" s="7">
        <v>1.5721195E-2</v>
      </c>
      <c r="L8" s="7">
        <v>713.73989340000003</v>
      </c>
      <c r="M8" s="7">
        <v>11.22983067</v>
      </c>
    </row>
    <row r="9" spans="1:13" x14ac:dyDescent="0.25">
      <c r="A9" t="s">
        <v>60</v>
      </c>
      <c r="B9" t="s">
        <v>61</v>
      </c>
      <c r="C9" t="s">
        <v>65</v>
      </c>
      <c r="D9">
        <v>76.737959113041995</v>
      </c>
      <c r="E9">
        <v>1.12179987877877E-5</v>
      </c>
      <c r="F9">
        <v>5.9896080049410898</v>
      </c>
      <c r="G9">
        <v>1.03878600752464</v>
      </c>
      <c r="H9">
        <v>1.43635129265965</v>
      </c>
      <c r="I9">
        <v>2.8502251966970901E-5</v>
      </c>
      <c r="J9">
        <v>3.2124582876331297E-4</v>
      </c>
      <c r="K9">
        <v>0.13957240373777899</v>
      </c>
      <c r="L9">
        <v>7148.6752200057699</v>
      </c>
      <c r="M9">
        <v>58.014468910570301</v>
      </c>
    </row>
    <row r="10" spans="1:13" x14ac:dyDescent="0.25">
      <c r="A10" t="s">
        <v>35</v>
      </c>
      <c r="B10" t="s">
        <v>62</v>
      </c>
      <c r="C10" t="s">
        <v>39</v>
      </c>
      <c r="D10" s="8">
        <v>2.7410217331153999</v>
      </c>
      <c r="E10" s="8">
        <v>1.0569046417759499E-7</v>
      </c>
      <c r="F10" s="8">
        <v>0.163187830893949</v>
      </c>
      <c r="G10" s="8">
        <v>1.2831359272351199E-2</v>
      </c>
      <c r="H10" s="8">
        <v>1.4324711380720801E-2</v>
      </c>
      <c r="I10" s="8">
        <v>1.3966956845150099E-6</v>
      </c>
      <c r="J10" s="8">
        <v>2.0487211811459002E-6</v>
      </c>
      <c r="K10" s="8">
        <v>4.83343808947846E-3</v>
      </c>
      <c r="L10" s="8">
        <v>65.093645167526603</v>
      </c>
      <c r="M10" s="8">
        <v>1.39096046784482</v>
      </c>
    </row>
    <row r="11" spans="1:13" x14ac:dyDescent="0.25">
      <c r="A11" t="s">
        <v>36</v>
      </c>
      <c r="B11" t="s">
        <v>63</v>
      </c>
      <c r="C11" t="s">
        <v>39</v>
      </c>
      <c r="D11">
        <v>4.6488816836215596</v>
      </c>
      <c r="E11">
        <v>3.1656955886009601E-7</v>
      </c>
      <c r="F11">
        <v>0.30582096890926302</v>
      </c>
      <c r="G11">
        <v>2.8347494325165899E-2</v>
      </c>
      <c r="H11">
        <v>1.6502720866531099E-2</v>
      </c>
      <c r="I11">
        <v>2.72507617040358E-6</v>
      </c>
      <c r="J11">
        <v>2.4993634878061801E-6</v>
      </c>
      <c r="K11">
        <v>1.3694461799307301E-2</v>
      </c>
      <c r="L11">
        <v>98.195506764368503</v>
      </c>
      <c r="M11">
        <v>3.45310106411296</v>
      </c>
    </row>
    <row r="12" spans="1:13" x14ac:dyDescent="0.25">
      <c r="A12" t="s">
        <v>67</v>
      </c>
      <c r="B12" t="s">
        <v>68</v>
      </c>
      <c r="C12" t="s">
        <v>39</v>
      </c>
      <c r="D12">
        <v>2.797495751</v>
      </c>
      <c r="E12">
        <v>2.2812500000000001E-7</v>
      </c>
      <c r="F12">
        <v>0.106566567</v>
      </c>
      <c r="G12">
        <v>1.5451929999999999E-2</v>
      </c>
      <c r="H12">
        <v>1.5203293E-2</v>
      </c>
      <c r="I12">
        <v>8.6488800000000004E-8</v>
      </c>
      <c r="J12">
        <v>4.5416300000000001E-7</v>
      </c>
      <c r="K12">
        <v>2.0352690000000001E-3</v>
      </c>
      <c r="L12">
        <v>16.305586430000002</v>
      </c>
      <c r="M12">
        <v>8.9135321540000003</v>
      </c>
    </row>
    <row r="13" spans="1:13" x14ac:dyDescent="0.25">
      <c r="A13" s="5" t="s">
        <v>73</v>
      </c>
      <c r="B13" s="5" t="s">
        <v>72</v>
      </c>
      <c r="C13" s="5" t="s">
        <v>39</v>
      </c>
      <c r="D13" s="5">
        <v>640.94971984618599</v>
      </c>
      <c r="E13" s="5">
        <v>6.0192031858735203E-5</v>
      </c>
      <c r="F13" s="5">
        <v>57.797589690906797</v>
      </c>
      <c r="G13" s="5">
        <v>4.9508978242657298</v>
      </c>
      <c r="H13" s="5">
        <v>25.9192166065395</v>
      </c>
      <c r="I13" s="5">
        <v>2.0726492901153201E-4</v>
      </c>
      <c r="J13" s="5">
        <v>5.4417472524453999E-3</v>
      </c>
      <c r="K13" s="5">
        <v>0.67974559074524299</v>
      </c>
      <c r="L13" s="5">
        <v>131002.757845261</v>
      </c>
      <c r="M13" s="5">
        <v>564.311089121333</v>
      </c>
    </row>
    <row r="14" spans="1:13" x14ac:dyDescent="0.25">
      <c r="A14" t="s">
        <v>79</v>
      </c>
      <c r="B14" t="s">
        <v>82</v>
      </c>
      <c r="C14" t="s">
        <v>83</v>
      </c>
      <c r="D14">
        <v>164.07188516087601</v>
      </c>
      <c r="E14">
        <v>1.3051010026474701E-5</v>
      </c>
      <c r="F14">
        <v>9.7687089730591605</v>
      </c>
      <c r="G14">
        <v>0.476546765764081</v>
      </c>
      <c r="H14">
        <v>0.18408690062796801</v>
      </c>
      <c r="I14">
        <v>3.8695477035941097E-6</v>
      </c>
      <c r="J14">
        <v>2.1320863180768401E-5</v>
      </c>
      <c r="K14">
        <v>6.3878686650488306E-2</v>
      </c>
      <c r="L14">
        <v>625.42620046409695</v>
      </c>
      <c r="M14">
        <v>101.556811787336</v>
      </c>
    </row>
    <row r="15" spans="1:13" x14ac:dyDescent="0.25">
      <c r="A15" s="5" t="s">
        <v>85</v>
      </c>
      <c r="B15" s="5" t="s">
        <v>84</v>
      </c>
      <c r="C15" s="5" t="s">
        <v>39</v>
      </c>
      <c r="D15" s="5">
        <v>8.8474600327818393</v>
      </c>
      <c r="E15" s="5">
        <v>1.0354022531162799E-6</v>
      </c>
      <c r="F15" s="5">
        <v>0.60691168270170504</v>
      </c>
      <c r="G15" s="5">
        <v>8.2351628990418702E-2</v>
      </c>
      <c r="H15" s="5">
        <v>0.109583345508406</v>
      </c>
      <c r="I15" s="5">
        <v>2.7169537475172398E-6</v>
      </c>
      <c r="J15" s="5">
        <v>2.0927159446023101E-5</v>
      </c>
      <c r="K15" s="5">
        <v>1.28734042150989E-2</v>
      </c>
      <c r="L15" s="5">
        <v>491.78196150463799</v>
      </c>
      <c r="M15" s="5">
        <v>9.1354259112667293</v>
      </c>
    </row>
    <row r="16" spans="1:13" x14ac:dyDescent="0.25">
      <c r="A16" s="5" t="s">
        <v>87</v>
      </c>
      <c r="B16" s="5" t="s">
        <v>86</v>
      </c>
      <c r="C16" t="s">
        <v>81</v>
      </c>
      <c r="D16" s="7">
        <v>4.3790218750000003</v>
      </c>
      <c r="E16" s="7">
        <v>1.8725300000000001E-6</v>
      </c>
      <c r="F16" s="7">
        <v>0.58135309700000004</v>
      </c>
      <c r="G16" s="7">
        <v>0.15616423600000001</v>
      </c>
      <c r="H16" s="7">
        <v>0.31872688300000002</v>
      </c>
      <c r="I16" s="7">
        <v>2.7122000000000001E-6</v>
      </c>
      <c r="J16" s="7">
        <v>7.6884099999999998E-5</v>
      </c>
      <c r="K16" s="7">
        <v>1.7797601999999999E-2</v>
      </c>
      <c r="L16" s="7">
        <v>1639.8527469999999</v>
      </c>
      <c r="M16" s="7">
        <v>9.8586909689999995</v>
      </c>
    </row>
    <row r="18" spans="1:13" x14ac:dyDescent="0.25">
      <c r="E18" s="4"/>
      <c r="I18" s="4"/>
      <c r="J18" s="4"/>
    </row>
    <row r="19" spans="1:13" x14ac:dyDescent="0.25">
      <c r="A19" t="s">
        <v>42</v>
      </c>
      <c r="B19" s="5" t="s">
        <v>66</v>
      </c>
      <c r="C19" t="s">
        <v>39</v>
      </c>
      <c r="D19">
        <v>0</v>
      </c>
      <c r="E19" s="4">
        <v>0</v>
      </c>
      <c r="F19">
        <v>0</v>
      </c>
      <c r="G19">
        <v>1</v>
      </c>
      <c r="H19">
        <v>0</v>
      </c>
      <c r="I19" s="4">
        <v>0</v>
      </c>
      <c r="J19">
        <v>0</v>
      </c>
      <c r="K19">
        <v>6.1111111000000003E-2</v>
      </c>
      <c r="L19">
        <v>0</v>
      </c>
      <c r="M19">
        <v>0</v>
      </c>
    </row>
    <row r="20" spans="1:13" x14ac:dyDescent="0.25">
      <c r="A20" t="s">
        <v>43</v>
      </c>
      <c r="B20" s="5" t="s">
        <v>66</v>
      </c>
      <c r="C20" t="s">
        <v>39</v>
      </c>
      <c r="D20">
        <v>0</v>
      </c>
      <c r="E20" s="4">
        <v>0</v>
      </c>
      <c r="F20">
        <v>24.79</v>
      </c>
      <c r="G20">
        <v>0.7</v>
      </c>
      <c r="H20">
        <v>4.4290000000000003E-2</v>
      </c>
      <c r="I20" s="4">
        <v>0</v>
      </c>
      <c r="J20" s="4">
        <v>0</v>
      </c>
      <c r="K20">
        <v>7.2222220000000004E-3</v>
      </c>
      <c r="L20">
        <v>0</v>
      </c>
      <c r="M20">
        <v>0</v>
      </c>
    </row>
    <row r="21" spans="1:13" x14ac:dyDescent="0.25">
      <c r="A21" t="s">
        <v>44</v>
      </c>
      <c r="B21" s="5" t="s">
        <v>66</v>
      </c>
      <c r="C21" t="s">
        <v>39</v>
      </c>
      <c r="D21">
        <v>0</v>
      </c>
      <c r="E21" s="4">
        <v>0</v>
      </c>
      <c r="F21">
        <v>5.5622308000000002E-2</v>
      </c>
      <c r="G21">
        <v>0</v>
      </c>
      <c r="H21">
        <v>0</v>
      </c>
      <c r="I21" s="4">
        <v>0</v>
      </c>
      <c r="J21" s="4">
        <v>0</v>
      </c>
      <c r="K21">
        <v>3.5555599999999998E-4</v>
      </c>
      <c r="L21">
        <v>0</v>
      </c>
      <c r="M21">
        <v>0</v>
      </c>
    </row>
    <row r="22" spans="1:13" x14ac:dyDescent="0.25">
      <c r="A22" t="s">
        <v>45</v>
      </c>
      <c r="B22" s="5" t="s">
        <v>66</v>
      </c>
      <c r="C22" t="s">
        <v>39</v>
      </c>
      <c r="D22">
        <v>0</v>
      </c>
      <c r="E22" s="4">
        <v>0</v>
      </c>
      <c r="F22">
        <v>0</v>
      </c>
      <c r="G22">
        <v>0</v>
      </c>
      <c r="H22">
        <v>0</v>
      </c>
      <c r="I22" s="4">
        <v>7.0600000000000003E-3</v>
      </c>
      <c r="J22" s="4">
        <v>0.83499999999999996</v>
      </c>
      <c r="K22">
        <v>0</v>
      </c>
      <c r="L22" s="4">
        <v>12200</v>
      </c>
      <c r="M22">
        <v>0</v>
      </c>
    </row>
    <row r="23" spans="1:13" x14ac:dyDescent="0.25">
      <c r="A23" t="s">
        <v>47</v>
      </c>
      <c r="B23" s="5" t="s">
        <v>66</v>
      </c>
      <c r="C23" t="s">
        <v>39</v>
      </c>
      <c r="D23">
        <v>0</v>
      </c>
      <c r="E23" s="4">
        <v>0</v>
      </c>
      <c r="F23">
        <v>0</v>
      </c>
      <c r="G23">
        <v>0</v>
      </c>
      <c r="H23">
        <v>0</v>
      </c>
      <c r="I23" s="4">
        <v>2.1699999999999999E-4</v>
      </c>
      <c r="J23" s="4">
        <v>4.5499999999999999E-2</v>
      </c>
      <c r="K23">
        <v>0</v>
      </c>
      <c r="L23" s="4">
        <v>3940</v>
      </c>
      <c r="M23" s="4">
        <v>0</v>
      </c>
    </row>
    <row r="24" spans="1:13" x14ac:dyDescent="0.25">
      <c r="A24" t="s">
        <v>46</v>
      </c>
      <c r="B24" s="5" t="s">
        <v>66</v>
      </c>
      <c r="C24" t="s">
        <v>39</v>
      </c>
      <c r="D24">
        <v>0</v>
      </c>
      <c r="E24" s="4">
        <v>0</v>
      </c>
      <c r="F24">
        <v>0</v>
      </c>
      <c r="G24">
        <v>0</v>
      </c>
      <c r="H24">
        <v>0</v>
      </c>
      <c r="I24" s="4">
        <v>3.3300000000000002E-4</v>
      </c>
      <c r="J24" s="4">
        <v>0</v>
      </c>
      <c r="K24">
        <v>0</v>
      </c>
      <c r="L24" s="4">
        <v>17000</v>
      </c>
      <c r="M24" s="4">
        <v>0</v>
      </c>
    </row>
    <row r="25" spans="1:13" x14ac:dyDescent="0.25">
      <c r="A25" t="s">
        <v>37</v>
      </c>
      <c r="B25" s="5" t="s">
        <v>66</v>
      </c>
      <c r="C25" t="s">
        <v>39</v>
      </c>
      <c r="D25">
        <v>0</v>
      </c>
      <c r="E25" s="4">
        <v>0</v>
      </c>
      <c r="F25">
        <v>0</v>
      </c>
      <c r="G25">
        <v>0</v>
      </c>
      <c r="H25">
        <v>0</v>
      </c>
      <c r="I25" s="4">
        <v>29.1</v>
      </c>
      <c r="J25" s="4">
        <v>0</v>
      </c>
      <c r="K25">
        <v>0</v>
      </c>
      <c r="L25" s="4">
        <v>143000</v>
      </c>
      <c r="M25" s="4">
        <v>0</v>
      </c>
    </row>
    <row r="26" spans="1:13" x14ac:dyDescent="0.25">
      <c r="A26" t="s">
        <v>71</v>
      </c>
      <c r="B26" s="5" t="s">
        <v>66</v>
      </c>
      <c r="C26" t="s">
        <v>39</v>
      </c>
      <c r="D26">
        <v>22.25</v>
      </c>
      <c r="E26" s="4">
        <v>0</v>
      </c>
      <c r="F26">
        <v>0</v>
      </c>
      <c r="G26">
        <v>0</v>
      </c>
      <c r="H26">
        <v>0</v>
      </c>
      <c r="I26" s="4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70</v>
      </c>
      <c r="B27" s="5" t="s">
        <v>66</v>
      </c>
      <c r="C27" t="s">
        <v>39</v>
      </c>
      <c r="D27">
        <v>310</v>
      </c>
      <c r="E27" s="4">
        <v>0</v>
      </c>
      <c r="F27">
        <v>16.845333329999999</v>
      </c>
      <c r="G27">
        <v>0.7</v>
      </c>
      <c r="H27">
        <v>4.4290000000000003E-2</v>
      </c>
      <c r="I27" s="4">
        <v>0</v>
      </c>
      <c r="J27">
        <v>0</v>
      </c>
      <c r="K27">
        <v>7.2222220000000004E-3</v>
      </c>
      <c r="L27">
        <v>0</v>
      </c>
      <c r="M27">
        <v>0</v>
      </c>
    </row>
    <row r="28" spans="1:13" x14ac:dyDescent="0.25">
      <c r="A28" t="s">
        <v>74</v>
      </c>
      <c r="C28" t="s">
        <v>39</v>
      </c>
      <c r="D28">
        <v>1</v>
      </c>
      <c r="E28" s="4">
        <v>0</v>
      </c>
      <c r="F28">
        <v>0</v>
      </c>
      <c r="G28">
        <v>0</v>
      </c>
      <c r="H28">
        <v>0</v>
      </c>
      <c r="I28" s="4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E29" s="4"/>
      <c r="I29" s="4"/>
      <c r="L29" s="4"/>
    </row>
    <row r="30" spans="1:13" x14ac:dyDescent="0.25">
      <c r="D30">
        <v>0</v>
      </c>
      <c r="E30" s="4">
        <v>0</v>
      </c>
      <c r="F30">
        <v>0</v>
      </c>
      <c r="G30">
        <v>0</v>
      </c>
      <c r="H30">
        <v>0</v>
      </c>
      <c r="I30" s="4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E31" s="4"/>
      <c r="I31" s="4"/>
    </row>
    <row r="32" spans="1:13" x14ac:dyDescent="0.25">
      <c r="E32" s="4"/>
      <c r="I32" s="4"/>
    </row>
    <row r="33" spans="5:12" x14ac:dyDescent="0.25">
      <c r="E33" s="4"/>
      <c r="I33" s="4"/>
      <c r="J33" s="4"/>
      <c r="L33" s="4"/>
    </row>
    <row r="34" spans="5:12" x14ac:dyDescent="0.25">
      <c r="E34" s="4"/>
      <c r="I34" s="4"/>
      <c r="J34" s="4"/>
      <c r="L34" s="4"/>
    </row>
    <row r="35" spans="5:12" x14ac:dyDescent="0.25">
      <c r="E35" s="4"/>
      <c r="I35" s="4"/>
      <c r="J35" s="4"/>
      <c r="L35" s="4"/>
    </row>
    <row r="36" spans="5:12" x14ac:dyDescent="0.25">
      <c r="E36" s="4"/>
      <c r="I36" s="4"/>
      <c r="J36" s="4"/>
      <c r="L36" s="4"/>
    </row>
    <row r="37" spans="5:12" x14ac:dyDescent="0.25">
      <c r="E37" s="4"/>
      <c r="I37" s="4"/>
      <c r="J37" s="4"/>
      <c r="L37" s="4"/>
    </row>
    <row r="38" spans="5:12" x14ac:dyDescent="0.25">
      <c r="E38" s="4"/>
      <c r="I38" s="4"/>
      <c r="J38" s="4"/>
      <c r="L38" s="4"/>
    </row>
    <row r="39" spans="5:12" x14ac:dyDescent="0.25">
      <c r="E39" s="4"/>
      <c r="I39" s="4"/>
      <c r="J39" s="4"/>
      <c r="L39" s="4"/>
    </row>
    <row r="40" spans="5:12" x14ac:dyDescent="0.25">
      <c r="E40" s="4"/>
      <c r="I40" s="4"/>
      <c r="J40" s="4"/>
      <c r="L40" s="4"/>
    </row>
    <row r="41" spans="5:12" x14ac:dyDescent="0.25">
      <c r="E41" s="4"/>
      <c r="I41" s="4"/>
      <c r="J41" s="4"/>
      <c r="L41" s="4"/>
    </row>
    <row r="42" spans="5:12" x14ac:dyDescent="0.25">
      <c r="E42" s="4"/>
      <c r="I42" s="4"/>
      <c r="J42" s="4"/>
      <c r="L42" s="4"/>
    </row>
    <row r="43" spans="5:12" x14ac:dyDescent="0.25">
      <c r="E43" s="4"/>
      <c r="I43" s="4"/>
      <c r="J43" s="4"/>
      <c r="L43" s="4"/>
    </row>
    <row r="44" spans="5:12" x14ac:dyDescent="0.25">
      <c r="E44" s="4"/>
      <c r="I44" s="4"/>
      <c r="J44" s="4"/>
      <c r="L44" s="4"/>
    </row>
    <row r="45" spans="5:12" x14ac:dyDescent="0.25">
      <c r="E45" s="4"/>
      <c r="I45" s="4"/>
      <c r="J45" s="4"/>
      <c r="L45" s="4"/>
    </row>
    <row r="46" spans="5:12" x14ac:dyDescent="0.25">
      <c r="E46" s="4"/>
      <c r="I46" s="4"/>
      <c r="J46" s="4"/>
      <c r="L46" s="4"/>
    </row>
    <row r="47" spans="5:12" x14ac:dyDescent="0.25">
      <c r="E47" s="4"/>
      <c r="I47" s="4"/>
      <c r="J47" s="4"/>
      <c r="L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Design</vt:lpstr>
      <vt:lpstr>Cost</vt:lpstr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Fatima Iqbal</cp:lastModifiedBy>
  <cp:lastPrinted>2023-08-10T19:24:20Z</cp:lastPrinted>
  <dcterms:created xsi:type="dcterms:W3CDTF">2020-06-05T19:15:08Z</dcterms:created>
  <dcterms:modified xsi:type="dcterms:W3CDTF">2025-02-23T17:10:33Z</dcterms:modified>
</cp:coreProperties>
</file>