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jib\Documents\demidungeons\Sprints\Sprint03\"/>
    </mc:Choice>
  </mc:AlternateContent>
  <bookViews>
    <workbookView xWindow="0" yWindow="0" windowWidth="21570" windowHeight="8145"/>
  </bookViews>
  <sheets>
    <sheet name="Sprint Backlog" sheetId="2" r:id="rId1"/>
    <sheet name="Burndown" sheetId="7" r:id="rId2"/>
  </sheets>
  <definedNames>
    <definedName name="Slicer_Assigned_To">#N/A</definedName>
    <definedName name="Slicer_Status">#N/A</definedName>
    <definedName name="Slicer_Story_ID">#N/A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2" i="2" l="1"/>
  <c r="F22" i="2" s="1"/>
  <c r="Q27" i="2"/>
  <c r="F27" i="2" s="1"/>
  <c r="Q25" i="2"/>
  <c r="F25" i="2" s="1"/>
  <c r="Q26" i="2"/>
  <c r="F26" i="2" s="1"/>
  <c r="P28" i="2" l="1"/>
  <c r="Q16" i="2" l="1"/>
  <c r="F16" i="2" s="1"/>
  <c r="Q17" i="2"/>
  <c r="F17" i="2" s="1"/>
  <c r="Q18" i="2"/>
  <c r="F18" i="2" s="1"/>
  <c r="Q19" i="2"/>
  <c r="F19" i="2" s="1"/>
  <c r="Q23" i="2"/>
  <c r="F23" i="2" s="1"/>
  <c r="Q24" i="2"/>
  <c r="F24" i="2" s="1"/>
  <c r="Q20" i="2"/>
  <c r="F20" i="2" s="1"/>
  <c r="Q21" i="2"/>
  <c r="F21" i="2" s="1"/>
  <c r="Q28" i="2" l="1"/>
  <c r="G28" i="2"/>
  <c r="H28" i="2" s="1"/>
  <c r="I28" i="2" s="1"/>
  <c r="J28" i="2" s="1"/>
  <c r="K28" i="2" s="1"/>
  <c r="G14" i="2" l="1"/>
</calcChain>
</file>

<file path=xl/sharedStrings.xml><?xml version="1.0" encoding="utf-8"?>
<sst xmlns="http://schemas.openxmlformats.org/spreadsheetml/2006/main" count="43" uniqueCount="35">
  <si>
    <t>ID</t>
  </si>
  <si>
    <t>Status</t>
  </si>
  <si>
    <t>Story ID</t>
  </si>
  <si>
    <t>Task Description</t>
  </si>
  <si>
    <t>Assigned To</t>
  </si>
  <si>
    <t>Estimate</t>
  </si>
  <si>
    <t>Remaining</t>
  </si>
  <si>
    <t>Sprint Backlog</t>
  </si>
  <si>
    <t xml:space="preserve">WORK REMAINING: </t>
  </si>
  <si>
    <t>IDEAL PATH:</t>
  </si>
  <si>
    <t>Benjamin Priyadamkol</t>
  </si>
  <si>
    <t>Byron Roby</t>
  </si>
  <si>
    <t>Rajib Saha</t>
  </si>
  <si>
    <t>Aaron Murphy</t>
  </si>
  <si>
    <t>Create framework for a player's inventory.</t>
  </si>
  <si>
    <t>Allow players to pick up objects by tapping on them.</t>
  </si>
  <si>
    <t>Allow players to open the cage door using the skeleton key.</t>
  </si>
  <si>
    <t>Functionality for ending the level when player steps into the cage door.</t>
  </si>
  <si>
    <t>Display health  on screen.</t>
  </si>
  <si>
    <t>Create health component for characters.</t>
  </si>
  <si>
    <t>Implement visual effects for traps.</t>
  </si>
  <si>
    <t>Functionality for activiting traps.</t>
  </si>
  <si>
    <t>Render enemies in the level.</t>
  </si>
  <si>
    <t>Animation for enemies.</t>
  </si>
  <si>
    <t>Functionality for moving enemies towards players.</t>
  </si>
  <si>
    <t>Render traps in level.</t>
  </si>
  <si>
    <t>2015-10-26</t>
  </si>
  <si>
    <t>2015-10-28</t>
  </si>
  <si>
    <t>2015-10-30</t>
  </si>
  <si>
    <t>2015-11-02</t>
  </si>
  <si>
    <t>2015-11-04</t>
  </si>
  <si>
    <t>2015-11-06</t>
  </si>
  <si>
    <t>2015-11-09</t>
  </si>
  <si>
    <t>2015-11-13</t>
  </si>
  <si>
    <t>2015-11-11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</si>
</sst>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NumberFormat="1"/>
    <xf numFmtId="0" fontId="0" fillId="0" borderId="0" xfId="0" applyFill="1"/>
    <xf numFmtId="0" fontId="1" fillId="0" borderId="0" xfId="0" applyFont="1" applyFill="1" applyBorder="1" applyAlignment="1">
      <alignment wrapText="1"/>
    </xf>
    <xf numFmtId="0" fontId="1" fillId="0" borderId="0" xfId="0" applyFont="1" applyFill="1" applyBorder="1"/>
    <xf numFmtId="164" fontId="1" fillId="0" borderId="0" xfId="0" applyNumberFormat="1" applyFont="1" applyFill="1" applyBorder="1"/>
    <xf numFmtId="0" fontId="0" fillId="0" borderId="0" xfId="0" applyFill="1" applyBorder="1"/>
    <xf numFmtId="0" fontId="0" fillId="0" borderId="0" xfId="0" applyFill="1" applyBorder="1" applyAlignment="1">
      <alignment wrapText="1"/>
    </xf>
    <xf numFmtId="0" fontId="1" fillId="0" borderId="0" xfId="0" applyNumberFormat="1" applyFont="1" applyFill="1" applyBorder="1"/>
    <xf numFmtId="0" fontId="0" fillId="0" borderId="0" xfId="0" applyNumberFormat="1" applyFill="1" applyBorder="1"/>
    <xf numFmtId="0" fontId="2" fillId="0" borderId="0" xfId="0" applyFont="1" applyAlignmen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Fill="1" applyAlignment="1">
      <alignment wrapText="1"/>
    </xf>
    <xf numFmtId="0" fontId="0" fillId="0" borderId="0" xfId="0" applyFill="1" applyAlignment="1">
      <alignment horizontal="right"/>
    </xf>
    <xf numFmtId="2" fontId="0" fillId="0" borderId="0" xfId="0" applyNumberFormat="1"/>
    <xf numFmtId="2" fontId="0" fillId="0" borderId="0" xfId="0" applyNumberFormat="1" applyAlignment="1">
      <alignment wrapText="1"/>
    </xf>
    <xf numFmtId="2" fontId="0" fillId="0" borderId="0" xfId="0" applyNumberFormat="1" applyFill="1" applyBorder="1"/>
  </cellXfs>
  <cellStyles count="1">
    <cellStyle name="Normal" xfId="0" builtinId="0"/>
  </cellStyles>
  <dxfs count="34">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Burndown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'Sprint Backlog'!$G$15:$P$15</c:f>
              <c:strCache>
                <c:ptCount val="10"/>
                <c:pt idx="0">
                  <c:v>Estimate</c:v>
                </c:pt>
                <c:pt idx="1">
                  <c:v>2015-10-26</c:v>
                </c:pt>
                <c:pt idx="2">
                  <c:v>2015-10-28</c:v>
                </c:pt>
                <c:pt idx="3">
                  <c:v>2015-10-30</c:v>
                </c:pt>
                <c:pt idx="4">
                  <c:v>2015-11-02</c:v>
                </c:pt>
                <c:pt idx="5">
                  <c:v>2015-11-04</c:v>
                </c:pt>
                <c:pt idx="6">
                  <c:v>2015-11-06</c:v>
                </c:pt>
                <c:pt idx="7">
                  <c:v>2015-11-09</c:v>
                </c:pt>
                <c:pt idx="8">
                  <c:v>2015-11-11</c:v>
                </c:pt>
                <c:pt idx="9">
                  <c:v>2015-11-13</c:v>
                </c:pt>
              </c:strCache>
            </c:strRef>
          </c:cat>
          <c:val>
            <c:numRef>
              <c:f>'Sprint Backlog'!$G$28:$P$28</c:f>
              <c:numCache>
                <c:formatCode>General</c:formatCode>
                <c:ptCount val="10"/>
                <c:pt idx="0">
                  <c:v>54</c:v>
                </c:pt>
                <c:pt idx="1">
                  <c:v>#N/A</c:v>
                </c:pt>
                <c:pt idx="2">
                  <c:v>#N/A</c:v>
                </c:pt>
                <c:pt idx="3">
                  <c:v>#N/A</c:v>
                </c:pt>
                <c:pt idx="4">
                  <c:v>#N/A</c:v>
                </c:pt>
                <c:pt idx="9">
                  <c:v>#N/A</c:v>
                </c:pt>
              </c:numCache>
            </c:numRef>
          </c:val>
          <c:smooth val="0"/>
        </c:ser>
        <c:ser>
          <c:idx val="1"/>
          <c:order val="1"/>
          <c:tx>
            <c:v>Ideal Path</c:v>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'Sprint Backlog'!$G$14:$P$14</c:f>
              <c:numCache>
                <c:formatCode>0.00</c:formatCode>
                <c:ptCount val="10"/>
                <c:pt idx="0">
                  <c:v>54</c:v>
                </c:pt>
                <c:pt idx="9">
                  <c:v>0</c:v>
                </c:pt>
              </c:numCache>
            </c:numRef>
          </c:val>
          <c:smooth val="0"/>
        </c:ser>
        <c:dLbls>
          <c:showLegendKey val="0"/>
          <c:showVal val="1"/>
          <c:showCatName val="0"/>
          <c:showSerName val="0"/>
          <c:showPercent val="0"/>
          <c:showBubbleSize val="0"/>
        </c:dLbls>
        <c:smooth val="0"/>
        <c:axId val="1473729168"/>
        <c:axId val="1473722096"/>
      </c:lineChart>
      <c:dateAx>
        <c:axId val="14737291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73722096"/>
        <c:crosses val="autoZero"/>
        <c:auto val="0"/>
        <c:lblOffset val="100"/>
        <c:baseTimeUnit val="days"/>
      </c:dateAx>
      <c:valAx>
        <c:axId val="1473722096"/>
        <c:scaling>
          <c:orientation val="minMax"/>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one"/>
        <c:crossAx val="1473729168"/>
        <c:crosses val="autoZero"/>
        <c:crossBetween val="between"/>
      </c:valAx>
      <c:spPr>
        <a:noFill/>
        <a:ln>
          <a:noFill/>
        </a:ln>
        <a:effectLst/>
      </c:spPr>
    </c:plotArea>
    <c:plotVisOnly val="0"/>
    <c:dispBlanksAs val="span"/>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2</xdr:row>
      <xdr:rowOff>38100</xdr:rowOff>
    </xdr:from>
    <xdr:to>
      <xdr:col>3</xdr:col>
      <xdr:colOff>876300</xdr:colOff>
      <xdr:row>12</xdr:row>
      <xdr:rowOff>144779</xdr:rowOff>
    </xdr:to>
    <mc:AlternateContent xmlns:mc="http://schemas.openxmlformats.org/markup-compatibility/2006" xmlns:sle15="http://schemas.microsoft.com/office/drawing/2012/slicer">
      <mc:Choice Requires="sle15">
        <xdr:graphicFrame macro="">
          <xdr:nvGraphicFramePr>
            <xdr:cNvPr id="2" name="Story ID"/>
            <xdr:cNvGraphicFramePr/>
          </xdr:nvGraphicFramePr>
          <xdr:xfrm>
            <a:off x="0" y="0"/>
            <a:ext cx="0" cy="0"/>
          </xdr:xfrm>
          <a:graphic>
            <a:graphicData uri="http://schemas.microsoft.com/office/drawing/2010/slicer">
              <sle:slicer xmlns:sle="http://schemas.microsoft.com/office/drawing/2010/slicer" name="Story ID"/>
            </a:graphicData>
          </a:graphic>
        </xdr:graphicFrame>
      </mc:Choice>
      <mc:Fallback xmlns="">
        <xdr:sp macro="" textlink="">
          <xdr:nvSpPr>
            <xdr:cNvPr id="2" name="Rectangle 1"/>
            <xdr:cNvSpPr>
              <a:spLocks noTextEdit="1"/>
            </xdr:cNvSpPr>
          </xdr:nvSpPr>
          <xdr:spPr>
            <a:xfrm>
              <a:off x="76200" y="342900"/>
              <a:ext cx="1859280" cy="1935479"/>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2750820</xdr:colOff>
      <xdr:row>2</xdr:row>
      <xdr:rowOff>38100</xdr:rowOff>
    </xdr:from>
    <xdr:to>
      <xdr:col>5</xdr:col>
      <xdr:colOff>388620</xdr:colOff>
      <xdr:row>12</xdr:row>
      <xdr:rowOff>147828</xdr:rowOff>
    </xdr:to>
    <mc:AlternateContent xmlns:mc="http://schemas.openxmlformats.org/markup-compatibility/2006" xmlns:sle15="http://schemas.microsoft.com/office/drawing/2012/slicer">
      <mc:Choice Requires="sle15">
        <xdr:graphicFrame macro="">
          <xdr:nvGraphicFramePr>
            <xdr:cNvPr id="3" name="Assigned To"/>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3" name="Rectangle 2"/>
            <xdr:cNvSpPr>
              <a:spLocks noTextEdit="1"/>
            </xdr:cNvSpPr>
          </xdr:nvSpPr>
          <xdr:spPr>
            <a:xfrm>
              <a:off x="3810000" y="342900"/>
              <a:ext cx="1828800" cy="1938528"/>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899160</xdr:colOff>
      <xdr:row>2</xdr:row>
      <xdr:rowOff>38101</xdr:rowOff>
    </xdr:from>
    <xdr:to>
      <xdr:col>3</xdr:col>
      <xdr:colOff>2727960</xdr:colOff>
      <xdr:row>12</xdr:row>
      <xdr:rowOff>147829</xdr:rowOff>
    </xdr:to>
    <mc:AlternateContent xmlns:mc="http://schemas.openxmlformats.org/markup-compatibility/2006" xmlns:sle15="http://schemas.microsoft.com/office/drawing/2012/slicer">
      <mc:Choice Requires="sle15">
        <xdr:graphicFrame macro="">
          <xdr:nvGraphicFramePr>
            <xdr:cNvPr id="7"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4" name="Rectangle 3"/>
            <xdr:cNvSpPr>
              <a:spLocks noTextEdit="1"/>
            </xdr:cNvSpPr>
          </xdr:nvSpPr>
          <xdr:spPr>
            <a:xfrm>
              <a:off x="1958340" y="342901"/>
              <a:ext cx="1828800" cy="1938528"/>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5</xdr:col>
      <xdr:colOff>411480</xdr:colOff>
      <xdr:row>2</xdr:row>
      <xdr:rowOff>34290</xdr:rowOff>
    </xdr:from>
    <xdr:to>
      <xdr:col>10</xdr:col>
      <xdr:colOff>845820</xdr:colOff>
      <xdr:row>12</xdr:row>
      <xdr:rowOff>144018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y_ID" sourceName="Story ID">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ssigned_To" sourceName="Assigned To">
  <extLst>
    <x:ext xmlns:x15="http://schemas.microsoft.com/office/spreadsheetml/2010/11/main" uri="{2F2917AC-EB37-4324-AD4E-5DD8C200BD13}">
      <x15:tableSlicerCache tableId="2"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us" sourceName="Status">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y ID" cache="Slicer_Story_ID" caption="Story ID" rowHeight="234950"/>
  <slicer name="Assigned To" cache="Slicer_Assigned_To" caption="Assigned To" rowHeight="234950"/>
  <slicer name="Status" cache="Slicer_Status" caption="Status" rowHeight="234950"/>
</slicers>
</file>

<file path=xl/tables/table1.xml><?xml version="1.0" encoding="utf-8"?>
<table xmlns="http://schemas.openxmlformats.org/spreadsheetml/2006/main" id="2" name="Initial" displayName="Initial" ref="B15:Q28" totalsRowCount="1" headerRowDxfId="33" dataDxfId="32">
  <autoFilter ref="B15:Q27"/>
  <sortState ref="B16:P23">
    <sortCondition ref="B15:B23"/>
  </sortState>
  <tableColumns count="16">
    <tableColumn id="1" name="ID" dataDxfId="31" totalsRowDxfId="15"/>
    <tableColumn id="2" name="Story ID" dataDxfId="30" totalsRowDxfId="14"/>
    <tableColumn id="3" name="Task Description" dataDxfId="29" totalsRowDxfId="13"/>
    <tableColumn id="4" name="Assigned To" dataDxfId="28" totalsRowDxfId="12"/>
    <tableColumn id="5" name="Status" totalsRowLabel="WORK REMAINING: " dataDxfId="27" totalsRowDxfId="11">
      <calculatedColumnFormula>IF(Initial[[#This Row],[Estimate]]=Initial[[#This Row],[Remaining]],"Not Started",IF(Initial[Remaining]=0,"Complete","In Progress"))</calculatedColumnFormula>
    </tableColumn>
    <tableColumn id="6" name="Estimate" totalsRowFunction="sum" dataDxfId="26" totalsRowDxfId="10"/>
    <tableColumn id="9" name="2015-10-26" totalsRowFunction="custom" dataDxfId="25" totalsRowDxfId="9">
      <totalsRowFormula>IF(COUNTA(Initial[2015-10-26])&gt;0,Initial[[#Totals],[Estimate]]-SUBTOTAL(109,Initial[2015-10-26]),NA())</totalsRowFormula>
    </tableColumn>
    <tableColumn id="10" name="2015-10-28" totalsRowFunction="custom" dataDxfId="24" totalsRowDxfId="8">
      <totalsRowFormula>IF(COUNTA(Initial[2015-10-28])&gt;0,Initial[[#Totals],[2015-10-26]]-SUBTOTAL(109,Initial[2015-10-28]),NA())</totalsRowFormula>
    </tableColumn>
    <tableColumn id="11" name="2015-10-30" totalsRowFunction="custom" dataDxfId="23" totalsRowDxfId="7">
      <totalsRowFormula>IF(COUNTA(Initial[2015-10-30])&gt;0,Initial[[#Totals],[2015-10-28]]-SUBTOTAL(109,Initial[2015-10-30]),NA())</totalsRowFormula>
    </tableColumn>
    <tableColumn id="12" name="2015-11-02" totalsRowFunction="custom" dataDxfId="22" totalsRowDxfId="6">
      <totalsRowFormula>IF(COUNTA(Initial[2015-11-02])&gt;0,Initial[[#Totals],[2015-10-30]]-SUBTOTAL(109,Initial[2015-11-02]),NA())</totalsRowFormula>
    </tableColumn>
    <tableColumn id="19" name="2015-11-04" dataDxfId="18" totalsRowDxfId="5"/>
    <tableColumn id="21" name="2015-11-06" dataDxfId="16" totalsRowDxfId="4"/>
    <tableColumn id="20" name="2015-11-09" dataDxfId="17" totalsRowDxfId="3"/>
    <tableColumn id="18" name="2015-11-11" dataDxfId="19" totalsRowDxfId="2"/>
    <tableColumn id="15" name="2015-11-13" totalsRowFunction="custom" dataDxfId="21" totalsRowDxfId="1">
      <totalsRowFormula>IF(COUNTA(Initial[2015-11-13])&gt;0,Initial[[#Totals],[2015-11-02]]-SUBTOTAL(109,Initial[2015-11-13]),NA())</totalsRowFormula>
    </tableColumn>
    <tableColumn id="8" name="Remaining" totalsRowFunction="sum" dataDxfId="20" totalsRowDxfId="0">
      <calculatedColumnFormula>Initial[[#This Row],[Estimate]]-SUM(Initial[[#This Row],[2015-10-26]:[2015-11-13]])</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0"/>
  <sheetViews>
    <sheetView tabSelected="1" workbookViewId="0">
      <selection activeCell="H17" sqref="H17"/>
    </sheetView>
  </sheetViews>
  <sheetFormatPr defaultRowHeight="15" x14ac:dyDescent="0.25"/>
  <cols>
    <col min="1" max="1" width="1.140625" customWidth="1"/>
    <col min="2" max="2" width="4.7109375" customWidth="1"/>
    <col min="3" max="3" width="9.7109375" customWidth="1"/>
    <col min="4" max="4" width="48.140625" style="1" customWidth="1"/>
    <col min="5" max="5" width="13" customWidth="1"/>
    <col min="6" max="6" width="11.42578125" customWidth="1"/>
    <col min="7" max="7" width="10.5703125" customWidth="1"/>
    <col min="8" max="16" width="12.7109375" customWidth="1"/>
    <col min="17" max="17" width="12" style="2" customWidth="1"/>
    <col min="18" max="20" width="7.42578125" customWidth="1"/>
    <col min="21" max="21" width="10.7109375" customWidth="1"/>
    <col min="22" max="22" width="3" customWidth="1"/>
    <col min="23" max="23" width="10.7109375" bestFit="1" customWidth="1"/>
  </cols>
  <sheetData>
    <row r="1" spans="2:17" ht="6" customHeight="1" x14ac:dyDescent="0.25"/>
    <row r="2" spans="2:17" ht="18.75" x14ac:dyDescent="0.3">
      <c r="B2" s="11" t="s">
        <v>7</v>
      </c>
      <c r="C2" s="11"/>
      <c r="D2" s="11"/>
      <c r="E2" s="11"/>
      <c r="F2" s="11"/>
      <c r="G2" s="11"/>
      <c r="H2" s="11"/>
      <c r="I2" s="11"/>
      <c r="J2" s="11"/>
      <c r="K2" s="11"/>
      <c r="L2" s="11"/>
      <c r="M2" s="11"/>
      <c r="N2" s="11"/>
      <c r="O2" s="11"/>
      <c r="P2" s="11"/>
      <c r="Q2" s="11"/>
    </row>
    <row r="14" spans="2:17" s="21" customFormat="1" x14ac:dyDescent="0.25">
      <c r="D14" s="22"/>
      <c r="F14" s="23" t="s">
        <v>9</v>
      </c>
      <c r="G14" s="23">
        <f>Initial[[#Totals],[Estimate]]</f>
        <v>54</v>
      </c>
      <c r="H14" s="23"/>
      <c r="I14" s="23"/>
      <c r="J14" s="23"/>
      <c r="K14" s="23"/>
      <c r="L14" s="23"/>
      <c r="M14" s="23"/>
      <c r="N14" s="23"/>
      <c r="O14" s="23"/>
      <c r="P14" s="23">
        <v>0</v>
      </c>
    </row>
    <row r="15" spans="2:17" s="3" customFormat="1" x14ac:dyDescent="0.25">
      <c r="B15" s="5" t="s">
        <v>0</v>
      </c>
      <c r="C15" s="5" t="s">
        <v>2</v>
      </c>
      <c r="D15" s="4" t="s">
        <v>3</v>
      </c>
      <c r="E15" s="5" t="s">
        <v>4</v>
      </c>
      <c r="F15" s="5" t="s">
        <v>1</v>
      </c>
      <c r="G15" s="5" t="s">
        <v>5</v>
      </c>
      <c r="H15" s="6" t="s">
        <v>26</v>
      </c>
      <c r="I15" s="6" t="s">
        <v>27</v>
      </c>
      <c r="J15" s="6" t="s">
        <v>28</v>
      </c>
      <c r="K15" s="6" t="s">
        <v>29</v>
      </c>
      <c r="L15" s="6" t="s">
        <v>30</v>
      </c>
      <c r="M15" s="6" t="s">
        <v>31</v>
      </c>
      <c r="N15" s="6" t="s">
        <v>32</v>
      </c>
      <c r="O15" s="6" t="s">
        <v>34</v>
      </c>
      <c r="P15" s="6" t="s">
        <v>33</v>
      </c>
      <c r="Q15" s="9" t="s">
        <v>6</v>
      </c>
    </row>
    <row r="16" spans="2:17" x14ac:dyDescent="0.25">
      <c r="B16" s="7">
        <v>1</v>
      </c>
      <c r="C16" s="7">
        <v>21</v>
      </c>
      <c r="D16" s="8" t="s">
        <v>14</v>
      </c>
      <c r="E16" s="7" t="s">
        <v>10</v>
      </c>
      <c r="F16" s="7" t="str">
        <f>IF(Initial[[#This Row],[Estimate]]=Initial[[#This Row],[Remaining]],"Not Started",IF(Initial[Remaining]=0,"Complete","In Progress"))</f>
        <v>Not Started</v>
      </c>
      <c r="G16" s="7">
        <v>6</v>
      </c>
      <c r="H16" s="7"/>
      <c r="I16" s="7"/>
      <c r="J16" s="7"/>
      <c r="K16" s="7"/>
      <c r="L16" s="7"/>
      <c r="M16" s="7"/>
      <c r="N16" s="7"/>
      <c r="O16" s="7"/>
      <c r="P16" s="7"/>
      <c r="Q16" s="10">
        <f>Initial[[#This Row],[Estimate]]-SUM(Initial[[#This Row],[2015-10-26]:[2015-11-13]])</f>
        <v>6</v>
      </c>
    </row>
    <row r="17" spans="2:24" ht="30" x14ac:dyDescent="0.25">
      <c r="B17" s="7">
        <v>2</v>
      </c>
      <c r="C17" s="7">
        <v>21</v>
      </c>
      <c r="D17" s="8" t="s">
        <v>15</v>
      </c>
      <c r="E17" s="7" t="s">
        <v>10</v>
      </c>
      <c r="F17" s="7" t="str">
        <f>IF(Initial[[#This Row],[Estimate]]=Initial[[#This Row],[Remaining]],"Not Started",IF(Initial[Remaining]=0,"Complete","In Progress"))</f>
        <v>Not Started</v>
      </c>
      <c r="G17" s="7">
        <v>4</v>
      </c>
      <c r="H17" s="7"/>
      <c r="I17" s="7"/>
      <c r="J17" s="7"/>
      <c r="K17" s="7"/>
      <c r="L17" s="7"/>
      <c r="M17" s="7"/>
      <c r="N17" s="7"/>
      <c r="O17" s="7"/>
      <c r="P17" s="7"/>
      <c r="Q17" s="10">
        <f>Initial[[#This Row],[Estimate]]-SUM(Initial[[#This Row],[2015-10-26]:[2015-11-13]])</f>
        <v>4</v>
      </c>
    </row>
    <row r="18" spans="2:24" ht="30" x14ac:dyDescent="0.25">
      <c r="B18" s="7">
        <v>3</v>
      </c>
      <c r="C18" s="7">
        <v>17</v>
      </c>
      <c r="D18" s="8" t="s">
        <v>16</v>
      </c>
      <c r="E18" s="7" t="s">
        <v>10</v>
      </c>
      <c r="F18" s="7" t="str">
        <f>IF(Initial[[#This Row],[Estimate]]=Initial[[#This Row],[Remaining]],"Not Started",IF(Initial[Remaining]=0,"Complete","In Progress"))</f>
        <v>Not Started</v>
      </c>
      <c r="G18" s="7">
        <v>4</v>
      </c>
      <c r="H18" s="7"/>
      <c r="I18" s="7"/>
      <c r="J18" s="7"/>
      <c r="K18" s="7"/>
      <c r="L18" s="7"/>
      <c r="M18" s="7"/>
      <c r="N18" s="7"/>
      <c r="O18" s="7"/>
      <c r="P18" s="7"/>
      <c r="Q18" s="10">
        <f>Initial[[#This Row],[Estimate]]-SUM(Initial[[#This Row],[2015-10-26]:[2015-11-13]])</f>
        <v>4</v>
      </c>
    </row>
    <row r="19" spans="2:24" ht="30" x14ac:dyDescent="0.25">
      <c r="B19" s="7">
        <v>4</v>
      </c>
      <c r="C19" s="7">
        <v>17</v>
      </c>
      <c r="D19" s="8" t="s">
        <v>17</v>
      </c>
      <c r="E19" s="7" t="s">
        <v>12</v>
      </c>
      <c r="F19" s="7" t="str">
        <f>IF(Initial[[#This Row],[Estimate]]=Initial[[#This Row],[Remaining]],"Not Started",IF(Initial[Remaining]=0,"Complete","In Progress"))</f>
        <v>Not Started</v>
      </c>
      <c r="G19" s="7">
        <v>4</v>
      </c>
      <c r="H19" s="7"/>
      <c r="I19" s="7"/>
      <c r="J19" s="7"/>
      <c r="K19" s="7"/>
      <c r="L19" s="7"/>
      <c r="M19" s="7"/>
      <c r="N19" s="7"/>
      <c r="O19" s="7"/>
      <c r="P19" s="7"/>
      <c r="Q19" s="10">
        <f>Initial[[#This Row],[Estimate]]-SUM(Initial[[#This Row],[2015-10-26]:[2015-11-13]])</f>
        <v>4</v>
      </c>
    </row>
    <row r="20" spans="2:24" x14ac:dyDescent="0.25">
      <c r="B20" s="7">
        <v>5</v>
      </c>
      <c r="C20" s="7">
        <v>22</v>
      </c>
      <c r="D20" s="8" t="s">
        <v>18</v>
      </c>
      <c r="E20" s="7" t="s">
        <v>12</v>
      </c>
      <c r="F20" s="7" t="str">
        <f>IF(Initial[[#This Row],[Estimate]]=Initial[[#This Row],[Remaining]],"Not Started",IF(Initial[Remaining]=0,"Complete","In Progress"))</f>
        <v>Not Started</v>
      </c>
      <c r="G20" s="7">
        <v>2</v>
      </c>
      <c r="H20" s="7"/>
      <c r="I20" s="7"/>
      <c r="J20" s="7"/>
      <c r="K20" s="7"/>
      <c r="L20" s="7"/>
      <c r="M20" s="7"/>
      <c r="N20" s="7"/>
      <c r="O20" s="7"/>
      <c r="P20" s="7"/>
      <c r="Q20" s="10">
        <f>Initial[[#This Row],[Estimate]]-SUM(Initial[[#This Row],[2015-10-26]:[2015-11-13]])</f>
        <v>2</v>
      </c>
    </row>
    <row r="21" spans="2:24" x14ac:dyDescent="0.25">
      <c r="B21" s="7">
        <v>6</v>
      </c>
      <c r="C21" s="7">
        <v>22</v>
      </c>
      <c r="D21" s="8" t="s">
        <v>19</v>
      </c>
      <c r="E21" s="7" t="s">
        <v>12</v>
      </c>
      <c r="F21" s="7" t="str">
        <f>IF(Initial[[#This Row],[Estimate]]=Initial[[#This Row],[Remaining]],"Not Started",IF(Initial[Remaining]=0,"Complete","In Progress"))</f>
        <v>Not Started</v>
      </c>
      <c r="G21" s="7">
        <v>8</v>
      </c>
      <c r="H21" s="7"/>
      <c r="I21" s="7"/>
      <c r="J21" s="7"/>
      <c r="K21" s="7"/>
      <c r="L21" s="7"/>
      <c r="M21" s="7"/>
      <c r="N21" s="7"/>
      <c r="O21" s="7"/>
      <c r="P21" s="7"/>
      <c r="Q21" s="10">
        <f>Initial[[#This Row],[Estimate]]-SUM(Initial[[#This Row],[2015-10-26]:[2015-11-13]])</f>
        <v>8</v>
      </c>
    </row>
    <row r="22" spans="2:24" x14ac:dyDescent="0.25">
      <c r="B22" s="7"/>
      <c r="C22" s="7">
        <v>18</v>
      </c>
      <c r="D22" s="8" t="s">
        <v>25</v>
      </c>
      <c r="E22" s="7" t="s">
        <v>13</v>
      </c>
      <c r="F22" s="10" t="str">
        <f>IF(Initial[[#This Row],[Estimate]]=Initial[[#This Row],[Remaining]],"Not Started",IF(Initial[Remaining]=0,"Complete","In Progress"))</f>
        <v>Not Started</v>
      </c>
      <c r="G22" s="7">
        <v>2</v>
      </c>
      <c r="H22" s="7"/>
      <c r="I22" s="7"/>
      <c r="J22" s="7"/>
      <c r="K22" s="7"/>
      <c r="L22" s="7"/>
      <c r="M22" s="7"/>
      <c r="N22" s="7"/>
      <c r="O22" s="7"/>
      <c r="P22" s="7"/>
      <c r="Q22" s="10">
        <f>Initial[[#This Row],[Estimate]]-SUM(Initial[[#This Row],[2015-10-26]:[2015-11-13]])</f>
        <v>2</v>
      </c>
    </row>
    <row r="23" spans="2:24" x14ac:dyDescent="0.25">
      <c r="B23" s="7">
        <v>7</v>
      </c>
      <c r="C23" s="7">
        <v>18</v>
      </c>
      <c r="D23" s="8" t="s">
        <v>20</v>
      </c>
      <c r="E23" s="7" t="s">
        <v>13</v>
      </c>
      <c r="F23" s="7" t="str">
        <f>IF(Initial[[#This Row],[Estimate]]=Initial[[#This Row],[Remaining]],"Not Started",IF(Initial[Remaining]=0,"Complete","In Progress"))</f>
        <v>Not Started</v>
      </c>
      <c r="G23" s="7">
        <v>6</v>
      </c>
      <c r="H23" s="7"/>
      <c r="I23" s="7"/>
      <c r="J23" s="7"/>
      <c r="K23" s="7"/>
      <c r="L23" s="7"/>
      <c r="M23" s="7"/>
      <c r="N23" s="7"/>
      <c r="O23" s="7"/>
      <c r="P23" s="7"/>
      <c r="Q23" s="10">
        <f>Initial[[#This Row],[Estimate]]-SUM(Initial[[#This Row],[2015-10-26]:[2015-11-13]])</f>
        <v>6</v>
      </c>
    </row>
    <row r="24" spans="2:24" x14ac:dyDescent="0.25">
      <c r="B24" s="7">
        <v>8</v>
      </c>
      <c r="C24" s="7">
        <v>18</v>
      </c>
      <c r="D24" s="8" t="s">
        <v>21</v>
      </c>
      <c r="E24" s="7" t="s">
        <v>13</v>
      </c>
      <c r="F24" s="7" t="str">
        <f>IF(Initial[[#This Row],[Estimate]]=Initial[[#This Row],[Remaining]],"Not Started",IF(Initial[Remaining]=0,"Complete","In Progress"))</f>
        <v>Not Started</v>
      </c>
      <c r="G24" s="7">
        <v>6</v>
      </c>
      <c r="H24" s="7"/>
      <c r="I24" s="7"/>
      <c r="J24" s="7"/>
      <c r="K24" s="7"/>
      <c r="L24" s="7"/>
      <c r="M24" s="7"/>
      <c r="N24" s="7"/>
      <c r="O24" s="7"/>
      <c r="P24" s="7"/>
      <c r="Q24" s="10">
        <f>Initial[[#This Row],[Estimate]]-SUM(Initial[[#This Row],[2015-10-26]:[2015-11-13]])</f>
        <v>6</v>
      </c>
    </row>
    <row r="25" spans="2:24" x14ac:dyDescent="0.25">
      <c r="B25" s="7">
        <v>9</v>
      </c>
      <c r="C25" s="7">
        <v>19</v>
      </c>
      <c r="D25" s="8" t="s">
        <v>22</v>
      </c>
      <c r="E25" s="7" t="s">
        <v>11</v>
      </c>
      <c r="F25" s="10" t="str">
        <f>IF(Initial[[#This Row],[Estimate]]=Initial[[#This Row],[Remaining]],"Not Started",IF(Initial[Remaining]=0,"Complete","In Progress"))</f>
        <v>Not Started</v>
      </c>
      <c r="G25" s="7">
        <v>2</v>
      </c>
      <c r="H25" s="7"/>
      <c r="I25" s="7"/>
      <c r="J25" s="7"/>
      <c r="K25" s="7"/>
      <c r="L25" s="7"/>
      <c r="M25" s="7"/>
      <c r="N25" s="7"/>
      <c r="O25" s="7"/>
      <c r="P25" s="7"/>
      <c r="Q25" s="10">
        <f>Initial[[#This Row],[Estimate]]-SUM(Initial[[#This Row],[2015-10-26]:[2015-11-13]])</f>
        <v>2</v>
      </c>
    </row>
    <row r="26" spans="2:24" x14ac:dyDescent="0.25">
      <c r="B26" s="7">
        <v>10</v>
      </c>
      <c r="C26" s="7">
        <v>19</v>
      </c>
      <c r="D26" s="8" t="s">
        <v>23</v>
      </c>
      <c r="E26" s="7" t="s">
        <v>11</v>
      </c>
      <c r="F26" s="10" t="str">
        <f>IF(Initial[[#This Row],[Estimate]]=Initial[[#This Row],[Remaining]],"Not Started",IF(Initial[Remaining]=0,"Complete","In Progress"))</f>
        <v>Not Started</v>
      </c>
      <c r="G26" s="7">
        <v>4</v>
      </c>
      <c r="H26" s="7"/>
      <c r="I26" s="7"/>
      <c r="J26" s="7"/>
      <c r="K26" s="7"/>
      <c r="L26" s="7"/>
      <c r="M26" s="7"/>
      <c r="N26" s="7"/>
      <c r="O26" s="7"/>
      <c r="P26" s="7"/>
      <c r="Q26" s="10">
        <f>Initial[[#This Row],[Estimate]]-SUM(Initial[[#This Row],[2015-10-26]:[2015-11-13]])</f>
        <v>4</v>
      </c>
    </row>
    <row r="27" spans="2:24" x14ac:dyDescent="0.25">
      <c r="B27" s="7">
        <v>11</v>
      </c>
      <c r="C27" s="7">
        <v>19</v>
      </c>
      <c r="D27" s="8" t="s">
        <v>24</v>
      </c>
      <c r="E27" s="7" t="s">
        <v>11</v>
      </c>
      <c r="F27" s="10" t="str">
        <f>IF(Initial[[#This Row],[Estimate]]=Initial[[#This Row],[Remaining]],"Not Started",IF(Initial[Remaining]=0,"Complete","In Progress"))</f>
        <v>Not Started</v>
      </c>
      <c r="G27" s="7">
        <v>6</v>
      </c>
      <c r="H27" s="7"/>
      <c r="I27" s="7"/>
      <c r="J27" s="7"/>
      <c r="K27" s="7"/>
      <c r="L27" s="7"/>
      <c r="M27" s="7"/>
      <c r="N27" s="7"/>
      <c r="O27" s="7"/>
      <c r="P27" s="7"/>
      <c r="Q27" s="10">
        <f>Initial[[#This Row],[Estimate]]-SUM(Initial[[#This Row],[2015-10-26]:[2015-11-13]])</f>
        <v>6</v>
      </c>
    </row>
    <row r="28" spans="2:24" x14ac:dyDescent="0.25">
      <c r="B28" s="3"/>
      <c r="C28" s="3"/>
      <c r="D28" s="19"/>
      <c r="E28" s="3"/>
      <c r="F28" s="20" t="s">
        <v>8</v>
      </c>
      <c r="G28" s="3">
        <f>SUBTOTAL(109,Initial[Estimate])</f>
        <v>54</v>
      </c>
      <c r="H28" s="3" t="e">
        <f>IF(COUNTA(Initial[2015-10-26])&gt;0,Initial[[#Totals],[Estimate]]-SUBTOTAL(109,Initial[2015-10-26]),NA())</f>
        <v>#N/A</v>
      </c>
      <c r="I28" s="3" t="e">
        <f>IF(COUNTA(Initial[2015-10-28])&gt;0,Initial[[#Totals],[2015-10-26]]-SUBTOTAL(109,Initial[2015-10-28]),NA())</f>
        <v>#N/A</v>
      </c>
      <c r="J28" s="3" t="e">
        <f>IF(COUNTA(Initial[2015-10-30])&gt;0,Initial[[#Totals],[2015-10-28]]-SUBTOTAL(109,Initial[2015-10-30]),NA())</f>
        <v>#N/A</v>
      </c>
      <c r="K28" s="3" t="e">
        <f>IF(COUNTA(Initial[2015-11-02])&gt;0,Initial[[#Totals],[2015-10-30]]-SUBTOTAL(109,Initial[2015-11-02]),NA())</f>
        <v>#N/A</v>
      </c>
      <c r="L28" s="3"/>
      <c r="M28" s="3"/>
      <c r="N28" s="3"/>
      <c r="O28" s="3"/>
      <c r="P28" s="3" t="e">
        <f>IF(COUNTA(Initial[2015-11-13])&gt;0,Initial[[#Totals],[2015-11-02]]-SUBTOTAL(109,Initial[2015-11-13]),NA())</f>
        <v>#N/A</v>
      </c>
      <c r="Q28" s="3">
        <f>SUBTOTAL(109,Initial[Remaining])</f>
        <v>54</v>
      </c>
    </row>
    <row r="29" spans="2:24" x14ac:dyDescent="0.25">
      <c r="B29" s="7"/>
      <c r="C29" s="7"/>
      <c r="D29" s="8"/>
      <c r="E29" s="7"/>
      <c r="Q29" s="10"/>
    </row>
    <row r="30" spans="2:24" ht="14.45" customHeight="1" x14ac:dyDescent="0.25">
      <c r="B30" s="7"/>
      <c r="C30" s="7"/>
      <c r="D30" s="8"/>
      <c r="E30" s="7"/>
      <c r="F30" s="7"/>
      <c r="G30" s="7"/>
      <c r="H30" s="7"/>
      <c r="I30" s="7"/>
      <c r="J30" s="7"/>
      <c r="K30" s="7"/>
      <c r="L30" s="7"/>
      <c r="M30" s="7"/>
      <c r="N30" s="7"/>
      <c r="O30" s="7"/>
      <c r="P30" s="7"/>
      <c r="Q30" s="10"/>
      <c r="R30" s="1"/>
      <c r="S30" s="1"/>
      <c r="T30" s="1"/>
      <c r="U30" s="1"/>
      <c r="V30" s="1"/>
      <c r="W30" s="1"/>
      <c r="X30" s="1"/>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5"/>
  <sheetViews>
    <sheetView workbookViewId="0">
      <selection activeCell="B2" sqref="B2"/>
    </sheetView>
  </sheetViews>
  <sheetFormatPr defaultRowHeight="15" x14ac:dyDescent="0.25"/>
  <cols>
    <col min="1" max="1" width="1.140625" customWidth="1"/>
    <col min="8" max="8" width="20.5703125" customWidth="1"/>
    <col min="9" max="9" width="14.7109375" customWidth="1"/>
    <col min="10" max="10" width="16.42578125" customWidth="1"/>
    <col min="11" max="11" width="16.42578125" bestFit="1" customWidth="1"/>
  </cols>
  <sheetData>
    <row r="1" ht="6" customHeight="1" x14ac:dyDescent="0.25"/>
    <row r="18" spans="8:9" x14ac:dyDescent="0.25">
      <c r="H18" s="12"/>
      <c r="I18" s="2"/>
    </row>
    <row r="19" spans="8:9" x14ac:dyDescent="0.25">
      <c r="H19" s="13"/>
      <c r="I19" s="2"/>
    </row>
    <row r="20" spans="8:9" x14ac:dyDescent="0.25">
      <c r="H20" s="14"/>
      <c r="I20" s="2"/>
    </row>
    <row r="21" spans="8:9" x14ac:dyDescent="0.25">
      <c r="H21" s="15"/>
      <c r="I21" s="2"/>
    </row>
    <row r="22" spans="8:9" x14ac:dyDescent="0.25">
      <c r="H22" s="16"/>
      <c r="I22" s="2"/>
    </row>
    <row r="23" spans="8:9" x14ac:dyDescent="0.25">
      <c r="H23" s="17"/>
      <c r="I23" s="2"/>
    </row>
    <row r="24" spans="8:9" x14ac:dyDescent="0.25">
      <c r="H24" s="18"/>
      <c r="I24" s="2"/>
    </row>
    <row r="25" spans="8:9" x14ac:dyDescent="0.25">
      <c r="H25" s="12"/>
      <c r="I2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Sprint Backlog</vt:lpstr>
      <vt:lpstr>Burndown</vt:lpstr>
    </vt:vector>
  </TitlesOfParts>
  <Company>Phoenix Interactive Design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Blain</dc:creator>
  <cp:lastModifiedBy>rajib saha</cp:lastModifiedBy>
  <dcterms:created xsi:type="dcterms:W3CDTF">2015-03-19T13:39:15Z</dcterms:created>
  <dcterms:modified xsi:type="dcterms:W3CDTF">2015-10-23T21:57:48Z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