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uendl/Documents/LSST/dmtn-147/misc/"/>
    </mc:Choice>
  </mc:AlternateContent>
  <xr:revisionPtr revIDLastSave="0" documentId="8_{4F92867B-8878-8149-AD76-082CCACC2766}" xr6:coauthVersionLast="45" xr6:coauthVersionMax="45" xr10:uidLastSave="{00000000-0000-0000-0000-000000000000}"/>
  <bookViews>
    <workbookView xWindow="41040" yWindow="1160" windowWidth="28040" windowHeight="17440" xr2:uid="{35E45D8F-BAA4-8C4A-BE5F-5C91F47C0E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R7" i="1"/>
  <c r="R8" i="1"/>
  <c r="R3" i="1"/>
  <c r="K24" i="1" l="1"/>
  <c r="H20" i="1"/>
  <c r="E20" i="1"/>
  <c r="E21" i="1" s="1"/>
  <c r="H2" i="1"/>
  <c r="L24" i="1" s="1"/>
  <c r="G9" i="1"/>
  <c r="H9" i="1"/>
  <c r="I9" i="1"/>
  <c r="J9" i="1"/>
  <c r="K9" i="1"/>
  <c r="L9" i="1"/>
  <c r="M9" i="1"/>
  <c r="N9" i="1"/>
  <c r="E13" i="1"/>
  <c r="E17" i="1" s="1"/>
  <c r="F11" i="1"/>
  <c r="F13" i="1" s="1"/>
  <c r="F17" i="1" s="1"/>
  <c r="F9" i="1"/>
  <c r="E11" i="1"/>
  <c r="E10" i="1"/>
  <c r="F10" i="1" s="1"/>
  <c r="G10" i="1" s="1"/>
  <c r="H10" i="1" s="1"/>
  <c r="E9" i="1"/>
  <c r="E8" i="1"/>
  <c r="E14" i="1" l="1"/>
  <c r="E18" i="1" s="1"/>
  <c r="J24" i="1"/>
  <c r="N20" i="1"/>
  <c r="M20" i="1"/>
  <c r="H24" i="1"/>
  <c r="E22" i="1"/>
  <c r="L20" i="1"/>
  <c r="G24" i="1"/>
  <c r="F8" i="1"/>
  <c r="G20" i="1"/>
  <c r="H21" i="1"/>
  <c r="G11" i="1"/>
  <c r="H11" i="1" s="1"/>
  <c r="I11" i="1" s="1"/>
  <c r="E24" i="1"/>
  <c r="K20" i="1"/>
  <c r="N24" i="1"/>
  <c r="F24" i="1"/>
  <c r="F20" i="1"/>
  <c r="I24" i="1"/>
  <c r="J20" i="1"/>
  <c r="M24" i="1"/>
  <c r="I20" i="1"/>
  <c r="I10" i="1"/>
  <c r="N21" i="1" l="1"/>
  <c r="G13" i="1"/>
  <c r="G17" i="1" s="1"/>
  <c r="F26" i="1"/>
  <c r="F25" i="1"/>
  <c r="G26" i="1"/>
  <c r="G25" i="1"/>
  <c r="H22" i="1"/>
  <c r="J21" i="1"/>
  <c r="L21" i="1"/>
  <c r="M21" i="1"/>
  <c r="I25" i="1"/>
  <c r="I26" i="1"/>
  <c r="F14" i="1"/>
  <c r="F18" i="1" s="1"/>
  <c r="G8" i="1"/>
  <c r="H13" i="1"/>
  <c r="H17" i="1" s="1"/>
  <c r="G21" i="1"/>
  <c r="G22" i="1"/>
  <c r="F22" i="1"/>
  <c r="F21" i="1"/>
  <c r="K21" i="1"/>
  <c r="I22" i="1"/>
  <c r="I21" i="1"/>
  <c r="E26" i="1"/>
  <c r="E25" i="1"/>
  <c r="H26" i="1"/>
  <c r="H25" i="1"/>
  <c r="J10" i="1"/>
  <c r="J25" i="1" s="1"/>
  <c r="J11" i="1"/>
  <c r="J26" i="1" s="1"/>
  <c r="I13" i="1"/>
  <c r="I17" i="1" s="1"/>
  <c r="H8" i="1" l="1"/>
  <c r="G14" i="1"/>
  <c r="G18" i="1" s="1"/>
  <c r="J22" i="1"/>
  <c r="K11" i="1"/>
  <c r="J13" i="1"/>
  <c r="J17" i="1" s="1"/>
  <c r="K10" i="1"/>
  <c r="K25" i="1" s="1"/>
  <c r="K26" i="1" l="1"/>
  <c r="K22" i="1"/>
  <c r="I8" i="1"/>
  <c r="H14" i="1"/>
  <c r="H18" i="1" s="1"/>
  <c r="L10" i="1"/>
  <c r="L25" i="1" s="1"/>
  <c r="L11" i="1"/>
  <c r="K13" i="1"/>
  <c r="K17" i="1" s="1"/>
  <c r="L26" i="1" l="1"/>
  <c r="L22" i="1"/>
  <c r="J8" i="1"/>
  <c r="I14" i="1"/>
  <c r="I18" i="1" s="1"/>
  <c r="M11" i="1"/>
  <c r="L13" i="1"/>
  <c r="L17" i="1" s="1"/>
  <c r="M10" i="1"/>
  <c r="M25" i="1" s="1"/>
  <c r="M26" i="1" l="1"/>
  <c r="M22" i="1"/>
  <c r="K8" i="1"/>
  <c r="J14" i="1"/>
  <c r="J18" i="1" s="1"/>
  <c r="N10" i="1"/>
  <c r="N25" i="1" s="1"/>
  <c r="N11" i="1"/>
  <c r="M13" i="1"/>
  <c r="M17" i="1" s="1"/>
  <c r="N13" i="1" l="1"/>
  <c r="N17" i="1" s="1"/>
  <c r="N22" i="1"/>
  <c r="N26" i="1"/>
  <c r="L8" i="1"/>
  <c r="K14" i="1"/>
  <c r="K18" i="1" s="1"/>
  <c r="M8" i="1" l="1"/>
  <c r="L14" i="1"/>
  <c r="L18" i="1" s="1"/>
  <c r="N8" i="1" l="1"/>
  <c r="N14" i="1" s="1"/>
  <c r="N18" i="1" s="1"/>
  <c r="M14" i="1"/>
  <c r="M18" i="1" s="1"/>
</calcChain>
</file>

<file path=xl/sharedStrings.xml><?xml version="1.0" encoding="utf-8"?>
<sst xmlns="http://schemas.openxmlformats.org/spreadsheetml/2006/main" count="51" uniqueCount="42">
  <si>
    <t>raw/yr</t>
  </si>
  <si>
    <t>coadd/yr</t>
  </si>
  <si>
    <t>catalog</t>
  </si>
  <si>
    <t>catalog 8/yr</t>
  </si>
  <si>
    <t>PVI/yr</t>
  </si>
  <si>
    <t>raw total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</si>
  <si>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</si>
  <si>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</si>
  <si>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</si>
  <si>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</si>
  <si>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</si>
  <si>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</si>
  <si>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</si>
  <si>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</si>
  <si>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</si>
  <si>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`DR10</t>
  </si>
  <si>
    <t>coadd</t>
  </si>
  <si>
    <t>PVI</t>
  </si>
  <si>
    <t>minimal</t>
  </si>
  <si>
    <t>FULL</t>
  </si>
  <si>
    <t>Gb/s</t>
  </si>
  <si>
    <t>[PB/month]</t>
  </si>
  <si>
    <t>ambient</t>
  </si>
  <si>
    <t>DRP</t>
  </si>
  <si>
    <t>months</t>
  </si>
  <si>
    <t>production</t>
  </si>
  <si>
    <t>ALL minimal</t>
  </si>
  <si>
    <t>ALL FULL</t>
  </si>
  <si>
    <t>release</t>
  </si>
  <si>
    <t>area</t>
  </si>
  <si>
    <t>pixels</t>
  </si>
  <si>
    <t>bytes</t>
  </si>
  <si>
    <t>bytes/pix</t>
  </si>
  <si>
    <t>bands</t>
  </si>
  <si>
    <t>lossless-compress</t>
  </si>
  <si>
    <t>lossy-compress</t>
  </si>
  <si>
    <t>lossless</t>
  </si>
  <si>
    <t>lossy</t>
  </si>
  <si>
    <t>TB</t>
  </si>
  <si>
    <t>types/coadd</t>
  </si>
  <si>
    <t>LSST</t>
  </si>
  <si>
    <t>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</si>
</sst>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9"/>
      <color theme="1"/>
      <name val="Helvetica"/>
      <family val="2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57D14-92C1-9445-BA24-ECC8F74523B3}">
  <dimension ref="C1:S26"/>
  <sheetViews>
    <sheetView tabSelected="1" zoomScale="101" workbookViewId="0">
      <selection activeCell="R3" sqref="R3"/>
    </sheetView>
  </sheetViews>
  <sheetFormatPr baseColWidth="10" defaultRowHeight="16" x14ac:dyDescent="0.2"/>
  <cols>
    <col min="18" max="18" width="12.1640625" bestFit="1" customWidth="1"/>
  </cols>
  <sheetData>
    <row r="1" spans="3:19" x14ac:dyDescent="0.2">
      <c r="R1" t="s">
        <v>40</v>
      </c>
      <c r="S1" t="s">
        <v>41</v>
      </c>
    </row>
    <row r="2" spans="3:19" x14ac:dyDescent="0.2">
      <c r="C2" t="s">
        <v>36</v>
      </c>
      <c r="D2" t="s">
        <v>0</v>
      </c>
      <c r="E2" s="4">
        <v>5</v>
      </c>
      <c r="G2" t="s">
        <v>20</v>
      </c>
      <c r="H2">
        <f>8*1024*1024/(30*24*3600)</f>
        <v>3.2363456790123455</v>
      </c>
      <c r="I2" t="s">
        <v>21</v>
      </c>
      <c r="K2" t="s">
        <v>34</v>
      </c>
      <c r="L2">
        <v>0.42</v>
      </c>
      <c r="Q2" t="s">
        <v>29</v>
      </c>
      <c r="R2">
        <v>20000</v>
      </c>
      <c r="S2">
        <v>5000</v>
      </c>
    </row>
    <row r="3" spans="3:19" x14ac:dyDescent="0.2">
      <c r="C3" t="s">
        <v>36</v>
      </c>
      <c r="D3" t="s">
        <v>1</v>
      </c>
      <c r="E3" s="4">
        <v>8</v>
      </c>
      <c r="G3" t="s">
        <v>23</v>
      </c>
      <c r="H3">
        <v>6</v>
      </c>
      <c r="I3" t="s">
        <v>24</v>
      </c>
      <c r="K3" t="s">
        <v>35</v>
      </c>
      <c r="L3">
        <v>0.25</v>
      </c>
      <c r="Q3" t="s">
        <v>30</v>
      </c>
      <c r="R3">
        <f>R2*3600*3600/(0.25*0.25)</f>
        <v>4147200000000</v>
      </c>
    </row>
    <row r="4" spans="3:19" x14ac:dyDescent="0.2">
      <c r="C4" t="s">
        <v>36</v>
      </c>
      <c r="D4" t="s">
        <v>3</v>
      </c>
      <c r="E4" s="4">
        <v>8</v>
      </c>
      <c r="G4" t="s">
        <v>28</v>
      </c>
      <c r="H4">
        <v>1</v>
      </c>
      <c r="I4" t="s">
        <v>24</v>
      </c>
      <c r="Q4" t="s">
        <v>32</v>
      </c>
      <c r="R4">
        <v>10</v>
      </c>
      <c r="S4">
        <v>10</v>
      </c>
    </row>
    <row r="5" spans="3:19" x14ac:dyDescent="0.2">
      <c r="C5" t="s">
        <v>37</v>
      </c>
      <c r="D5" t="s">
        <v>4</v>
      </c>
      <c r="E5" s="4">
        <f>13.5*0.25/0.42</f>
        <v>8.0357142857142865</v>
      </c>
      <c r="Q5" t="s">
        <v>33</v>
      </c>
      <c r="R5">
        <v>6</v>
      </c>
      <c r="S5">
        <v>5</v>
      </c>
    </row>
    <row r="6" spans="3:19" x14ac:dyDescent="0.2">
      <c r="Q6" t="s">
        <v>39</v>
      </c>
      <c r="R6">
        <v>2</v>
      </c>
      <c r="S6">
        <v>1</v>
      </c>
    </row>
    <row r="7" spans="3:19" x14ac:dyDescent="0.2"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Q7" t="s">
        <v>31</v>
      </c>
      <c r="R7">
        <f>R3*R4*R5*R6</f>
        <v>497664000000000</v>
      </c>
    </row>
    <row r="8" spans="3:19" x14ac:dyDescent="0.2">
      <c r="C8" s="1"/>
      <c r="D8" t="s">
        <v>5</v>
      </c>
      <c r="E8" s="4">
        <f>$E$2</f>
        <v>5</v>
      </c>
      <c r="F8" s="4">
        <f>E8+$E$2</f>
        <v>10</v>
      </c>
      <c r="G8" s="4">
        <f t="shared" ref="G8:N8" si="0">F8+$E$2</f>
        <v>15</v>
      </c>
      <c r="H8" s="4">
        <f t="shared" si="0"/>
        <v>20</v>
      </c>
      <c r="I8" s="4">
        <f t="shared" si="0"/>
        <v>25</v>
      </c>
      <c r="J8" s="4">
        <f t="shared" si="0"/>
        <v>30</v>
      </c>
      <c r="K8" s="4">
        <f t="shared" si="0"/>
        <v>35</v>
      </c>
      <c r="L8" s="4">
        <f t="shared" si="0"/>
        <v>40</v>
      </c>
      <c r="M8" s="4">
        <f t="shared" si="0"/>
        <v>45</v>
      </c>
      <c r="N8" s="4">
        <f t="shared" si="0"/>
        <v>50</v>
      </c>
      <c r="Q8" t="s">
        <v>38</v>
      </c>
      <c r="R8">
        <f>R7/(1024*1024*1024*1024)</f>
        <v>452.62277126312256</v>
      </c>
      <c r="S8">
        <v>55.5</v>
      </c>
    </row>
    <row r="9" spans="3:19" x14ac:dyDescent="0.2">
      <c r="C9" s="1"/>
      <c r="D9" t="s">
        <v>16</v>
      </c>
      <c r="E9" s="4">
        <f>$E$3</f>
        <v>8</v>
      </c>
      <c r="F9" s="4">
        <f>$E$3</f>
        <v>8</v>
      </c>
      <c r="G9" s="4">
        <f t="shared" ref="G9:N9" si="1">$E$3</f>
        <v>8</v>
      </c>
      <c r="H9" s="4">
        <f t="shared" si="1"/>
        <v>8</v>
      </c>
      <c r="I9" s="4">
        <f t="shared" si="1"/>
        <v>8</v>
      </c>
      <c r="J9" s="4">
        <f t="shared" si="1"/>
        <v>8</v>
      </c>
      <c r="K9" s="4">
        <f t="shared" si="1"/>
        <v>8</v>
      </c>
      <c r="L9" s="4">
        <f t="shared" si="1"/>
        <v>8</v>
      </c>
      <c r="M9" s="4">
        <f t="shared" si="1"/>
        <v>8</v>
      </c>
      <c r="N9" s="4">
        <f t="shared" si="1"/>
        <v>8</v>
      </c>
    </row>
    <row r="10" spans="3:19" x14ac:dyDescent="0.2">
      <c r="C10" s="1"/>
      <c r="D10" t="s">
        <v>17</v>
      </c>
      <c r="E10" s="4">
        <f>$E$5</f>
        <v>8.0357142857142865</v>
      </c>
      <c r="F10" s="4">
        <f>E10+$E$5</f>
        <v>16.071428571428573</v>
      </c>
      <c r="G10" s="4">
        <f t="shared" ref="G10:N10" si="2">F10+$E$5</f>
        <v>24.107142857142861</v>
      </c>
      <c r="H10" s="4">
        <f t="shared" si="2"/>
        <v>32.142857142857146</v>
      </c>
      <c r="I10" s="4">
        <f t="shared" si="2"/>
        <v>40.178571428571431</v>
      </c>
      <c r="J10" s="4">
        <f t="shared" si="2"/>
        <v>48.214285714285715</v>
      </c>
      <c r="K10" s="4">
        <f t="shared" si="2"/>
        <v>56.25</v>
      </c>
      <c r="L10" s="4">
        <f t="shared" si="2"/>
        <v>64.285714285714292</v>
      </c>
      <c r="M10" s="4">
        <f t="shared" si="2"/>
        <v>72.321428571428584</v>
      </c>
      <c r="N10" s="4">
        <f t="shared" si="2"/>
        <v>80.357142857142875</v>
      </c>
    </row>
    <row r="11" spans="3:19" x14ac:dyDescent="0.2">
      <c r="C11" s="1"/>
      <c r="D11" t="s">
        <v>2</v>
      </c>
      <c r="E11" s="4">
        <f>$E$4</f>
        <v>8</v>
      </c>
      <c r="F11" s="4">
        <f>E11+$E$4</f>
        <v>16</v>
      </c>
      <c r="G11" s="4">
        <f t="shared" ref="G11:N11" si="3">F11+$E$4</f>
        <v>24</v>
      </c>
      <c r="H11" s="4">
        <f t="shared" si="3"/>
        <v>32</v>
      </c>
      <c r="I11" s="4">
        <f t="shared" si="3"/>
        <v>40</v>
      </c>
      <c r="J11" s="4">
        <f t="shared" si="3"/>
        <v>48</v>
      </c>
      <c r="K11" s="4">
        <f t="shared" si="3"/>
        <v>56</v>
      </c>
      <c r="L11" s="4">
        <f t="shared" si="3"/>
        <v>64</v>
      </c>
      <c r="M11" s="4">
        <f t="shared" si="3"/>
        <v>72</v>
      </c>
      <c r="N11" s="4">
        <f t="shared" si="3"/>
        <v>80</v>
      </c>
    </row>
    <row r="12" spans="3:19" x14ac:dyDescent="0.2">
      <c r="C12" s="1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3:19" x14ac:dyDescent="0.2">
      <c r="C13" s="1"/>
      <c r="D13" t="s">
        <v>18</v>
      </c>
      <c r="E13" s="4">
        <f>E9+E11</f>
        <v>16</v>
      </c>
      <c r="F13" s="4">
        <f t="shared" ref="F13:N13" si="4">F9+F11</f>
        <v>24</v>
      </c>
      <c r="G13" s="4">
        <f t="shared" si="4"/>
        <v>32</v>
      </c>
      <c r="H13" s="4">
        <f t="shared" si="4"/>
        <v>40</v>
      </c>
      <c r="I13" s="4">
        <f t="shared" si="4"/>
        <v>48</v>
      </c>
      <c r="J13" s="4">
        <f t="shared" si="4"/>
        <v>56</v>
      </c>
      <c r="K13" s="4">
        <f t="shared" si="4"/>
        <v>64</v>
      </c>
      <c r="L13" s="4">
        <f t="shared" si="4"/>
        <v>72</v>
      </c>
      <c r="M13" s="4">
        <f t="shared" si="4"/>
        <v>80</v>
      </c>
      <c r="N13" s="4">
        <f t="shared" si="4"/>
        <v>88</v>
      </c>
    </row>
    <row r="14" spans="3:19" x14ac:dyDescent="0.2">
      <c r="C14" s="2"/>
      <c r="D14" t="s">
        <v>19</v>
      </c>
      <c r="E14" s="4">
        <f>SUM(E8:E11)</f>
        <v>29.035714285714285</v>
      </c>
      <c r="F14" s="4">
        <f t="shared" ref="F14:N14" si="5">SUM(F8:F11)</f>
        <v>50.071428571428569</v>
      </c>
      <c r="G14" s="4">
        <f t="shared" si="5"/>
        <v>71.107142857142861</v>
      </c>
      <c r="H14" s="4">
        <f t="shared" si="5"/>
        <v>92.142857142857139</v>
      </c>
      <c r="I14" s="4">
        <f t="shared" si="5"/>
        <v>113.17857142857143</v>
      </c>
      <c r="J14" s="4">
        <f t="shared" si="5"/>
        <v>134.21428571428572</v>
      </c>
      <c r="K14" s="4">
        <f t="shared" si="5"/>
        <v>155.25</v>
      </c>
      <c r="L14" s="4">
        <f t="shared" si="5"/>
        <v>176.28571428571428</v>
      </c>
      <c r="M14" s="4">
        <f t="shared" si="5"/>
        <v>197.32142857142858</v>
      </c>
      <c r="N14" s="4">
        <f t="shared" si="5"/>
        <v>218.35714285714289</v>
      </c>
    </row>
    <row r="17" spans="3:14" x14ac:dyDescent="0.2">
      <c r="D17" t="s">
        <v>26</v>
      </c>
      <c r="E17" s="4">
        <f>E13*$H$2</f>
        <v>51.781530864197528</v>
      </c>
      <c r="F17" s="4">
        <f t="shared" ref="F17:N17" si="6">F13*$H$2</f>
        <v>77.672296296296295</v>
      </c>
      <c r="G17" s="4">
        <f t="shared" si="6"/>
        <v>103.56306172839506</v>
      </c>
      <c r="H17" s="4">
        <f t="shared" si="6"/>
        <v>129.45382716049383</v>
      </c>
      <c r="I17" s="4">
        <f t="shared" si="6"/>
        <v>155.34459259259259</v>
      </c>
      <c r="J17" s="4">
        <f t="shared" si="6"/>
        <v>181.23535802469135</v>
      </c>
      <c r="K17" s="4">
        <f t="shared" si="6"/>
        <v>207.12612345679011</v>
      </c>
      <c r="L17" s="4">
        <f t="shared" si="6"/>
        <v>233.01688888888887</v>
      </c>
      <c r="M17" s="4">
        <f t="shared" si="6"/>
        <v>258.90765432098766</v>
      </c>
      <c r="N17" s="4">
        <f t="shared" si="6"/>
        <v>284.79841975308642</v>
      </c>
    </row>
    <row r="18" spans="3:14" x14ac:dyDescent="0.2">
      <c r="D18" t="s">
        <v>27</v>
      </c>
      <c r="E18" s="4">
        <f>E14*$H$2</f>
        <v>93.969608465608459</v>
      </c>
      <c r="F18" s="4">
        <f t="shared" ref="F18:N18" si="7">F14*$H$2</f>
        <v>162.04845149911816</v>
      </c>
      <c r="G18" s="4">
        <f t="shared" si="7"/>
        <v>230.12729453262787</v>
      </c>
      <c r="H18" s="4">
        <f t="shared" si="7"/>
        <v>298.20613756613756</v>
      </c>
      <c r="I18" s="4">
        <f t="shared" si="7"/>
        <v>366.28498059964727</v>
      </c>
      <c r="J18" s="4">
        <f t="shared" si="7"/>
        <v>434.36382363315698</v>
      </c>
      <c r="K18" s="4">
        <f t="shared" si="7"/>
        <v>502.44266666666664</v>
      </c>
      <c r="L18" s="4">
        <f t="shared" si="7"/>
        <v>570.52150970017635</v>
      </c>
      <c r="M18" s="4">
        <f t="shared" si="7"/>
        <v>638.60035273368612</v>
      </c>
      <c r="N18" s="4">
        <f t="shared" si="7"/>
        <v>706.67919576719578</v>
      </c>
    </row>
    <row r="19" spans="3:14" x14ac:dyDescent="0.2"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3:14" x14ac:dyDescent="0.2">
      <c r="D20" t="s">
        <v>22</v>
      </c>
      <c r="E20" s="4">
        <f>($E$2/12)*$H$2</f>
        <v>1.3484773662551439</v>
      </c>
      <c r="F20" s="4">
        <f t="shared" ref="F20:N20" si="8">($E$2/12)*$H$2</f>
        <v>1.3484773662551439</v>
      </c>
      <c r="G20" s="4">
        <f t="shared" si="8"/>
        <v>1.3484773662551439</v>
      </c>
      <c r="H20" s="4">
        <f t="shared" si="8"/>
        <v>1.3484773662551439</v>
      </c>
      <c r="I20" s="4">
        <f t="shared" si="8"/>
        <v>1.3484773662551439</v>
      </c>
      <c r="J20" s="4">
        <f t="shared" si="8"/>
        <v>1.3484773662551439</v>
      </c>
      <c r="K20" s="4">
        <f t="shared" si="8"/>
        <v>1.3484773662551439</v>
      </c>
      <c r="L20" s="4">
        <f t="shared" si="8"/>
        <v>1.3484773662551439</v>
      </c>
      <c r="M20" s="4">
        <f t="shared" si="8"/>
        <v>1.3484773662551439</v>
      </c>
      <c r="N20" s="4">
        <f t="shared" si="8"/>
        <v>1.3484773662551439</v>
      </c>
    </row>
    <row r="21" spans="3:14" x14ac:dyDescent="0.2">
      <c r="C21" t="s">
        <v>18</v>
      </c>
      <c r="D21" t="s">
        <v>25</v>
      </c>
      <c r="E21" s="4">
        <f>E20+(E9/$H$3)*$H$2</f>
        <v>5.6636049382716038</v>
      </c>
      <c r="F21" s="4">
        <f t="shared" ref="F21:N21" si="9">F20+(F9/$H$3)*$H$2</f>
        <v>5.6636049382716038</v>
      </c>
      <c r="G21" s="4">
        <f t="shared" si="9"/>
        <v>5.6636049382716038</v>
      </c>
      <c r="H21" s="4">
        <f t="shared" si="9"/>
        <v>5.6636049382716038</v>
      </c>
      <c r="I21" s="4">
        <f t="shared" si="9"/>
        <v>5.6636049382716038</v>
      </c>
      <c r="J21" s="4">
        <f t="shared" si="9"/>
        <v>5.6636049382716038</v>
      </c>
      <c r="K21" s="4">
        <f t="shared" si="9"/>
        <v>5.6636049382716038</v>
      </c>
      <c r="L21" s="4">
        <f t="shared" si="9"/>
        <v>5.6636049382716038</v>
      </c>
      <c r="M21" s="4">
        <f t="shared" si="9"/>
        <v>5.6636049382716038</v>
      </c>
      <c r="N21" s="4">
        <f t="shared" si="9"/>
        <v>5.6636049382716038</v>
      </c>
    </row>
    <row r="22" spans="3:14" x14ac:dyDescent="0.2">
      <c r="D22" t="s">
        <v>28</v>
      </c>
      <c r="E22" s="4">
        <f>E20+(E11*$H$2)</f>
        <v>27.239242798353906</v>
      </c>
      <c r="F22" s="4">
        <f t="shared" ref="F22:N22" si="10">F20+(F11*$H$2)</f>
        <v>53.130008230452674</v>
      </c>
      <c r="G22" s="4">
        <f t="shared" si="10"/>
        <v>79.020773662551434</v>
      </c>
      <c r="H22" s="4">
        <f t="shared" si="10"/>
        <v>104.91153909465019</v>
      </c>
      <c r="I22" s="4">
        <f t="shared" si="10"/>
        <v>130.80230452674897</v>
      </c>
      <c r="J22" s="4">
        <f t="shared" si="10"/>
        <v>156.69306995884773</v>
      </c>
      <c r="K22" s="4">
        <f t="shared" si="10"/>
        <v>182.58383539094649</v>
      </c>
      <c r="L22" s="4">
        <f t="shared" si="10"/>
        <v>208.47460082304525</v>
      </c>
      <c r="M22" s="4">
        <f t="shared" si="10"/>
        <v>234.36536625514401</v>
      </c>
      <c r="N22" s="4">
        <f t="shared" si="10"/>
        <v>260.25613168724283</v>
      </c>
    </row>
    <row r="23" spans="3:14" x14ac:dyDescent="0.2"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3:14" x14ac:dyDescent="0.2">
      <c r="D24" t="s">
        <v>22</v>
      </c>
      <c r="E24" s="4">
        <f>($E$2/12)*$H$2</f>
        <v>1.3484773662551439</v>
      </c>
      <c r="F24" s="4">
        <f t="shared" ref="F24:N24" si="11">($E$2/12)*$H$2</f>
        <v>1.3484773662551439</v>
      </c>
      <c r="G24" s="4">
        <f t="shared" si="11"/>
        <v>1.3484773662551439</v>
      </c>
      <c r="H24" s="4">
        <f t="shared" si="11"/>
        <v>1.3484773662551439</v>
      </c>
      <c r="I24" s="4">
        <f t="shared" si="11"/>
        <v>1.3484773662551439</v>
      </c>
      <c r="J24" s="4">
        <f t="shared" si="11"/>
        <v>1.3484773662551439</v>
      </c>
      <c r="K24" s="4">
        <f t="shared" si="11"/>
        <v>1.3484773662551439</v>
      </c>
      <c r="L24" s="4">
        <f t="shared" si="11"/>
        <v>1.3484773662551439</v>
      </c>
      <c r="M24" s="4">
        <f t="shared" si="11"/>
        <v>1.3484773662551439</v>
      </c>
      <c r="N24" s="4">
        <f t="shared" si="11"/>
        <v>1.3484773662551439</v>
      </c>
    </row>
    <row r="25" spans="3:14" x14ac:dyDescent="0.2">
      <c r="C25" t="s">
        <v>19</v>
      </c>
      <c r="D25" t="s">
        <v>25</v>
      </c>
      <c r="E25" s="4">
        <f>E24+(((E9+E10)/$H$3)*$H$2)</f>
        <v>9.9979964726631394</v>
      </c>
      <c r="F25" s="4">
        <f t="shared" ref="F25:N25" si="12">F24+(((F9+F10)/$H$3)*$H$2)</f>
        <v>14.332388007054673</v>
      </c>
      <c r="G25" s="4">
        <f t="shared" si="12"/>
        <v>18.666779541446211</v>
      </c>
      <c r="H25" s="4">
        <f t="shared" si="12"/>
        <v>23.001171075837739</v>
      </c>
      <c r="I25" s="4">
        <f t="shared" si="12"/>
        <v>27.335562610229275</v>
      </c>
      <c r="J25" s="4">
        <f t="shared" si="12"/>
        <v>31.669954144620807</v>
      </c>
      <c r="K25" s="4">
        <f t="shared" si="12"/>
        <v>36.004345679012346</v>
      </c>
      <c r="L25" s="4">
        <f t="shared" si="12"/>
        <v>40.338737213403888</v>
      </c>
      <c r="M25" s="4">
        <f t="shared" si="12"/>
        <v>44.673128747795424</v>
      </c>
      <c r="N25" s="4">
        <f t="shared" si="12"/>
        <v>49.00752028218696</v>
      </c>
    </row>
    <row r="26" spans="3:14" x14ac:dyDescent="0.2">
      <c r="D26" t="s">
        <v>28</v>
      </c>
      <c r="E26" s="4">
        <f>E24+(E11*$H$2/$H$4)</f>
        <v>27.239242798353906</v>
      </c>
      <c r="F26" s="4">
        <f t="shared" ref="F26:N26" si="13">F24+(F11*$H$2/$H$4)</f>
        <v>53.130008230452674</v>
      </c>
      <c r="G26" s="4">
        <f t="shared" si="13"/>
        <v>79.020773662551434</v>
      </c>
      <c r="H26" s="4">
        <f t="shared" si="13"/>
        <v>104.91153909465019</v>
      </c>
      <c r="I26" s="4">
        <f t="shared" si="13"/>
        <v>130.80230452674897</v>
      </c>
      <c r="J26" s="4">
        <f t="shared" si="13"/>
        <v>156.69306995884773</v>
      </c>
      <c r="K26" s="4">
        <f t="shared" si="13"/>
        <v>182.58383539094649</v>
      </c>
      <c r="L26" s="4">
        <f t="shared" si="13"/>
        <v>208.47460082304525</v>
      </c>
      <c r="M26" s="4">
        <f t="shared" si="13"/>
        <v>234.36536625514401</v>
      </c>
      <c r="N26" s="4">
        <f t="shared" si="13"/>
        <v>260.25613168724283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Gruendl, Robert A</dc:creator>
  <cp:lastModifiedBy>Gruendl, Robert A</cp:lastModifiedBy>
  <dcterms:created xsi:type="dcterms:W3CDTF">2020-06-20T01:11:14Z</dcterms:created>
  <dcterms:modified xsi:type="dcterms:W3CDTF">2020-07-13T19:46:05Z</dcterms:modified>
</cp:coreProperties>
</file>