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xr:revisionPtr revIDLastSave="0" documentId="13_ncr:1_{60EE1D12-368C-48E2-B5E6-401500D7EA6B}" xr6:coauthVersionLast="47" xr6:coauthVersionMax="47" xr10:uidLastSave="{00000000-0000-0000-0000-000000000000}"/>
  <bookViews>
    <workbookView xWindow="3066" yWindow="180" windowWidth="17280" windowHeight="8994" xr2:uid="{00000000-000D-0000-FFFF-FFFF00000000}"/>
  </bookViews>
  <sheets>
    <sheet name="ProjectSchedule" sheetId="11" r:id="rId1"/>
  </sheets>
  <definedNames>
    <definedName name="Display_Week">ProjectSchedule!$E$2</definedName>
    <definedName name="_xlnm.Print_Titles" localSheetId="0">ProjectSchedule!$2:$4</definedName>
    <definedName name="Project_Start">ProjectSchedule!$E$1</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2" i="11" l="1"/>
  <c r="E32" i="11"/>
  <c r="F29" i="11"/>
  <c r="E29" i="11"/>
  <c r="F27" i="11"/>
  <c r="F26" i="11"/>
  <c r="E26" i="11"/>
  <c r="F24" i="11"/>
  <c r="E24" i="11"/>
  <c r="F23" i="11"/>
  <c r="E23" i="11"/>
  <c r="E1" i="11"/>
  <c r="H5" i="11"/>
  <c r="E33" i="11" l="1"/>
  <c r="F33" i="11" s="1"/>
  <c r="E27" i="11"/>
  <c r="E28" i="11" s="1"/>
  <c r="F28" i="11" s="1"/>
  <c r="E30" i="11" s="1"/>
  <c r="F30" i="11" s="1"/>
  <c r="E7" i="11"/>
  <c r="F7" i="11" l="1"/>
  <c r="E9" i="11" s="1"/>
  <c r="I3" i="11"/>
  <c r="H19" i="11"/>
  <c r="H15" i="11"/>
  <c r="H13" i="11"/>
  <c r="H8" i="11"/>
  <c r="H6" i="11"/>
  <c r="F9" i="11" l="1"/>
  <c r="E10" i="11"/>
  <c r="F10" i="11" s="1"/>
  <c r="H7" i="11"/>
  <c r="I4" i="11"/>
  <c r="H9" i="11" l="1"/>
  <c r="J3" i="11"/>
  <c r="K3" i="11" s="1"/>
  <c r="L3" i="11" s="1"/>
  <c r="M3" i="11" s="1"/>
  <c r="N3" i="11" s="1"/>
  <c r="O3" i="11" s="1"/>
  <c r="P3" i="11" s="1"/>
  <c r="I2" i="11"/>
  <c r="H10" i="11" l="1"/>
  <c r="E11" i="11"/>
  <c r="F11" i="11" s="1"/>
  <c r="E12" i="11" s="1"/>
  <c r="F12" i="11" s="1"/>
  <c r="E14" i="11" s="1"/>
  <c r="P2" i="11"/>
  <c r="Q3" i="11"/>
  <c r="R3" i="11" s="1"/>
  <c r="S3" i="11" s="1"/>
  <c r="T3" i="11" s="1"/>
  <c r="U3" i="11" s="1"/>
  <c r="V3" i="11" s="1"/>
  <c r="W3" i="11" s="1"/>
  <c r="J4" i="11"/>
  <c r="F14" i="11" l="1"/>
  <c r="H14" i="11"/>
  <c r="H12" i="11"/>
  <c r="H11" i="11"/>
  <c r="W2" i="11"/>
  <c r="X3" i="11"/>
  <c r="Y3" i="11" s="1"/>
  <c r="Z3" i="11" s="1"/>
  <c r="AA3" i="11" s="1"/>
  <c r="AB3" i="11" s="1"/>
  <c r="AC3" i="11" s="1"/>
  <c r="AD3" i="11" s="1"/>
  <c r="AD2" i="11" s="1"/>
  <c r="K4" i="11"/>
  <c r="E16" i="11" l="1"/>
  <c r="AE3" i="11"/>
  <c r="AF3" i="11" s="1"/>
  <c r="AG3" i="11" s="1"/>
  <c r="AH3" i="11" s="1"/>
  <c r="AI3" i="11" s="1"/>
  <c r="AJ3" i="11" s="1"/>
  <c r="L4" i="11"/>
  <c r="F16" i="11" l="1"/>
  <c r="E17" i="11" s="1"/>
  <c r="AK3" i="11"/>
  <c r="AL3" i="11" s="1"/>
  <c r="AM3" i="11" s="1"/>
  <c r="AN3" i="11" s="1"/>
  <c r="AO3" i="11" s="1"/>
  <c r="AP3" i="11" s="1"/>
  <c r="AQ3" i="11" s="1"/>
  <c r="M4" i="11"/>
  <c r="H16" i="11" l="1"/>
  <c r="F17" i="11"/>
  <c r="E18" i="11" s="1"/>
  <c r="AR3" i="11"/>
  <c r="AS3" i="11" s="1"/>
  <c r="AK2" i="11"/>
  <c r="N4" i="11"/>
  <c r="F18" i="11" l="1"/>
  <c r="E20" i="11" s="1"/>
  <c r="H18" i="11"/>
  <c r="H17" i="11"/>
  <c r="AT3" i="11"/>
  <c r="AS4" i="11"/>
  <c r="AR2" i="11"/>
  <c r="O4" i="11"/>
  <c r="F20" i="11" l="1"/>
  <c r="E21" i="11" s="1"/>
  <c r="H20" i="11"/>
  <c r="AU3" i="11"/>
  <c r="AT4" i="11"/>
  <c r="F21" i="11" l="1"/>
  <c r="E22" i="11" s="1"/>
  <c r="F22" i="11" s="1"/>
  <c r="AV3" i="11"/>
  <c r="AU4" i="11"/>
  <c r="P4" i="11"/>
  <c r="Q4" i="11"/>
  <c r="AW3" i="11" l="1"/>
  <c r="AV4" i="11"/>
  <c r="R4" i="11"/>
  <c r="AX3" i="11" l="1"/>
  <c r="AY3" i="11" s="1"/>
  <c r="AW4" i="11"/>
  <c r="S4" i="11"/>
  <c r="AY4" i="11" l="1"/>
  <c r="AZ3" i="11"/>
  <c r="AY2" i="11"/>
  <c r="AX4" i="11"/>
  <c r="T4" i="11"/>
  <c r="BA3" i="11" l="1"/>
  <c r="AZ4" i="11"/>
  <c r="U4" i="11"/>
  <c r="BA4" i="11" l="1"/>
  <c r="BB3" i="11"/>
  <c r="V4" i="11"/>
  <c r="BB4" i="11" l="1"/>
  <c r="BC3" i="11"/>
  <c r="W4" i="11"/>
  <c r="BC4" i="11" l="1"/>
  <c r="BD3" i="11"/>
  <c r="X4" i="11"/>
  <c r="BE3" i="11" l="1"/>
  <c r="BD4" i="11"/>
  <c r="Y4" i="11"/>
  <c r="BE4" i="11" l="1"/>
  <c r="BF3" i="11"/>
  <c r="Z4" i="11"/>
  <c r="BF4" i="11" l="1"/>
  <c r="BG3" i="11"/>
  <c r="BF2" i="11"/>
  <c r="AA4" i="11"/>
  <c r="BG4" i="11" l="1"/>
  <c r="BH3" i="11"/>
  <c r="AB4" i="11"/>
  <c r="BI3" i="11" l="1"/>
  <c r="BH4" i="11"/>
  <c r="AC4" i="11"/>
  <c r="BJ3" i="11" l="1"/>
  <c r="BI4" i="11"/>
  <c r="AD4" i="11"/>
  <c r="BK3" i="11" l="1"/>
  <c r="BJ4" i="11"/>
  <c r="AE4" i="11"/>
  <c r="BL3" i="11" l="1"/>
  <c r="BK4" i="11"/>
  <c r="AF4" i="11"/>
  <c r="BL4" i="11" l="1"/>
  <c r="AG4" i="11"/>
  <c r="AH4" i="11" l="1"/>
  <c r="AI4" i="11" l="1"/>
  <c r="AJ4" i="11" l="1"/>
  <c r="AK4" i="11" l="1"/>
  <c r="AL4" i="11" l="1"/>
  <c r="AM4" i="11" l="1"/>
  <c r="AN4" i="11" l="1"/>
  <c r="AO4" i="11" l="1"/>
  <c r="AP4" i="11" l="1"/>
  <c r="AQ4" i="11" l="1"/>
  <c r="AR4" i="11" l="1"/>
</calcChain>
</file>

<file path=xl/sharedStrings.xml><?xml version="1.0" encoding="utf-8"?>
<sst xmlns="http://schemas.openxmlformats.org/spreadsheetml/2006/main" count="48" uniqueCount="45">
  <si>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</si>
  <si>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</si>
  <si>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</si>
  <si>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</si>
  <si>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</si>
  <si>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</si>
  <si>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</si>
  <si>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</si>
  <si>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</si>
  <si>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</si>
  <si>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</si>
  <si>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</si>
  <si>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</si>
  <si>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</si>
  <si>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</si>
  <si>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</si>
  <si>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</si>
  <si>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</si>
  <si>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 1: Research and discuss possible datasets</t>
  </si>
  <si>
    <t>Sprint 1: Data Research - Objective: Find a suitable dataset for our project</t>
  </si>
  <si>
    <t>Variable Identification</t>
  </si>
  <si>
    <t xml:space="preserve">Univariate Analysis </t>
  </si>
  <si>
    <t>Bi-Variate Analysis</t>
  </si>
  <si>
    <t xml:space="preserve">Analysis of the label </t>
  </si>
  <si>
    <t xml:space="preserve">Sprint 3: Defintion of Goals - Objective: Define success metrics used </t>
  </si>
  <si>
    <t>Formulate and define the project goals and set up the project accordingly</t>
  </si>
  <si>
    <t>Define and build several preprocessing steps based on exploration</t>
  </si>
  <si>
    <t xml:space="preserve">Connect it to Mlflow </t>
  </si>
  <si>
    <t xml:space="preserve">Write several tests, assessing the functionality </t>
  </si>
  <si>
    <t xml:space="preserve">Try several baseline models without tuning </t>
  </si>
  <si>
    <t>Create functions for assessing the model performance</t>
  </si>
  <si>
    <t>Define and functions for hyperparameter tuning</t>
  </si>
  <si>
    <t>Perform Hyperparameter tuning and log the results in MLFlow</t>
  </si>
  <si>
    <t>Organize the developed code using the kedro framework</t>
  </si>
  <si>
    <t>Implement the created unit tests for relevant functions and pipelines.</t>
  </si>
  <si>
    <t>Finalize the Mlflow setup for experimentation and model versioning</t>
  </si>
  <si>
    <t>Add NannyML for data drift evaluation in the pipeline</t>
  </si>
  <si>
    <t>Incorporate Great Expectations unit data tests to ensure data quality.</t>
  </si>
  <si>
    <t>Evaluate the results on our test set</t>
  </si>
  <si>
    <t>Write the report considering the whole project</t>
  </si>
  <si>
    <r>
      <rPr>
        <b/>
        <sz val="11"/>
        <color theme="1"/>
        <rFont val="Calibri"/>
        <family val="2"/>
        <scheme val="minor"/>
      </rPr>
      <t>Sprint 2: Data Exploration</t>
    </r>
    <r>
      <rPr>
        <b/>
        <sz val="8"/>
        <color theme="1"/>
        <rFont val="Calibri"/>
        <family val="2"/>
        <scheme val="minor"/>
      </rPr>
      <t xml:space="preserve"> -</t>
    </r>
    <r>
      <rPr>
        <b/>
        <sz val="10"/>
        <color theme="1"/>
        <rFont val="Calibri"/>
        <family val="2"/>
        <scheme val="minor"/>
      </rPr>
      <t xml:space="preserve"> </t>
    </r>
    <r>
      <rPr>
        <b/>
        <sz val="8"/>
        <color theme="1"/>
        <rFont val="Calibri"/>
        <family val="2"/>
        <scheme val="minor"/>
      </rPr>
      <t>Objective: Perform initial data exploration and find possible action points for data preprocessing</t>
    </r>
  </si>
  <si>
    <r>
      <t xml:space="preserve">Sprint 4: Build preprocessing pipeline - </t>
    </r>
    <r>
      <rPr>
        <b/>
        <sz val="10"/>
        <color theme="1"/>
        <rFont val="Calibri"/>
        <family val="2"/>
        <scheme val="minor"/>
      </rPr>
      <t xml:space="preserve">Objective: Develop a functioning pipeline, connect it to Mlflow and test it thoroughly </t>
    </r>
  </si>
  <si>
    <t>Sprint 5: Data Modelling and evaluation - Objective: Select and tune several ML models based on the problem at hand</t>
  </si>
  <si>
    <t>Sprint 6: Pipeline Development and integration - Objective: intergrate the code into a kedro framework and add several tests</t>
  </si>
  <si>
    <t>Sprint 7: Final Evaluation and Reporting - Objective: Use the second dataset to asses the model/pipeline and report the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</si>
</sst>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yyyy\-mm\-dd;@"/>
  </numFmts>
  <fonts count="13" x14ac:knownFonts="1">
    <font>
      <sz val="11"/>
      <color theme="1"/>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8"/>
      <color theme="1"/>
      <name val="Calibri"/>
      <family val="2"/>
      <scheme val="minor"/>
    </font>
    <font>
      <b/>
      <sz val="10"/>
      <color theme="1"/>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4" tint="0.39997558519241921"/>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style="thin">
        <color theme="0" tint="-0.14993743705557422"/>
      </right>
      <top style="medium">
        <color theme="0" tint="-0.14996795556505021"/>
      </top>
      <bottom/>
      <diagonal/>
    </border>
    <border>
      <left/>
      <right/>
      <top style="medium">
        <color theme="0" tint="-0.14996795556505021"/>
      </top>
      <bottom/>
      <diagonal/>
    </border>
  </borders>
  <cellStyleXfs count="13">
    <xf numFmtId="0" fontId="0" fillId="0" borderId="0"/>
    <xf numFmtId="0" fontId="1" fillId="0" borderId="0" applyNumberFormat="0" applyFill="0" applyBorder="0" applyAlignment="0" applyProtection="0">
      <alignment vertical="top"/>
      <protection locked="0"/>
    </xf>
    <xf numFmtId="9" fontId="5" fillId="0" borderId="0" applyFont="0" applyFill="0" applyBorder="0" applyAlignment="0" applyProtection="0"/>
    <xf numFmtId="0" fontId="10" fillId="0" borderId="0"/>
    <xf numFmtId="164" fontId="5" fillId="0" borderId="3" applyFont="0" applyFill="0" applyAlignment="0" applyProtection="0"/>
    <xf numFmtId="0" fontId="9"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6" fontId="5" fillId="0" borderId="3">
      <alignment horizontal="center" vertical="center"/>
    </xf>
    <xf numFmtId="165" fontId="5" fillId="0" borderId="2" applyFill="0">
      <alignment horizontal="center" vertical="center"/>
    </xf>
    <xf numFmtId="0" fontId="5" fillId="0" borderId="2" applyFill="0">
      <alignment horizontal="center" vertical="center"/>
    </xf>
    <xf numFmtId="0" fontId="5" fillId="0" borderId="2" applyFill="0">
      <alignment horizontal="left" vertical="center" indent="2"/>
    </xf>
  </cellStyleXfs>
  <cellXfs count="96">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4" fillId="12" borderId="1" xfId="0" applyFont="1" applyFill="1" applyBorder="1" applyAlignment="1">
      <alignment horizontal="left" vertical="center" indent="1"/>
    </xf>
    <xf numFmtId="0" fontId="4" fillId="12" borderId="1" xfId="0" applyFont="1" applyFill="1" applyBorder="1" applyAlignment="1">
      <alignment horizontal="center" vertical="center" wrapText="1"/>
    </xf>
    <xf numFmtId="168" fontId="7" fillId="6" borderId="0" xfId="0" applyNumberFormat="1" applyFont="1" applyFill="1" applyAlignment="1">
      <alignment horizontal="center" vertical="center"/>
    </xf>
    <xf numFmtId="168" fontId="7" fillId="6" borderId="6" xfId="0" applyNumberFormat="1" applyFont="1" applyFill="1" applyBorder="1" applyAlignment="1">
      <alignment horizontal="center" vertical="center"/>
    </xf>
    <xf numFmtId="168" fontId="7" fillId="6" borderId="7" xfId="0" applyNumberFormat="1" applyFont="1" applyFill="1" applyBorder="1" applyAlignment="1">
      <alignment horizontal="center" vertical="center"/>
    </xf>
    <xf numFmtId="0" fontId="8" fillId="11" borderId="8" xfId="0" applyFont="1" applyFill="1" applyBorder="1" applyAlignment="1">
      <alignment horizontal="center" vertical="center" shrinkToFit="1"/>
    </xf>
    <xf numFmtId="0" fontId="2" fillId="0" borderId="2" xfId="0" applyFont="1" applyBorder="1" applyAlignment="1">
      <alignment horizontal="center" vertical="center"/>
    </xf>
    <xf numFmtId="0" fontId="3" fillId="7" borderId="2" xfId="0" applyFont="1" applyFill="1" applyBorder="1" applyAlignment="1">
      <alignment horizontal="left" vertical="center" indent="1"/>
    </xf>
    <xf numFmtId="9" fontId="2"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2" fillId="7" borderId="2" xfId="0" applyNumberFormat="1" applyFont="1" applyFill="1" applyBorder="1" applyAlignment="1">
      <alignment horizontal="center" vertical="center"/>
    </xf>
    <xf numFmtId="9" fontId="2" fillId="2" borderId="2" xfId="2" applyFont="1" applyFill="1" applyBorder="1" applyAlignment="1">
      <alignment horizontal="center" vertical="center"/>
    </xf>
    <xf numFmtId="9" fontId="2" fillId="8" borderId="2" xfId="2" applyFont="1" applyFill="1" applyBorder="1" applyAlignment="1">
      <alignment horizontal="center" vertical="center"/>
    </xf>
    <xf numFmtId="9" fontId="2" fillId="3" borderId="2" xfId="2" applyFont="1" applyFill="1" applyBorder="1" applyAlignment="1">
      <alignment horizontal="center" vertical="center"/>
    </xf>
    <xf numFmtId="0" fontId="3" fillId="5" borderId="2" xfId="0" applyFont="1" applyFill="1" applyBorder="1" applyAlignment="1">
      <alignment horizontal="left" vertical="center" indent="1"/>
    </xf>
    <xf numFmtId="9" fontId="2" fillId="5" borderId="2" xfId="2" applyFont="1" applyFill="1" applyBorder="1" applyAlignment="1">
      <alignment horizontal="center" vertical="center"/>
    </xf>
    <xf numFmtId="9" fontId="2" fillId="10" borderId="2" xfId="2" applyFont="1" applyFill="1" applyBorder="1" applyAlignment="1">
      <alignment horizontal="center" vertical="center"/>
    </xf>
    <xf numFmtId="0" fontId="3" fillId="4" borderId="2" xfId="0" applyFont="1" applyFill="1" applyBorder="1" applyAlignment="1">
      <alignment horizontal="left" vertical="center" indent="1"/>
    </xf>
    <xf numFmtId="9" fontId="2" fillId="4" borderId="2" xfId="2" applyFont="1" applyFill="1" applyBorder="1" applyAlignment="1">
      <alignment horizontal="center" vertical="center"/>
    </xf>
    <xf numFmtId="9" fontId="2"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0" fillId="0" borderId="0" xfId="3"/>
    <xf numFmtId="0" fontId="10" fillId="0" borderId="0" xfId="3" applyAlignment="1">
      <alignment wrapText="1"/>
    </xf>
    <xf numFmtId="0" fontId="0" fillId="0" borderId="0" xfId="0" applyAlignment="1">
      <alignment wrapText="1"/>
    </xf>
    <xf numFmtId="0" fontId="6" fillId="0" borderId="0" xfId="7">
      <alignment vertical="top"/>
    </xf>
    <xf numFmtId="0" fontId="5" fillId="7" borderId="2" xfId="11" applyFill="1">
      <alignment horizontal="center" vertical="center"/>
    </xf>
    <xf numFmtId="0" fontId="5" fillId="2" borderId="2" xfId="11" applyFill="1">
      <alignment horizontal="center" vertical="center"/>
    </xf>
    <xf numFmtId="0" fontId="5" fillId="8" borderId="2" xfId="11" applyFill="1">
      <alignment horizontal="center" vertical="center"/>
    </xf>
    <xf numFmtId="0" fontId="5" fillId="3" borderId="2" xfId="11" applyFill="1">
      <alignment horizontal="center" vertical="center"/>
    </xf>
    <xf numFmtId="0" fontId="5" fillId="5" borderId="2" xfId="11" applyFill="1">
      <alignment horizontal="center" vertical="center"/>
    </xf>
    <xf numFmtId="0" fontId="5" fillId="10" borderId="2" xfId="11" applyFill="1">
      <alignment horizontal="center" vertical="center"/>
    </xf>
    <xf numFmtId="0" fontId="5" fillId="4" borderId="2" xfId="11" applyFill="1">
      <alignment horizontal="center" vertical="center"/>
    </xf>
    <xf numFmtId="0" fontId="5" fillId="9" borderId="2" xfId="11" applyFill="1">
      <alignment horizontal="center" vertical="center"/>
    </xf>
    <xf numFmtId="0" fontId="5" fillId="2" borderId="2" xfId="12" applyFill="1">
      <alignment horizontal="left" vertical="center" indent="2"/>
    </xf>
    <xf numFmtId="0" fontId="5" fillId="3" borderId="2" xfId="12" applyFill="1">
      <alignment horizontal="left" vertical="center" indent="2"/>
    </xf>
    <xf numFmtId="0" fontId="5" fillId="10" borderId="2" xfId="12" applyFill="1">
      <alignment horizontal="left" vertical="center" indent="2"/>
    </xf>
    <xf numFmtId="0" fontId="5" fillId="9" borderId="2" xfId="12" applyFill="1">
      <alignment horizontal="left" vertical="center" indent="2"/>
    </xf>
    <xf numFmtId="0" fontId="0" fillId="0" borderId="10" xfId="0" applyBorder="1"/>
    <xf numFmtId="169" fontId="5" fillId="2" borderId="2" xfId="10" applyNumberFormat="1" applyFill="1">
      <alignment horizontal="center" vertical="center"/>
    </xf>
    <xf numFmtId="169" fontId="0" fillId="8" borderId="2" xfId="0" applyNumberFormat="1" applyFill="1" applyBorder="1" applyAlignment="1">
      <alignment horizontal="center" vertical="center"/>
    </xf>
    <xf numFmtId="169" fontId="5" fillId="3" borderId="2" xfId="10" applyNumberFormat="1" applyFill="1">
      <alignment horizontal="center" vertical="center"/>
    </xf>
    <xf numFmtId="169" fontId="0" fillId="5" borderId="2" xfId="0" applyNumberFormat="1" applyFill="1" applyBorder="1" applyAlignment="1">
      <alignment horizontal="center" vertical="center"/>
    </xf>
    <xf numFmtId="169" fontId="5" fillId="10" borderId="2" xfId="10" applyNumberFormat="1" applyFill="1">
      <alignment horizontal="center" vertical="center"/>
    </xf>
    <xf numFmtId="169" fontId="0" fillId="4" borderId="2" xfId="0" applyNumberFormat="1" applyFill="1" applyBorder="1" applyAlignment="1">
      <alignment horizontal="center" vertical="center"/>
    </xf>
    <xf numFmtId="169" fontId="5" fillId="9" borderId="2" xfId="10" applyNumberFormat="1" applyFill="1">
      <alignment horizontal="center" vertical="center"/>
    </xf>
    <xf numFmtId="0" fontId="11" fillId="8" borderId="2" xfId="0" applyFont="1" applyFill="1" applyBorder="1" applyAlignment="1">
      <alignment horizontal="left" vertical="center" indent="1"/>
    </xf>
    <xf numFmtId="169" fontId="2" fillId="8" borderId="2" xfId="0" applyNumberFormat="1" applyFont="1" applyFill="1" applyBorder="1" applyAlignment="1">
      <alignment horizontal="center" vertical="center"/>
    </xf>
    <xf numFmtId="169" fontId="2" fillId="5" borderId="2" xfId="0" applyNumberFormat="1" applyFont="1" applyFill="1" applyBorder="1" applyAlignment="1">
      <alignment horizontal="center" vertical="center"/>
    </xf>
    <xf numFmtId="169" fontId="2" fillId="4" borderId="2" xfId="0" applyNumberFormat="1" applyFont="1" applyFill="1" applyBorder="1" applyAlignment="1">
      <alignment horizontal="center" vertical="center"/>
    </xf>
    <xf numFmtId="0" fontId="5" fillId="13" borderId="2" xfId="11" applyFill="1">
      <alignment horizontal="center" vertical="center"/>
    </xf>
    <xf numFmtId="9" fontId="2" fillId="13" borderId="2" xfId="2" applyFont="1" applyFill="1" applyBorder="1" applyAlignment="1">
      <alignment horizontal="center" vertical="center"/>
    </xf>
    <xf numFmtId="0" fontId="5" fillId="13" borderId="2" xfId="12" applyFill="1">
      <alignment horizontal="left" vertical="center" indent="2"/>
    </xf>
    <xf numFmtId="169" fontId="5" fillId="13" borderId="2" xfId="10" applyNumberFormat="1" applyFill="1">
      <alignment horizontal="center" vertical="center"/>
    </xf>
    <xf numFmtId="0" fontId="3" fillId="14" borderId="2" xfId="0" applyFont="1" applyFill="1" applyBorder="1" applyAlignment="1">
      <alignment horizontal="left" vertical="center" indent="1"/>
    </xf>
    <xf numFmtId="0" fontId="5" fillId="14" borderId="2" xfId="11" applyFill="1">
      <alignment horizontal="center" vertical="center"/>
    </xf>
    <xf numFmtId="9" fontId="2" fillId="14" borderId="2" xfId="2" applyFont="1" applyFill="1" applyBorder="1" applyAlignment="1">
      <alignment horizontal="center" vertical="center"/>
    </xf>
    <xf numFmtId="169" fontId="0" fillId="14" borderId="2" xfId="0" applyNumberFormat="1" applyFill="1" applyBorder="1" applyAlignment="1">
      <alignment horizontal="center" vertical="center"/>
    </xf>
    <xf numFmtId="169" fontId="2" fillId="14" borderId="2" xfId="0" applyNumberFormat="1" applyFont="1" applyFill="1" applyBorder="1" applyAlignment="1">
      <alignment horizontal="center" vertical="center"/>
    </xf>
    <xf numFmtId="0" fontId="2" fillId="15" borderId="2" xfId="0" applyFont="1" applyFill="1" applyBorder="1" applyAlignment="1">
      <alignment horizontal="center" vertical="center"/>
    </xf>
    <xf numFmtId="0" fontId="0" fillId="15" borderId="9" xfId="0" applyFill="1" applyBorder="1" applyAlignment="1">
      <alignment vertical="center"/>
    </xf>
    <xf numFmtId="0" fontId="5" fillId="16" borderId="2" xfId="11" applyFill="1">
      <alignment horizontal="center" vertical="center"/>
    </xf>
    <xf numFmtId="9" fontId="2" fillId="16" borderId="2" xfId="2" applyFont="1" applyFill="1" applyBorder="1" applyAlignment="1">
      <alignment horizontal="center" vertical="center"/>
    </xf>
    <xf numFmtId="0" fontId="5" fillId="16" borderId="2" xfId="12" applyFill="1">
      <alignment horizontal="left" vertical="center" indent="2"/>
    </xf>
    <xf numFmtId="169" fontId="5" fillId="16" borderId="2" xfId="10" applyNumberFormat="1" applyFill="1">
      <alignment horizontal="center" vertical="center"/>
    </xf>
    <xf numFmtId="0" fontId="3" fillId="17" borderId="2" xfId="0" applyFont="1" applyFill="1" applyBorder="1" applyAlignment="1">
      <alignment horizontal="left" vertical="center" indent="1"/>
    </xf>
    <xf numFmtId="0" fontId="5" fillId="17" borderId="2" xfId="11" applyFill="1">
      <alignment horizontal="center" vertical="center"/>
    </xf>
    <xf numFmtId="9" fontId="2" fillId="17" borderId="2" xfId="2" applyFont="1" applyFill="1" applyBorder="1" applyAlignment="1">
      <alignment horizontal="center" vertical="center"/>
    </xf>
    <xf numFmtId="169" fontId="0" fillId="17" borderId="2" xfId="0" applyNumberFormat="1" applyFill="1" applyBorder="1" applyAlignment="1">
      <alignment horizontal="center" vertical="center"/>
    </xf>
    <xf numFmtId="169" fontId="2" fillId="17" borderId="2" xfId="0" applyNumberFormat="1" applyFont="1" applyFill="1" applyBorder="1" applyAlignment="1">
      <alignment horizontal="center" vertical="center"/>
    </xf>
    <xf numFmtId="0" fontId="5" fillId="7" borderId="2" xfId="12" applyFill="1">
      <alignment horizontal="left" vertical="center" indent="2"/>
    </xf>
    <xf numFmtId="169" fontId="5" fillId="7" borderId="2" xfId="10" applyNumberFormat="1" applyFill="1">
      <alignment horizontal="center" vertical="center"/>
    </xf>
    <xf numFmtId="0" fontId="3" fillId="18" borderId="2" xfId="0" applyFont="1" applyFill="1" applyBorder="1" applyAlignment="1">
      <alignment horizontal="left" vertical="center" indent="1"/>
    </xf>
    <xf numFmtId="0" fontId="5" fillId="18" borderId="2" xfId="11" applyFill="1">
      <alignment horizontal="center" vertical="center"/>
    </xf>
    <xf numFmtId="9" fontId="2" fillId="18" borderId="2" xfId="2" applyFont="1" applyFill="1" applyBorder="1" applyAlignment="1">
      <alignment horizontal="center" vertical="center"/>
    </xf>
    <xf numFmtId="169" fontId="0" fillId="18" borderId="2" xfId="0" applyNumberFormat="1" applyFill="1" applyBorder="1" applyAlignment="1">
      <alignment horizontal="center" vertical="center"/>
    </xf>
    <xf numFmtId="169" fontId="2" fillId="18" borderId="2" xfId="0" applyNumberFormat="1" applyFont="1" applyFill="1" applyBorder="1" applyAlignment="1">
      <alignment horizontal="center" vertical="center"/>
    </xf>
    <xf numFmtId="0" fontId="0" fillId="0" borderId="11" xfId="0" applyBorder="1" applyAlignment="1">
      <alignment vertical="center"/>
    </xf>
    <xf numFmtId="0" fontId="5" fillId="7" borderId="12" xfId="12" applyFill="1" applyBorder="1">
      <alignment horizontal="left" vertical="center" indent="2"/>
    </xf>
    <xf numFmtId="0" fontId="5" fillId="7" borderId="12" xfId="11" applyFill="1" applyBorder="1">
      <alignment horizontal="center" vertical="center"/>
    </xf>
    <xf numFmtId="9" fontId="2" fillId="7" borderId="12" xfId="2" applyFont="1" applyFill="1" applyBorder="1" applyAlignment="1">
      <alignment horizontal="center" vertical="center"/>
    </xf>
    <xf numFmtId="169" fontId="5" fillId="7" borderId="12" xfId="10" applyNumberFormat="1" applyFill="1" applyBorder="1">
      <alignment horizontal="center" vertical="center"/>
    </xf>
    <xf numFmtId="0" fontId="5" fillId="15" borderId="0" xfId="12" applyFill="1" applyBorder="1">
      <alignment horizontal="left" vertical="center" indent="2"/>
    </xf>
    <xf numFmtId="0" fontId="5" fillId="15" borderId="0" xfId="11" applyFill="1" applyBorder="1">
      <alignment horizontal="center" vertical="center"/>
    </xf>
    <xf numFmtId="9" fontId="2" fillId="15" borderId="0" xfId="2" applyFont="1" applyFill="1" applyBorder="1" applyAlignment="1">
      <alignment horizontal="center" vertical="center"/>
    </xf>
    <xf numFmtId="169" fontId="5" fillId="15" borderId="0" xfId="10" applyNumberFormat="1" applyFill="1" applyBorder="1">
      <alignment horizontal="center" vertical="center"/>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4" fontId="5" fillId="0" borderId="3" xfId="9" applyNumberFormat="1">
      <alignment horizontal="center" vertical="center"/>
    </xf>
    <xf numFmtId="0" fontId="5" fillId="0" borderId="0" xfId="8">
      <alignment horizontal="right" indent="1"/>
    </xf>
    <xf numFmtId="0" fontId="5"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54" zoomScaleNormal="55" zoomScalePageLayoutView="70" workbookViewId="0">
      <pane ySplit="4" topLeftCell="A6" activePane="bottomLeft" state="frozen"/>
      <selection pane="bottomLeft" activeCell="B31" sqref="B31"/>
    </sheetView>
  </sheetViews>
  <sheetFormatPr defaultRowHeight="30" customHeight="1" x14ac:dyDescent="0.55000000000000004"/>
  <cols>
    <col min="1" max="1" width="2.68359375" style="26" customWidth="1"/>
    <col min="2" max="2" width="45.47265625" customWidth="1"/>
    <col min="3" max="3" width="20.47265625" customWidth="1"/>
    <col min="4" max="4" width="8.47265625" customWidth="1"/>
    <col min="5" max="5" width="10.41796875" style="2" customWidth="1"/>
    <col min="6" max="6" width="21.3671875" customWidth="1"/>
    <col min="7" max="7" width="2.68359375" customWidth="1"/>
    <col min="8" max="8" width="6.15625" hidden="1" customWidth="1"/>
    <col min="9" max="64" width="2.578125" customWidth="1"/>
    <col min="69" max="70" width="10.26171875"/>
  </cols>
  <sheetData>
    <row r="1" spans="1:64" ht="30" customHeight="1" x14ac:dyDescent="0.55000000000000004">
      <c r="A1" s="26" t="s">
        <v>0</v>
      </c>
      <c r="B1" s="29"/>
      <c r="C1" s="94" t="s">
        <v>1</v>
      </c>
      <c r="D1" s="95"/>
      <c r="E1" s="93">
        <f>DATE(2023,5,15)</f>
        <v>45061</v>
      </c>
      <c r="F1" s="93"/>
    </row>
    <row r="2" spans="1:64" ht="30" customHeight="1" x14ac:dyDescent="0.55000000000000004">
      <c r="A2" s="27" t="s">
        <v>2</v>
      </c>
      <c r="C2" s="94" t="s">
        <v>3</v>
      </c>
      <c r="D2" s="95"/>
      <c r="E2" s="3">
        <v>1</v>
      </c>
      <c r="I2" s="90">
        <f>I3</f>
        <v>45061</v>
      </c>
      <c r="J2" s="91"/>
      <c r="K2" s="91"/>
      <c r="L2" s="91"/>
      <c r="M2" s="91"/>
      <c r="N2" s="91"/>
      <c r="O2" s="92"/>
      <c r="P2" s="90">
        <f>P3</f>
        <v>45068</v>
      </c>
      <c r="Q2" s="91"/>
      <c r="R2" s="91"/>
      <c r="S2" s="91"/>
      <c r="T2" s="91"/>
      <c r="U2" s="91"/>
      <c r="V2" s="92"/>
      <c r="W2" s="90">
        <f>W3</f>
        <v>45075</v>
      </c>
      <c r="X2" s="91"/>
      <c r="Y2" s="91"/>
      <c r="Z2" s="91"/>
      <c r="AA2" s="91"/>
      <c r="AB2" s="91"/>
      <c r="AC2" s="92"/>
      <c r="AD2" s="90">
        <f>AD3</f>
        <v>45082</v>
      </c>
      <c r="AE2" s="91"/>
      <c r="AF2" s="91"/>
      <c r="AG2" s="91"/>
      <c r="AH2" s="91"/>
      <c r="AI2" s="91"/>
      <c r="AJ2" s="92"/>
      <c r="AK2" s="90">
        <f>AK3</f>
        <v>45089</v>
      </c>
      <c r="AL2" s="91"/>
      <c r="AM2" s="91"/>
      <c r="AN2" s="91"/>
      <c r="AO2" s="91"/>
      <c r="AP2" s="91"/>
      <c r="AQ2" s="92"/>
      <c r="AR2" s="90">
        <f>AR3</f>
        <v>45096</v>
      </c>
      <c r="AS2" s="91"/>
      <c r="AT2" s="91"/>
      <c r="AU2" s="91"/>
      <c r="AV2" s="91"/>
      <c r="AW2" s="91"/>
      <c r="AX2" s="92"/>
      <c r="AY2" s="90">
        <f>AY3</f>
        <v>45103</v>
      </c>
      <c r="AZ2" s="91"/>
      <c r="BA2" s="91"/>
      <c r="BB2" s="91"/>
      <c r="BC2" s="91"/>
      <c r="BD2" s="91"/>
      <c r="BE2" s="92"/>
      <c r="BF2" s="90">
        <f>BF3</f>
        <v>45110</v>
      </c>
      <c r="BG2" s="91"/>
      <c r="BH2" s="91"/>
      <c r="BI2" s="91"/>
      <c r="BJ2" s="91"/>
      <c r="BK2" s="91"/>
      <c r="BL2" s="92"/>
    </row>
    <row r="3" spans="1:64" ht="15" customHeight="1" x14ac:dyDescent="0.55000000000000004">
      <c r="A3" s="27" t="s">
        <v>4</v>
      </c>
      <c r="B3" s="42"/>
      <c r="C3" s="42"/>
      <c r="D3" s="42"/>
      <c r="E3" s="42"/>
      <c r="F3" s="42"/>
      <c r="G3" s="42"/>
      <c r="I3" s="7">
        <f>Project_Start-WEEKDAY(Project_Start,1)+2+7*(Display_Week-1)</f>
        <v>45061</v>
      </c>
      <c r="J3" s="6">
        <f>I3+1</f>
        <v>45062</v>
      </c>
      <c r="K3" s="6">
        <f t="shared" ref="K3:AX3" si="0">J3+1</f>
        <v>45063</v>
      </c>
      <c r="L3" s="6">
        <f t="shared" si="0"/>
        <v>45064</v>
      </c>
      <c r="M3" s="6">
        <f t="shared" si="0"/>
        <v>45065</v>
      </c>
      <c r="N3" s="6">
        <f t="shared" si="0"/>
        <v>45066</v>
      </c>
      <c r="O3" s="8">
        <f t="shared" si="0"/>
        <v>45067</v>
      </c>
      <c r="P3" s="7">
        <f>O3+1</f>
        <v>45068</v>
      </c>
      <c r="Q3" s="6">
        <f>P3+1</f>
        <v>45069</v>
      </c>
      <c r="R3" s="6">
        <f t="shared" si="0"/>
        <v>45070</v>
      </c>
      <c r="S3" s="6">
        <f t="shared" si="0"/>
        <v>45071</v>
      </c>
      <c r="T3" s="6">
        <f t="shared" si="0"/>
        <v>45072</v>
      </c>
      <c r="U3" s="6">
        <f t="shared" si="0"/>
        <v>45073</v>
      </c>
      <c r="V3" s="8">
        <f t="shared" si="0"/>
        <v>45074</v>
      </c>
      <c r="W3" s="7">
        <f>V3+1</f>
        <v>45075</v>
      </c>
      <c r="X3" s="6">
        <f>W3+1</f>
        <v>45076</v>
      </c>
      <c r="Y3" s="6">
        <f t="shared" si="0"/>
        <v>45077</v>
      </c>
      <c r="Z3" s="6">
        <f t="shared" si="0"/>
        <v>45078</v>
      </c>
      <c r="AA3" s="6">
        <f t="shared" si="0"/>
        <v>45079</v>
      </c>
      <c r="AB3" s="6">
        <f t="shared" si="0"/>
        <v>45080</v>
      </c>
      <c r="AC3" s="8">
        <f t="shared" si="0"/>
        <v>45081</v>
      </c>
      <c r="AD3" s="7">
        <f>AC3+1</f>
        <v>45082</v>
      </c>
      <c r="AE3" s="6">
        <f>AD3+1</f>
        <v>45083</v>
      </c>
      <c r="AF3" s="6">
        <f t="shared" si="0"/>
        <v>45084</v>
      </c>
      <c r="AG3" s="6">
        <f t="shared" si="0"/>
        <v>45085</v>
      </c>
      <c r="AH3" s="6">
        <f t="shared" si="0"/>
        <v>45086</v>
      </c>
      <c r="AI3" s="6">
        <f t="shared" si="0"/>
        <v>45087</v>
      </c>
      <c r="AJ3" s="8">
        <f t="shared" si="0"/>
        <v>45088</v>
      </c>
      <c r="AK3" s="7">
        <f>AJ3+1</f>
        <v>45089</v>
      </c>
      <c r="AL3" s="6">
        <f>AK3+1</f>
        <v>45090</v>
      </c>
      <c r="AM3" s="6">
        <f t="shared" si="0"/>
        <v>45091</v>
      </c>
      <c r="AN3" s="6">
        <f t="shared" si="0"/>
        <v>45092</v>
      </c>
      <c r="AO3" s="6">
        <f t="shared" si="0"/>
        <v>45093</v>
      </c>
      <c r="AP3" s="6">
        <f t="shared" si="0"/>
        <v>45094</v>
      </c>
      <c r="AQ3" s="8">
        <f t="shared" si="0"/>
        <v>45095</v>
      </c>
      <c r="AR3" s="7">
        <f>AQ3+1</f>
        <v>45096</v>
      </c>
      <c r="AS3" s="6">
        <f>AR3+1</f>
        <v>45097</v>
      </c>
      <c r="AT3" s="6">
        <f t="shared" si="0"/>
        <v>45098</v>
      </c>
      <c r="AU3" s="6">
        <f t="shared" si="0"/>
        <v>45099</v>
      </c>
      <c r="AV3" s="6">
        <f t="shared" si="0"/>
        <v>45100</v>
      </c>
      <c r="AW3" s="6">
        <f t="shared" si="0"/>
        <v>45101</v>
      </c>
      <c r="AX3" s="8">
        <f t="shared" si="0"/>
        <v>45102</v>
      </c>
      <c r="AY3" s="7">
        <f>AX3+1</f>
        <v>45103</v>
      </c>
      <c r="AZ3" s="6">
        <f>AY3+1</f>
        <v>45104</v>
      </c>
      <c r="BA3" s="6">
        <f t="shared" ref="BA3:BE3" si="1">AZ3+1</f>
        <v>45105</v>
      </c>
      <c r="BB3" s="6">
        <f t="shared" si="1"/>
        <v>45106</v>
      </c>
      <c r="BC3" s="6">
        <f t="shared" si="1"/>
        <v>45107</v>
      </c>
      <c r="BD3" s="6">
        <f t="shared" si="1"/>
        <v>45108</v>
      </c>
      <c r="BE3" s="8">
        <f t="shared" si="1"/>
        <v>45109</v>
      </c>
      <c r="BF3" s="7">
        <f>BE3+1</f>
        <v>45110</v>
      </c>
      <c r="BG3" s="6">
        <f>BF3+1</f>
        <v>45111</v>
      </c>
      <c r="BH3" s="6">
        <f t="shared" ref="BH3:BL3" si="2">BG3+1</f>
        <v>45112</v>
      </c>
      <c r="BI3" s="6">
        <f t="shared" si="2"/>
        <v>45113</v>
      </c>
      <c r="BJ3" s="6">
        <f t="shared" si="2"/>
        <v>45114</v>
      </c>
      <c r="BK3" s="6">
        <f t="shared" si="2"/>
        <v>45115</v>
      </c>
      <c r="BL3" s="8">
        <f t="shared" si="2"/>
        <v>45116</v>
      </c>
    </row>
    <row r="4" spans="1:64" ht="30" customHeight="1" thickBot="1" x14ac:dyDescent="0.6">
      <c r="A4" s="27" t="s">
        <v>5</v>
      </c>
      <c r="B4" s="4" t="s">
        <v>6</v>
      </c>
      <c r="C4" s="5" t="s">
        <v>3</v>
      </c>
      <c r="D4" s="5" t="s">
        <v>7</v>
      </c>
      <c r="E4" s="5" t="s">
        <v>8</v>
      </c>
      <c r="F4" s="5" t="s">
        <v>9</v>
      </c>
      <c r="G4" s="5"/>
      <c r="H4" s="5" t="s">
        <v>10</v>
      </c>
      <c r="I4" s="9" t="str">
        <f t="shared" ref="I4" si="3">LEFT(TEXT(I3,"ddd"),1)</f>
        <v>d</v>
      </c>
      <c r="J4" s="9" t="str">
        <f t="shared" ref="J4:AR4" si="4">LEFT(TEXT(J3,"ddd"),1)</f>
        <v>d</v>
      </c>
      <c r="K4" s="9" t="str">
        <f t="shared" si="4"/>
        <v>d</v>
      </c>
      <c r="L4" s="9" t="str">
        <f t="shared" si="4"/>
        <v>d</v>
      </c>
      <c r="M4" s="9" t="str">
        <f t="shared" si="4"/>
        <v>d</v>
      </c>
      <c r="N4" s="9" t="str">
        <f t="shared" si="4"/>
        <v>d</v>
      </c>
      <c r="O4" s="9" t="str">
        <f t="shared" si="4"/>
        <v>d</v>
      </c>
      <c r="P4" s="9" t="str">
        <f t="shared" si="4"/>
        <v>d</v>
      </c>
      <c r="Q4" s="9" t="str">
        <f t="shared" si="4"/>
        <v>d</v>
      </c>
      <c r="R4" s="9" t="str">
        <f t="shared" si="4"/>
        <v>d</v>
      </c>
      <c r="S4" s="9" t="str">
        <f t="shared" si="4"/>
        <v>d</v>
      </c>
      <c r="T4" s="9" t="str">
        <f t="shared" si="4"/>
        <v>d</v>
      </c>
      <c r="U4" s="9" t="str">
        <f t="shared" si="4"/>
        <v>d</v>
      </c>
      <c r="V4" s="9" t="str">
        <f t="shared" si="4"/>
        <v>d</v>
      </c>
      <c r="W4" s="9" t="str">
        <f t="shared" si="4"/>
        <v>d</v>
      </c>
      <c r="X4" s="9" t="str">
        <f t="shared" si="4"/>
        <v>d</v>
      </c>
      <c r="Y4" s="9" t="str">
        <f t="shared" si="4"/>
        <v>d</v>
      </c>
      <c r="Z4" s="9" t="str">
        <f t="shared" si="4"/>
        <v>d</v>
      </c>
      <c r="AA4" s="9" t="str">
        <f t="shared" si="4"/>
        <v>d</v>
      </c>
      <c r="AB4" s="9" t="str">
        <f t="shared" si="4"/>
        <v>d</v>
      </c>
      <c r="AC4" s="9" t="str">
        <f t="shared" si="4"/>
        <v>d</v>
      </c>
      <c r="AD4" s="9" t="str">
        <f t="shared" si="4"/>
        <v>d</v>
      </c>
      <c r="AE4" s="9" t="str">
        <f t="shared" si="4"/>
        <v>d</v>
      </c>
      <c r="AF4" s="9" t="str">
        <f t="shared" si="4"/>
        <v>d</v>
      </c>
      <c r="AG4" s="9" t="str">
        <f t="shared" si="4"/>
        <v>d</v>
      </c>
      <c r="AH4" s="9" t="str">
        <f t="shared" si="4"/>
        <v>d</v>
      </c>
      <c r="AI4" s="9" t="str">
        <f t="shared" si="4"/>
        <v>d</v>
      </c>
      <c r="AJ4" s="9" t="str">
        <f t="shared" si="4"/>
        <v>d</v>
      </c>
      <c r="AK4" s="9" t="str">
        <f t="shared" si="4"/>
        <v>d</v>
      </c>
      <c r="AL4" s="9" t="str">
        <f t="shared" si="4"/>
        <v>d</v>
      </c>
      <c r="AM4" s="9" t="str">
        <f t="shared" si="4"/>
        <v>d</v>
      </c>
      <c r="AN4" s="9" t="str">
        <f t="shared" si="4"/>
        <v>d</v>
      </c>
      <c r="AO4" s="9" t="str">
        <f t="shared" si="4"/>
        <v>d</v>
      </c>
      <c r="AP4" s="9" t="str">
        <f t="shared" si="4"/>
        <v>d</v>
      </c>
      <c r="AQ4" s="9" t="str">
        <f t="shared" si="4"/>
        <v>d</v>
      </c>
      <c r="AR4" s="9" t="str">
        <f t="shared" si="4"/>
        <v>d</v>
      </c>
      <c r="AS4" s="9" t="str">
        <f t="shared" ref="AS4:BL4" si="5">LEFT(TEXT(AS3,"ddd"),1)</f>
        <v>d</v>
      </c>
      <c r="AT4" s="9" t="str">
        <f t="shared" si="5"/>
        <v>d</v>
      </c>
      <c r="AU4" s="9" t="str">
        <f t="shared" si="5"/>
        <v>d</v>
      </c>
      <c r="AV4" s="9" t="str">
        <f t="shared" si="5"/>
        <v>d</v>
      </c>
      <c r="AW4" s="9" t="str">
        <f t="shared" si="5"/>
        <v>d</v>
      </c>
      <c r="AX4" s="9" t="str">
        <f t="shared" si="5"/>
        <v>d</v>
      </c>
      <c r="AY4" s="9" t="str">
        <f t="shared" si="5"/>
        <v>d</v>
      </c>
      <c r="AZ4" s="9" t="str">
        <f t="shared" si="5"/>
        <v>d</v>
      </c>
      <c r="BA4" s="9" t="str">
        <f t="shared" si="5"/>
        <v>d</v>
      </c>
      <c r="BB4" s="9" t="str">
        <f t="shared" si="5"/>
        <v>d</v>
      </c>
      <c r="BC4" s="9" t="str">
        <f t="shared" si="5"/>
        <v>d</v>
      </c>
      <c r="BD4" s="9" t="str">
        <f t="shared" si="5"/>
        <v>d</v>
      </c>
      <c r="BE4" s="9" t="str">
        <f t="shared" si="5"/>
        <v>d</v>
      </c>
      <c r="BF4" s="9" t="str">
        <f t="shared" si="5"/>
        <v>d</v>
      </c>
      <c r="BG4" s="9" t="str">
        <f t="shared" si="5"/>
        <v>d</v>
      </c>
      <c r="BH4" s="9" t="str">
        <f t="shared" si="5"/>
        <v>d</v>
      </c>
      <c r="BI4" s="9" t="str">
        <f t="shared" si="5"/>
        <v>d</v>
      </c>
      <c r="BJ4" s="9" t="str">
        <f t="shared" si="5"/>
        <v>d</v>
      </c>
      <c r="BK4" s="9" t="str">
        <f t="shared" si="5"/>
        <v>d</v>
      </c>
      <c r="BL4" s="9" t="str">
        <f t="shared" si="5"/>
        <v>d</v>
      </c>
    </row>
    <row r="5" spans="1:64" ht="30" hidden="1" customHeight="1" thickBot="1" x14ac:dyDescent="0.6">
      <c r="A5" s="26" t="s">
        <v>11</v>
      </c>
      <c r="C5" s="28"/>
      <c r="E5"/>
      <c r="H5" t="str">
        <f>IF(OR(ISBLANK(task_start),ISBLANK(task_end)),"",task_end-task_start+1)</f>
        <v/>
      </c>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row>
    <row r="6" spans="1:64" s="1" customFormat="1" ht="30" customHeight="1" thickBot="1" x14ac:dyDescent="0.6">
      <c r="A6" s="27" t="s">
        <v>12</v>
      </c>
      <c r="B6" s="11" t="s">
        <v>19</v>
      </c>
      <c r="C6" s="30"/>
      <c r="D6" s="12"/>
      <c r="E6" s="13"/>
      <c r="F6" s="14"/>
      <c r="G6" s="10"/>
      <c r="H6" s="10" t="str">
        <f t="shared" ref="H6:H20" si="6">IF(OR(ISBLANK(task_start),ISBLANK(task_end)),"",task_end-task_start+1)</f>
        <v/>
      </c>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row>
    <row r="7" spans="1:64" s="1" customFormat="1" ht="30" customHeight="1" thickBot="1" x14ac:dyDescent="0.6">
      <c r="A7" s="27" t="s">
        <v>13</v>
      </c>
      <c r="B7" s="38" t="s">
        <v>18</v>
      </c>
      <c r="C7" s="31"/>
      <c r="D7" s="15">
        <v>1</v>
      </c>
      <c r="E7" s="43">
        <f>Project_Start</f>
        <v>45061</v>
      </c>
      <c r="F7" s="43">
        <f>E7+5</f>
        <v>45066</v>
      </c>
      <c r="G7" s="10"/>
      <c r="H7" s="10">
        <f t="shared" si="6"/>
        <v>6</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pans="1:64" s="1" customFormat="1" ht="30" customHeight="1" thickBot="1" x14ac:dyDescent="0.6">
      <c r="A8" s="27" t="s">
        <v>14</v>
      </c>
      <c r="B8" s="50" t="s">
        <v>40</v>
      </c>
      <c r="C8" s="32"/>
      <c r="D8" s="16"/>
      <c r="E8" s="44"/>
      <c r="F8" s="51"/>
      <c r="G8" s="10"/>
      <c r="H8" s="10" t="str">
        <f t="shared" si="6"/>
        <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row>
    <row r="9" spans="1:64" s="1" customFormat="1" ht="30" customHeight="1" thickBot="1" x14ac:dyDescent="0.6">
      <c r="A9" s="27"/>
      <c r="B9" s="39" t="s">
        <v>20</v>
      </c>
      <c r="C9" s="33"/>
      <c r="D9" s="17">
        <v>1</v>
      </c>
      <c r="E9" s="45">
        <f>F7+1</f>
        <v>45067</v>
      </c>
      <c r="F9" s="45">
        <f>E9+0</f>
        <v>45067</v>
      </c>
      <c r="G9" s="10"/>
      <c r="H9" s="10">
        <f t="shared" si="6"/>
        <v>1</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1" customFormat="1" ht="30" customHeight="1" thickBot="1" x14ac:dyDescent="0.6">
      <c r="A10" s="26"/>
      <c r="B10" s="39" t="s">
        <v>21</v>
      </c>
      <c r="C10" s="33"/>
      <c r="D10" s="17">
        <v>1</v>
      </c>
      <c r="E10" s="45">
        <f>E9+0</f>
        <v>45067</v>
      </c>
      <c r="F10" s="45">
        <f>E10+0</f>
        <v>45067</v>
      </c>
      <c r="G10" s="10"/>
      <c r="H10" s="10">
        <f t="shared" si="6"/>
        <v>1</v>
      </c>
      <c r="I10" s="24"/>
      <c r="J10" s="24"/>
      <c r="K10" s="24"/>
      <c r="L10" s="24"/>
      <c r="M10" s="24"/>
      <c r="N10" s="24"/>
      <c r="O10" s="24"/>
      <c r="P10" s="24"/>
      <c r="Q10" s="24"/>
      <c r="R10" s="24"/>
      <c r="S10" s="24"/>
      <c r="T10" s="24"/>
      <c r="U10" s="25"/>
      <c r="V10" s="25"/>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row>
    <row r="11" spans="1:64" s="1" customFormat="1" ht="30" customHeight="1" thickBot="1" x14ac:dyDescent="0.6">
      <c r="A11" s="26"/>
      <c r="B11" s="39" t="s">
        <v>22</v>
      </c>
      <c r="C11" s="33"/>
      <c r="D11" s="17">
        <v>1</v>
      </c>
      <c r="E11" s="45">
        <f>F10</f>
        <v>45067</v>
      </c>
      <c r="F11" s="45">
        <f>E11+1</f>
        <v>45068</v>
      </c>
      <c r="G11" s="10"/>
      <c r="H11" s="10">
        <f t="shared" si="6"/>
        <v>2</v>
      </c>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pans="1:64" s="1" customFormat="1" ht="30" customHeight="1" thickBot="1" x14ac:dyDescent="0.6">
      <c r="A12" s="26"/>
      <c r="B12" s="39" t="s">
        <v>23</v>
      </c>
      <c r="C12" s="33"/>
      <c r="D12" s="17">
        <v>1</v>
      </c>
      <c r="E12" s="45">
        <f>F11</f>
        <v>45068</v>
      </c>
      <c r="F12" s="45">
        <f>E12</f>
        <v>45068</v>
      </c>
      <c r="G12" s="10"/>
      <c r="H12" s="10">
        <f t="shared" si="6"/>
        <v>1</v>
      </c>
      <c r="I12" s="24"/>
      <c r="J12" s="24"/>
      <c r="K12" s="24"/>
      <c r="L12" s="24"/>
      <c r="M12" s="24"/>
      <c r="N12" s="24"/>
      <c r="O12" s="24"/>
      <c r="P12" s="24"/>
      <c r="Q12" s="24"/>
      <c r="R12" s="24"/>
      <c r="S12" s="24"/>
      <c r="T12" s="24"/>
      <c r="U12" s="24"/>
      <c r="V12" s="24"/>
      <c r="W12" s="24"/>
      <c r="X12" s="24"/>
      <c r="Y12" s="25"/>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pans="1:64" s="1" customFormat="1" ht="30" customHeight="1" thickBot="1" x14ac:dyDescent="0.6">
      <c r="A13" s="26" t="s">
        <v>15</v>
      </c>
      <c r="B13" s="18" t="s">
        <v>24</v>
      </c>
      <c r="C13" s="34"/>
      <c r="D13" s="19"/>
      <c r="E13" s="46"/>
      <c r="F13" s="52"/>
      <c r="G13" s="10"/>
      <c r="H13" s="10" t="str">
        <f t="shared" si="6"/>
        <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row>
    <row r="14" spans="1:64" s="1" customFormat="1" ht="30" customHeight="1" thickBot="1" x14ac:dyDescent="0.6">
      <c r="A14" s="26"/>
      <c r="B14" s="40" t="s">
        <v>25</v>
      </c>
      <c r="C14" s="35"/>
      <c r="D14" s="20">
        <v>1</v>
      </c>
      <c r="E14" s="47">
        <f>F12+2</f>
        <v>45070</v>
      </c>
      <c r="F14" s="47">
        <f>E14+0</f>
        <v>45070</v>
      </c>
      <c r="G14" s="10"/>
      <c r="H14" s="10">
        <f t="shared" si="6"/>
        <v>1</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row>
    <row r="15" spans="1:64" s="1" customFormat="1" ht="30" customHeight="1" thickBot="1" x14ac:dyDescent="0.6">
      <c r="A15" s="26" t="s">
        <v>15</v>
      </c>
      <c r="B15" s="21" t="s">
        <v>41</v>
      </c>
      <c r="C15" s="36"/>
      <c r="D15" s="22"/>
      <c r="E15" s="48"/>
      <c r="F15" s="53"/>
      <c r="G15" s="10"/>
      <c r="H15" s="10" t="str">
        <f t="shared" si="6"/>
        <v/>
      </c>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pans="1:64" s="1" customFormat="1" ht="30" customHeight="1" thickBot="1" x14ac:dyDescent="0.6">
      <c r="A16" s="26"/>
      <c r="B16" s="41" t="s">
        <v>26</v>
      </c>
      <c r="C16" s="37"/>
      <c r="D16" s="23">
        <v>1</v>
      </c>
      <c r="E16" s="49">
        <f>F14</f>
        <v>45070</v>
      </c>
      <c r="F16" s="49">
        <f>E16+5</f>
        <v>45075</v>
      </c>
      <c r="G16" s="10"/>
      <c r="H16" s="10">
        <f t="shared" si="6"/>
        <v>6</v>
      </c>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row>
    <row r="17" spans="1:64" s="1" customFormat="1" ht="30" customHeight="1" thickBot="1" x14ac:dyDescent="0.6">
      <c r="A17" s="26"/>
      <c r="B17" s="41" t="s">
        <v>27</v>
      </c>
      <c r="C17" s="37"/>
      <c r="D17" s="23">
        <v>1</v>
      </c>
      <c r="E17" s="49">
        <f>F16</f>
        <v>45075</v>
      </c>
      <c r="F17" s="49">
        <f>E17+2</f>
        <v>45077</v>
      </c>
      <c r="G17" s="10"/>
      <c r="H17" s="10">
        <f t="shared" si="6"/>
        <v>3</v>
      </c>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row>
    <row r="18" spans="1:64" s="1" customFormat="1" ht="30" customHeight="1" thickBot="1" x14ac:dyDescent="0.6">
      <c r="A18" s="26"/>
      <c r="B18" s="41" t="s">
        <v>28</v>
      </c>
      <c r="C18" s="37"/>
      <c r="D18" s="23">
        <v>1</v>
      </c>
      <c r="E18" s="49">
        <f>F17</f>
        <v>45077</v>
      </c>
      <c r="F18" s="49">
        <f>E18+4</f>
        <v>45081</v>
      </c>
      <c r="G18" s="10"/>
      <c r="H18" s="10">
        <f t="shared" si="6"/>
        <v>5</v>
      </c>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row>
    <row r="19" spans="1:64" s="1" customFormat="1" ht="30" customHeight="1" thickBot="1" x14ac:dyDescent="0.6">
      <c r="A19" s="26" t="s">
        <v>16</v>
      </c>
      <c r="B19" s="58" t="s">
        <v>42</v>
      </c>
      <c r="C19" s="59"/>
      <c r="D19" s="60"/>
      <c r="E19" s="61"/>
      <c r="F19" s="62"/>
      <c r="G19" s="10"/>
      <c r="H19" s="10" t="str">
        <f t="shared" si="6"/>
        <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row>
    <row r="20" spans="1:64" s="1" customFormat="1" ht="30" customHeight="1" thickBot="1" x14ac:dyDescent="0.6">
      <c r="A20" s="27" t="s">
        <v>17</v>
      </c>
      <c r="B20" s="56" t="s">
        <v>29</v>
      </c>
      <c r="C20" s="54"/>
      <c r="D20" s="55">
        <v>1</v>
      </c>
      <c r="E20" s="57">
        <f>F18</f>
        <v>45081</v>
      </c>
      <c r="F20" s="57">
        <f>E20+1</f>
        <v>45082</v>
      </c>
      <c r="G20" s="63"/>
      <c r="H20" s="63">
        <f t="shared" si="6"/>
        <v>2</v>
      </c>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2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row>
    <row r="21" spans="1:64" ht="30" customHeight="1" thickBot="1" x14ac:dyDescent="0.6">
      <c r="B21" s="56" t="s">
        <v>30</v>
      </c>
      <c r="C21" s="54"/>
      <c r="D21" s="55">
        <v>1</v>
      </c>
      <c r="E21" s="57">
        <f>F20</f>
        <v>45082</v>
      </c>
      <c r="F21" s="57">
        <f>E21+0</f>
        <v>45082</v>
      </c>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row>
    <row r="22" spans="1:64" ht="30" customHeight="1" thickBot="1" x14ac:dyDescent="0.6">
      <c r="B22" s="56" t="s">
        <v>31</v>
      </c>
      <c r="C22" s="54"/>
      <c r="D22" s="55">
        <v>1</v>
      </c>
      <c r="E22" s="57">
        <f>F21</f>
        <v>45082</v>
      </c>
      <c r="F22" s="57">
        <f>E22+2</f>
        <v>45084</v>
      </c>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row>
    <row r="23" spans="1:64" ht="30" customHeight="1" thickBot="1" x14ac:dyDescent="0.6">
      <c r="B23" s="56" t="s">
        <v>28</v>
      </c>
      <c r="C23" s="54"/>
      <c r="D23" s="55">
        <v>1</v>
      </c>
      <c r="E23" s="57">
        <f>F22</f>
        <v>45084</v>
      </c>
      <c r="F23" s="57">
        <f>E23+1</f>
        <v>45085</v>
      </c>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row>
    <row r="24" spans="1:64" ht="30" customHeight="1" thickBot="1" x14ac:dyDescent="0.6">
      <c r="B24" s="56" t="s">
        <v>32</v>
      </c>
      <c r="C24" s="54"/>
      <c r="D24" s="55">
        <v>1</v>
      </c>
      <c r="E24" s="57">
        <f>F23</f>
        <v>45085</v>
      </c>
      <c r="F24" s="57">
        <f>E24+0</f>
        <v>45085</v>
      </c>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row>
    <row r="25" spans="1:64" ht="30" customHeight="1" thickBot="1" x14ac:dyDescent="0.6">
      <c r="B25" s="69" t="s">
        <v>43</v>
      </c>
      <c r="C25" s="70"/>
      <c r="D25" s="71"/>
      <c r="E25" s="72"/>
      <c r="F25" s="73"/>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row>
    <row r="26" spans="1:64" ht="30" customHeight="1" thickBot="1" x14ac:dyDescent="0.6">
      <c r="B26" s="67" t="s">
        <v>33</v>
      </c>
      <c r="C26" s="65"/>
      <c r="D26" s="66">
        <v>1</v>
      </c>
      <c r="E26" s="68">
        <f>F24</f>
        <v>45085</v>
      </c>
      <c r="F26" s="68">
        <f>E26+4</f>
        <v>45089</v>
      </c>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row>
    <row r="27" spans="1:64" ht="30" customHeight="1" thickBot="1" x14ac:dyDescent="0.6">
      <c r="B27" s="67" t="s">
        <v>34</v>
      </c>
      <c r="C27" s="65"/>
      <c r="D27" s="66">
        <v>1</v>
      </c>
      <c r="E27" s="68">
        <f>F26</f>
        <v>45089</v>
      </c>
      <c r="F27" s="68">
        <f>E27+4</f>
        <v>45093</v>
      </c>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row>
    <row r="28" spans="1:64" ht="30" customHeight="1" thickBot="1" x14ac:dyDescent="0.6">
      <c r="B28" s="67" t="s">
        <v>35</v>
      </c>
      <c r="C28" s="65"/>
      <c r="D28" s="66">
        <v>1</v>
      </c>
      <c r="E28" s="68">
        <f>F27</f>
        <v>45093</v>
      </c>
      <c r="F28" s="68">
        <f>E28+2</f>
        <v>45095</v>
      </c>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row>
    <row r="29" spans="1:64" ht="30" customHeight="1" thickBot="1" x14ac:dyDescent="0.6">
      <c r="B29" s="67" t="s">
        <v>37</v>
      </c>
      <c r="C29" s="65"/>
      <c r="D29" s="66">
        <v>1</v>
      </c>
      <c r="E29" s="68">
        <f>F27</f>
        <v>45093</v>
      </c>
      <c r="F29" s="68">
        <f>E29+3</f>
        <v>45096</v>
      </c>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row>
    <row r="30" spans="1:64" ht="30" customHeight="1" thickBot="1" x14ac:dyDescent="0.6">
      <c r="B30" s="67" t="s">
        <v>36</v>
      </c>
      <c r="C30" s="65"/>
      <c r="D30" s="66">
        <v>1</v>
      </c>
      <c r="E30" s="68">
        <f>F29</f>
        <v>45096</v>
      </c>
      <c r="F30" s="68">
        <f>E30+0</f>
        <v>45096</v>
      </c>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row>
    <row r="31" spans="1:64" ht="30" customHeight="1" thickBot="1" x14ac:dyDescent="0.6">
      <c r="B31" s="76" t="s">
        <v>44</v>
      </c>
      <c r="C31" s="77"/>
      <c r="D31" s="78"/>
      <c r="E31" s="79"/>
      <c r="F31" s="80"/>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row>
    <row r="32" spans="1:64" ht="30" customHeight="1" thickBot="1" x14ac:dyDescent="0.6">
      <c r="B32" s="74" t="s">
        <v>38</v>
      </c>
      <c r="C32" s="30"/>
      <c r="D32" s="12">
        <v>1</v>
      </c>
      <c r="E32" s="75">
        <f>F30</f>
        <v>45096</v>
      </c>
      <c r="F32" s="75">
        <f>E32+1</f>
        <v>45097</v>
      </c>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row>
    <row r="33" spans="2:64" ht="30" customHeight="1" thickBot="1" x14ac:dyDescent="0.6">
      <c r="B33" s="82" t="s">
        <v>39</v>
      </c>
      <c r="C33" s="83"/>
      <c r="D33" s="84">
        <v>1</v>
      </c>
      <c r="E33" s="85">
        <f>F32</f>
        <v>45097</v>
      </c>
      <c r="F33" s="85">
        <f>E33+6</f>
        <v>45103</v>
      </c>
      <c r="G33" s="81"/>
      <c r="H33" s="81"/>
      <c r="I33" s="81"/>
      <c r="J33" s="81"/>
      <c r="K33" s="81"/>
      <c r="L33" s="81"/>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row>
    <row r="34" spans="2:64" ht="30" customHeight="1" x14ac:dyDescent="0.55000000000000004">
      <c r="B34" s="86"/>
      <c r="C34" s="87"/>
      <c r="D34" s="88"/>
      <c r="E34" s="89"/>
      <c r="F34" s="89"/>
    </row>
    <row r="35" spans="2:64" ht="30" customHeight="1" x14ac:dyDescent="0.55000000000000004">
      <c r="B35" s="86"/>
      <c r="C35" s="87"/>
      <c r="D35" s="88"/>
      <c r="E35" s="89"/>
      <c r="F35" s="89"/>
    </row>
    <row r="36" spans="2:64" ht="30" customHeight="1" x14ac:dyDescent="0.55000000000000004">
      <c r="B36" s="86"/>
      <c r="C36" s="87"/>
      <c r="D36" s="88"/>
      <c r="E36" s="89"/>
      <c r="F36" s="89"/>
    </row>
  </sheetData>
  <mergeCells count="11">
    <mergeCell ref="C1:D1"/>
    <mergeCell ref="C2:D2"/>
    <mergeCell ref="AK2:AQ2"/>
    <mergeCell ref="AR2:AX2"/>
    <mergeCell ref="AY2:BE2"/>
    <mergeCell ref="BF2:BL2"/>
    <mergeCell ref="E1:F1"/>
    <mergeCell ref="I2:O2"/>
    <mergeCell ref="P2:V2"/>
    <mergeCell ref="W2:AC2"/>
    <mergeCell ref="AD2:AJ2"/>
  </mergeCells>
  <conditionalFormatting sqref="D5:D36">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AN15:AN33 AO15:BL20 I15:AM20 I3:BL14">
    <cfRule type="expression" dxfId="5" priority="36">
      <formula>AND(TODAY()&gt;=I$3,TODAY()&lt;J$3)</formula>
    </cfRule>
  </conditionalFormatting>
  <conditionalFormatting sqref="AN15:AN33 AO15:BL20 I15:AM20 I5:BL14">
    <cfRule type="expression" dxfId="4" priority="30">
      <formula>AND(task_start&lt;=I$3,ROUNDDOWN((task_end-task_start+1)*task_progress,0)+task_start-1&gt;=I$3)</formula>
    </cfRule>
    <cfRule type="expression" dxfId="3" priority="31" stopIfTrue="1">
      <formula>AND(task_end&gt;=I$3,task_start&lt;J$3)</formula>
    </cfRule>
  </conditionalFormatting>
  <conditionalFormatting sqref="G21:AM33 AO21:BL33">
    <cfRule type="expression" dxfId="2" priority="3">
      <formula>AND(TODAY()&gt;=G$3,TODAY()&lt;H$3)</formula>
    </cfRule>
  </conditionalFormatting>
  <conditionalFormatting sqref="G21:AM33 AO21:BL33">
    <cfRule type="expression" dxfId="1" priority="1">
      <formula>AND(task_start&lt;=G$3,ROUNDDOWN((task_end-task_start+1)*task_progress,0)+task_start-1&gt;=G$3)</formula>
    </cfRule>
    <cfRule type="expression" dxfId="0" priority="2" stopIfTrue="1">
      <formula>AND(task_end&gt;=G$3,task_start&lt;H$3)</formula>
    </cfRule>
  </conditionalFormatting>
  <dataValidations count="1">
    <dataValidation type="whole" operator="greaterThanOrEqual" allowBlank="1" showInputMessage="1" promptTitle="Display Week" prompt="Changing this number will scroll the Gantt Chart view." sqref="E2"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D5:D36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2023-06-15T07:54:30Z</dcterms:created>
  <dcterms:modified xsi:type="dcterms:W3CDTF">2023-06-26T20:02:41Z</dcterms:modified>
  <cp:category/>
  <cp:contentStatus/>
</cp:coreProperties>
</file>