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jagoda/Dropbox/Ferroelectrics/"/>
    </mc:Choice>
  </mc:AlternateContent>
  <bookViews>
    <workbookView xWindow="4820" yWindow="680" windowWidth="22760" windowHeight="14120" tabRatio="500" activeTab="1"/>
  </bookViews>
  <sheets>
    <sheet name="Hoja2" sheetId="2" r:id="rId1"/>
    <sheet name="Hoja1" sheetId="1" r:id="rId2"/>
  </sheets>
  <definedNames>
    <definedName name="FE_RELAXED" localSheetId="1">Hoja1!$A$3:$B$72</definedName>
    <definedName name="GGA" localSheetId="0">Hoja2!$A$1:$F$70</definedName>
    <definedName name="PA_RELAXED" localSheetId="1">Hoja1!$C$3:$C$72</definedName>
    <definedName name="results_all" localSheetId="1">Hoja1!$H$3:$N$74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K72" i="1"/>
  <c r="I72" i="1"/>
  <c r="L72" i="1"/>
  <c r="L3" i="1"/>
  <c r="J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3" i="1"/>
  <c r="F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3" i="1"/>
</calcChain>
</file>

<file path=xl/connections.xml><?xml version="1.0" encoding="utf-8"?>
<connections xmlns="http://schemas.openxmlformats.org/spreadsheetml/2006/main">
  <connection id="1" name="FE_RELAXED" type="6" refreshedVersion="0" background="1" saveData="1">
    <textPr fileType="mac" sourceFile="/Users/jagoda/Dropbox/Ferroelectrics/FE_RELAXED.txt" delimited="0">
      <textFields count="2">
        <textField/>
        <textField position="6"/>
      </textFields>
    </textPr>
  </connection>
  <connection id="2" name="GGA" type="6" refreshedVersion="0" background="1" saveData="1">
    <textPr fileType="mac" sourceFile="/Users/jagoda/Dropbox/Ferroelectrics/GGA.txt" delimited="0">
      <textFields count="6">
        <textField/>
        <textField position="6"/>
        <textField position="22"/>
        <textField position="30"/>
        <textField position="46"/>
        <textField position="54"/>
      </textFields>
    </textPr>
  </connection>
  <connection id="3" name="PA_RELAXED" type="6" refreshedVersion="0" background="1" saveData="1">
    <textPr fileType="mac" sourceFile="/Users/jagoda/Dropbox/Ferroelectrics/PA_RELAXED.txt" delimited="0">
      <textFields count="2">
        <textField/>
        <textField position="6"/>
      </textFields>
    </textPr>
  </connection>
  <connection id="4" name="results_all" type="6" refreshedVersion="0" background="1" saveData="1">
    <textPr fileType="mac" sourceFile="/Users/jagoda/Dropbox/Ferroelectrics/results_all.txt" delimited="0">
      <textFields count="8">
        <textField/>
        <textField position="8"/>
        <textField position="19"/>
        <textField position="31"/>
        <textField position="42"/>
        <textField position="54"/>
        <textField position="66"/>
        <textField position="75"/>
      </textFields>
    </textPr>
  </connection>
</connections>
</file>

<file path=xl/sharedStrings.xml><?xml version="1.0" encoding="utf-8"?>
<sst xmlns="http://schemas.openxmlformats.org/spreadsheetml/2006/main" count="293" uniqueCount="149">
  <si>
    <t>NaLiSe</t>
  </si>
  <si>
    <t>NaLiTe</t>
  </si>
  <si>
    <t>KNaS</t>
  </si>
  <si>
    <t>KNaSe</t>
  </si>
  <si>
    <t>KNaTe</t>
  </si>
  <si>
    <t>CaLiSb</t>
  </si>
  <si>
    <t>CaLiBi</t>
  </si>
  <si>
    <t>SrLiSb</t>
  </si>
  <si>
    <t>SrLiBi</t>
  </si>
  <si>
    <t>MgCuP</t>
  </si>
  <si>
    <t>NaCdAs</t>
  </si>
  <si>
    <t>NaCdSb</t>
  </si>
  <si>
    <t>ScNiP</t>
  </si>
  <si>
    <t>ScPtP</t>
  </si>
  <si>
    <t>ScCuSi</t>
  </si>
  <si>
    <t>CaMgSi</t>
  </si>
  <si>
    <t>CaMgGe</t>
  </si>
  <si>
    <t>CaMgSn</t>
  </si>
  <si>
    <t>SrMgSi</t>
  </si>
  <si>
    <t>SrMgGe</t>
  </si>
  <si>
    <t>SrMgSn</t>
  </si>
  <si>
    <t>SrCaSi</t>
  </si>
  <si>
    <t>SrCaGe</t>
  </si>
  <si>
    <t>SrCaSn</t>
  </si>
  <si>
    <t>SrCaPb</t>
  </si>
  <si>
    <t>BaCaSi</t>
  </si>
  <si>
    <t>BaCaGe</t>
  </si>
  <si>
    <t>BaCaSn</t>
  </si>
  <si>
    <t>TiNiSi</t>
  </si>
  <si>
    <t>TiNiGe</t>
  </si>
  <si>
    <t>TiPdGe</t>
  </si>
  <si>
    <t>TiPtSi</t>
  </si>
  <si>
    <t>ZrPtSi</t>
  </si>
  <si>
    <t>ZrPtGe</t>
  </si>
  <si>
    <t>HfPdSi</t>
  </si>
  <si>
    <t>HfPtSi</t>
  </si>
  <si>
    <t>HfPtGe</t>
  </si>
  <si>
    <t>NaAgSe</t>
  </si>
  <si>
    <t>SrLiAs</t>
  </si>
  <si>
    <t>KSrP</t>
  </si>
  <si>
    <t>KSrSb</t>
  </si>
  <si>
    <t>KSrBi</t>
  </si>
  <si>
    <t>RbSrAs</t>
  </si>
  <si>
    <t>RbSrBi</t>
  </si>
  <si>
    <t>RbBaAs</t>
  </si>
  <si>
    <t>SrAuP</t>
  </si>
  <si>
    <t>LaLiSi</t>
  </si>
  <si>
    <t>NaInGe</t>
  </si>
  <si>
    <t>RbInSn</t>
  </si>
  <si>
    <t>BaSrSn</t>
  </si>
  <si>
    <t>LiBeP</t>
  </si>
  <si>
    <t>MgLiP</t>
  </si>
  <si>
    <t>LiZnP</t>
  </si>
  <si>
    <t>LiBeAs</t>
  </si>
  <si>
    <t>MgLiAs</t>
  </si>
  <si>
    <t>LiZnAs</t>
  </si>
  <si>
    <t>LiBeSb</t>
  </si>
  <si>
    <t>MgLiSb</t>
  </si>
  <si>
    <t>LiZnSb</t>
  </si>
  <si>
    <t>LiBeBi</t>
  </si>
  <si>
    <t>MgLiBi</t>
  </si>
  <si>
    <t>LiZnBi</t>
  </si>
  <si>
    <t>NaMgP</t>
  </si>
  <si>
    <t>NaMgAs</t>
  </si>
  <si>
    <t>NaMgSb</t>
  </si>
  <si>
    <t>NaZnSb</t>
  </si>
  <si>
    <t>NaMgBi</t>
  </si>
  <si>
    <t>NaZnBi</t>
  </si>
  <si>
    <t>KMgSb</t>
  </si>
  <si>
    <t>KMgBi</t>
  </si>
  <si>
    <t>ABC</t>
  </si>
  <si>
    <t>PA relaxed</t>
  </si>
  <si>
    <t>Delta SW</t>
  </si>
  <si>
    <t>Pnma relaxed</t>
  </si>
  <si>
    <t xml:space="preserve">	NaLiSe</t>
  </si>
  <si>
    <t xml:space="preserve">	NaLiTe</t>
  </si>
  <si>
    <t xml:space="preserve">	KNaS</t>
  </si>
  <si>
    <t xml:space="preserve">	KNaSe</t>
  </si>
  <si>
    <t xml:space="preserve">	KNaTe</t>
  </si>
  <si>
    <t xml:space="preserve">	CaLiSb</t>
  </si>
  <si>
    <t xml:space="preserve">	CaLiBi</t>
  </si>
  <si>
    <t xml:space="preserve">	SrLiSb</t>
  </si>
  <si>
    <t xml:space="preserve">	SrLiBi</t>
  </si>
  <si>
    <t xml:space="preserve">	MgCuP</t>
  </si>
  <si>
    <t xml:space="preserve">	NaCdAs</t>
  </si>
  <si>
    <t xml:space="preserve">	NaCdSb</t>
  </si>
  <si>
    <t xml:space="preserve">	ScNiP</t>
  </si>
  <si>
    <t xml:space="preserve">	ScPtP</t>
  </si>
  <si>
    <t xml:space="preserve">	ScCuSi</t>
  </si>
  <si>
    <t xml:space="preserve">	CaMgSi</t>
  </si>
  <si>
    <t xml:space="preserve">	CaMgGe</t>
  </si>
  <si>
    <t xml:space="preserve">	CaMgSn</t>
  </si>
  <si>
    <t xml:space="preserve">	SrMgSi</t>
  </si>
  <si>
    <t xml:space="preserve">	SrMgGe</t>
  </si>
  <si>
    <t xml:space="preserve">	SrMgSn</t>
  </si>
  <si>
    <t xml:space="preserve">	SrCaSi</t>
  </si>
  <si>
    <t xml:space="preserve">	SrCaGe</t>
  </si>
  <si>
    <t xml:space="preserve">	SrCaSn</t>
  </si>
  <si>
    <t xml:space="preserve">	SrCaPb</t>
  </si>
  <si>
    <t xml:space="preserve">	BaCaSi</t>
  </si>
  <si>
    <t xml:space="preserve">	BaCaGe</t>
  </si>
  <si>
    <t xml:space="preserve">	BaCaSn</t>
  </si>
  <si>
    <t xml:space="preserve">	TiNiSi</t>
  </si>
  <si>
    <t xml:space="preserve">	TiNiGe</t>
  </si>
  <si>
    <t xml:space="preserve">	TiPdGe</t>
  </si>
  <si>
    <t xml:space="preserve">	TiPtSi</t>
  </si>
  <si>
    <t xml:space="preserve">	ZrPtSi</t>
  </si>
  <si>
    <t xml:space="preserve">	ZrPtGe</t>
  </si>
  <si>
    <t xml:space="preserve">	HfPdSi</t>
  </si>
  <si>
    <t xml:space="preserve">	HfPtSi</t>
  </si>
  <si>
    <t xml:space="preserve">	HfPtGe</t>
  </si>
  <si>
    <t xml:space="preserve">	NaAgSe</t>
  </si>
  <si>
    <t xml:space="preserve">	SrLiAs</t>
  </si>
  <si>
    <t xml:space="preserve">	KSrP</t>
  </si>
  <si>
    <t xml:space="preserve">	KSrSb</t>
  </si>
  <si>
    <t xml:space="preserve">	KSrBi</t>
  </si>
  <si>
    <t xml:space="preserve">	RbSrAs</t>
  </si>
  <si>
    <t xml:space="preserve">	RbSrBi</t>
  </si>
  <si>
    <t xml:space="preserve">	RbBaAs</t>
  </si>
  <si>
    <t xml:space="preserve">	SrAuP</t>
  </si>
  <si>
    <t xml:space="preserve">	LaLiSi</t>
  </si>
  <si>
    <t xml:space="preserve">	NaInGe</t>
  </si>
  <si>
    <t xml:space="preserve">	RbInSn</t>
  </si>
  <si>
    <t xml:space="preserve">	BaSrSn</t>
  </si>
  <si>
    <t xml:space="preserve">	LiBeP</t>
  </si>
  <si>
    <t xml:space="preserve">	MgLiP</t>
  </si>
  <si>
    <t xml:space="preserve">	LiZnP</t>
  </si>
  <si>
    <t xml:space="preserve">	LiBeAs</t>
  </si>
  <si>
    <t xml:space="preserve">	MgLiAs</t>
  </si>
  <si>
    <t xml:space="preserve">	LiZnAs</t>
  </si>
  <si>
    <t xml:space="preserve">	LiBeSb</t>
  </si>
  <si>
    <t xml:space="preserve">	MgLiSb</t>
  </si>
  <si>
    <t xml:space="preserve">	LiZnSb</t>
  </si>
  <si>
    <t xml:space="preserve">	LiBeBi</t>
  </si>
  <si>
    <t xml:space="preserve">	MgLiBi</t>
  </si>
  <si>
    <t xml:space="preserve">	LiZnBi</t>
  </si>
  <si>
    <t xml:space="preserve">	NaMgP</t>
  </si>
  <si>
    <t xml:space="preserve">	NaMgAs</t>
  </si>
  <si>
    <t xml:space="preserve">	NaMgSb</t>
  </si>
  <si>
    <t xml:space="preserve">	NaZnSb</t>
  </si>
  <si>
    <t xml:space="preserve">	NaMgBi</t>
  </si>
  <si>
    <t xml:space="preserve">	NaZnBi</t>
  </si>
  <si>
    <t xml:space="preserve">	KMgSb</t>
  </si>
  <si>
    <t xml:space="preserve">	KMgBi</t>
  </si>
  <si>
    <t>FE relaxed</t>
  </si>
  <si>
    <t>Delta E</t>
  </si>
  <si>
    <t>PA_relaxed</t>
  </si>
  <si>
    <t>Calculations LDA</t>
  </si>
  <si>
    <t>Calculations 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</si>
</sst>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GA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E_RELAXED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_all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A_RELAXED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Ruler="0" workbookViewId="0">
      <selection activeCell="F1" sqref="F1:F1048576"/>
    </sheetView>
  </sheetViews>
  <sheetFormatPr baseColWidth="10" defaultRowHeight="16" x14ac:dyDescent="0.2"/>
  <cols>
    <col min="1" max="1" width="8" bestFit="1" customWidth="1"/>
    <col min="2" max="2" width="9.1640625" bestFit="1" customWidth="1"/>
    <col min="3" max="3" width="8.5" bestFit="1" customWidth="1"/>
    <col min="4" max="4" width="9.1640625" bestFit="1" customWidth="1"/>
    <col min="5" max="5" width="8.5" bestFit="1" customWidth="1"/>
    <col min="6" max="6" width="9.1640625" bestFit="1" customWidth="1"/>
  </cols>
  <sheetData>
    <row r="1" spans="1:6" x14ac:dyDescent="0.2">
      <c r="A1" t="s">
        <v>0</v>
      </c>
      <c r="B1" s="1">
        <v>-20.262046000000002</v>
      </c>
      <c r="C1" t="s">
        <v>74</v>
      </c>
      <c r="D1" s="1">
        <v>-20.262789000000001</v>
      </c>
      <c r="E1" t="s">
        <v>74</v>
      </c>
      <c r="F1" s="1">
        <v>-41.07302</v>
      </c>
    </row>
    <row r="2" spans="1:6" x14ac:dyDescent="0.2">
      <c r="A2" t="s">
        <v>1</v>
      </c>
      <c r="B2" s="1">
        <v>-18.491002999999999</v>
      </c>
      <c r="C2" t="s">
        <v>75</v>
      </c>
      <c r="D2" s="1">
        <v>-18.532098999999999</v>
      </c>
      <c r="E2" t="s">
        <v>75</v>
      </c>
      <c r="F2" s="1">
        <v>-37.505446999999997</v>
      </c>
    </row>
    <row r="3" spans="1:6" x14ac:dyDescent="0.2">
      <c r="A3" t="s">
        <v>2</v>
      </c>
      <c r="B3" s="1">
        <v>-19.215540000000001</v>
      </c>
      <c r="C3" t="s">
        <v>76</v>
      </c>
      <c r="D3" s="1">
        <v>-19.219038000000001</v>
      </c>
      <c r="E3" t="s">
        <v>76</v>
      </c>
      <c r="F3" s="1">
        <v>-39.031657000000003</v>
      </c>
    </row>
    <row r="4" spans="1:6" x14ac:dyDescent="0.2">
      <c r="A4" t="s">
        <v>3</v>
      </c>
      <c r="B4" s="1">
        <v>-18.114947000000001</v>
      </c>
      <c r="C4" t="s">
        <v>77</v>
      </c>
      <c r="D4" s="1">
        <v>-18.116095999999999</v>
      </c>
      <c r="E4" t="s">
        <v>77</v>
      </c>
      <c r="F4" s="1">
        <v>-36.813583000000001</v>
      </c>
    </row>
    <row r="5" spans="1:6" x14ac:dyDescent="0.2">
      <c r="A5" t="s">
        <v>4</v>
      </c>
      <c r="B5" s="1">
        <v>-16.834868</v>
      </c>
      <c r="C5" t="s">
        <v>78</v>
      </c>
      <c r="D5" s="1">
        <v>-16.850881000000001</v>
      </c>
      <c r="E5" t="s">
        <v>78</v>
      </c>
      <c r="F5" s="1">
        <v>-34.196950000000001</v>
      </c>
    </row>
    <row r="6" spans="1:6" x14ac:dyDescent="0.2">
      <c r="A6" t="s">
        <v>5</v>
      </c>
      <c r="B6" s="1">
        <v>-21.456130999999999</v>
      </c>
      <c r="C6" t="s">
        <v>79</v>
      </c>
      <c r="D6" s="1">
        <v>-21.459254000000001</v>
      </c>
      <c r="E6" t="s">
        <v>79</v>
      </c>
      <c r="F6" s="1">
        <v>-43.240934000000003</v>
      </c>
    </row>
    <row r="7" spans="1:6" x14ac:dyDescent="0.2">
      <c r="A7" t="s">
        <v>6</v>
      </c>
      <c r="B7" s="1">
        <v>-20.093055</v>
      </c>
      <c r="C7" t="s">
        <v>80</v>
      </c>
      <c r="D7" s="1">
        <v>-20.10463</v>
      </c>
      <c r="E7" t="s">
        <v>80</v>
      </c>
      <c r="F7" s="1">
        <v>-40.505316000000001</v>
      </c>
    </row>
    <row r="8" spans="1:6" x14ac:dyDescent="0.2">
      <c r="A8" t="s">
        <v>7</v>
      </c>
      <c r="B8" s="1">
        <v>-21.053052999999998</v>
      </c>
      <c r="C8" t="s">
        <v>81</v>
      </c>
      <c r="D8" s="1">
        <v>-21.055313000000002</v>
      </c>
      <c r="E8" t="s">
        <v>81</v>
      </c>
      <c r="F8" s="1">
        <v>-42.232261000000001</v>
      </c>
    </row>
    <row r="9" spans="1:6" x14ac:dyDescent="0.2">
      <c r="A9" t="s">
        <v>8</v>
      </c>
      <c r="B9" s="1">
        <v>-19.758403000000001</v>
      </c>
      <c r="C9" t="s">
        <v>82</v>
      </c>
      <c r="D9" s="1">
        <v>-19.757175</v>
      </c>
      <c r="E9" t="s">
        <v>82</v>
      </c>
      <c r="F9" s="1">
        <v>-39.676682999999997</v>
      </c>
    </row>
    <row r="10" spans="1:6" x14ac:dyDescent="0.2">
      <c r="A10" t="s">
        <v>9</v>
      </c>
      <c r="B10" s="1">
        <v>-23.561195999999999</v>
      </c>
      <c r="C10" t="s">
        <v>83</v>
      </c>
      <c r="D10" s="1">
        <v>-23.604323000000001</v>
      </c>
      <c r="E10" t="s">
        <v>83</v>
      </c>
      <c r="F10" s="1">
        <v>-47.811582000000001</v>
      </c>
    </row>
    <row r="11" spans="1:6" x14ac:dyDescent="0.2">
      <c r="A11" t="s">
        <v>10</v>
      </c>
      <c r="B11" s="1">
        <v>-15.412732999999999</v>
      </c>
      <c r="C11" t="s">
        <v>84</v>
      </c>
      <c r="D11" s="1">
        <v>-15.718138</v>
      </c>
      <c r="E11" t="s">
        <v>84</v>
      </c>
      <c r="F11" s="1">
        <v>-31.653095</v>
      </c>
    </row>
    <row r="12" spans="1:6" x14ac:dyDescent="0.2">
      <c r="A12" t="s">
        <v>11</v>
      </c>
      <c r="B12" s="1">
        <v>-14.044577</v>
      </c>
      <c r="C12" t="s">
        <v>85</v>
      </c>
      <c r="D12" s="1">
        <v>-14.488498</v>
      </c>
      <c r="E12" t="s">
        <v>85</v>
      </c>
      <c r="F12" s="1">
        <v>-28.87762</v>
      </c>
    </row>
    <row r="13" spans="1:6" x14ac:dyDescent="0.2">
      <c r="A13" t="s">
        <v>12</v>
      </c>
      <c r="B13" s="1">
        <v>-41.067172999999997</v>
      </c>
      <c r="C13" t="s">
        <v>86</v>
      </c>
      <c r="D13" s="1">
        <v>-41.068506999999997</v>
      </c>
      <c r="E13" t="s">
        <v>86</v>
      </c>
      <c r="F13" s="1">
        <v>-82.904225999999994</v>
      </c>
    </row>
    <row r="14" spans="1:6" x14ac:dyDescent="0.2">
      <c r="A14" t="s">
        <v>13</v>
      </c>
      <c r="B14" s="1">
        <v>-42.478535000000001</v>
      </c>
      <c r="C14" t="s">
        <v>87</v>
      </c>
      <c r="D14" s="1">
        <v>-42.521231</v>
      </c>
      <c r="E14" t="s">
        <v>87</v>
      </c>
      <c r="F14" s="1">
        <v>-85.830847000000006</v>
      </c>
    </row>
    <row r="15" spans="1:6" x14ac:dyDescent="0.2">
      <c r="A15" t="s">
        <v>14</v>
      </c>
      <c r="B15" s="1">
        <v>-34.435319999999997</v>
      </c>
      <c r="C15" t="s">
        <v>88</v>
      </c>
      <c r="D15" s="1">
        <v>-34.649625</v>
      </c>
      <c r="E15" t="s">
        <v>88</v>
      </c>
      <c r="F15" s="1">
        <v>-69.314971</v>
      </c>
    </row>
    <row r="16" spans="1:6" x14ac:dyDescent="0.2">
      <c r="A16" t="s">
        <v>15</v>
      </c>
      <c r="B16" s="1">
        <v>-19.85988</v>
      </c>
      <c r="C16" t="s">
        <v>89</v>
      </c>
      <c r="D16" s="1">
        <v>-19.930806</v>
      </c>
      <c r="E16" t="s">
        <v>89</v>
      </c>
      <c r="F16" s="1">
        <v>-40.740824000000003</v>
      </c>
    </row>
    <row r="17" spans="1:6" x14ac:dyDescent="0.2">
      <c r="A17" t="s">
        <v>16</v>
      </c>
      <c r="B17" s="1">
        <v>-18.791505999999998</v>
      </c>
      <c r="C17" t="s">
        <v>90</v>
      </c>
      <c r="D17" s="1">
        <v>-18.879850000000001</v>
      </c>
      <c r="E17" t="s">
        <v>90</v>
      </c>
      <c r="F17" s="1">
        <v>-38.615107999999999</v>
      </c>
    </row>
    <row r="18" spans="1:6" x14ac:dyDescent="0.2">
      <c r="A18" t="s">
        <v>17</v>
      </c>
      <c r="B18" s="1">
        <v>-17.506435</v>
      </c>
      <c r="C18" t="s">
        <v>91</v>
      </c>
      <c r="D18" s="1">
        <v>-17.602136000000002</v>
      </c>
      <c r="E18" t="s">
        <v>91</v>
      </c>
      <c r="F18" s="1">
        <v>-35.637484999999998</v>
      </c>
    </row>
    <row r="19" spans="1:6" x14ac:dyDescent="0.2">
      <c r="A19" t="s">
        <v>18</v>
      </c>
      <c r="B19" s="1">
        <v>-19.151119999999999</v>
      </c>
      <c r="C19" t="s">
        <v>92</v>
      </c>
      <c r="D19" s="1">
        <v>-19.152412999999999</v>
      </c>
      <c r="E19" t="s">
        <v>92</v>
      </c>
      <c r="F19" s="1">
        <v>-39.041992</v>
      </c>
    </row>
    <row r="20" spans="1:6" x14ac:dyDescent="0.2">
      <c r="A20" t="s">
        <v>19</v>
      </c>
      <c r="B20" s="1">
        <v>-18.154686000000002</v>
      </c>
      <c r="C20" t="s">
        <v>93</v>
      </c>
      <c r="D20" s="1">
        <v>-18.156184</v>
      </c>
      <c r="E20" t="s">
        <v>93</v>
      </c>
      <c r="F20" s="1">
        <v>-37.049914999999999</v>
      </c>
    </row>
    <row r="21" spans="1:6" x14ac:dyDescent="0.2">
      <c r="A21" t="s">
        <v>20</v>
      </c>
      <c r="B21" s="1">
        <v>-16.991543</v>
      </c>
      <c r="C21" t="s">
        <v>94</v>
      </c>
      <c r="D21" s="1">
        <v>-17.052506000000001</v>
      </c>
      <c r="E21" t="s">
        <v>94</v>
      </c>
      <c r="F21" s="1">
        <v>-34.611840000000001</v>
      </c>
    </row>
    <row r="22" spans="1:6" x14ac:dyDescent="0.2">
      <c r="A22" t="s">
        <v>21</v>
      </c>
      <c r="B22" s="1">
        <v>-20.13908</v>
      </c>
      <c r="C22" t="s">
        <v>95</v>
      </c>
      <c r="D22" s="1">
        <v>-20.140723999999999</v>
      </c>
      <c r="E22" t="s">
        <v>95</v>
      </c>
      <c r="F22" s="1">
        <v>-41.382489999999997</v>
      </c>
    </row>
    <row r="23" spans="1:6" x14ac:dyDescent="0.2">
      <c r="A23" t="s">
        <v>22</v>
      </c>
      <c r="B23" s="1">
        <v>-19.270076</v>
      </c>
      <c r="C23" t="s">
        <v>96</v>
      </c>
      <c r="D23" s="1">
        <v>-19.271815</v>
      </c>
      <c r="E23" t="s">
        <v>96</v>
      </c>
      <c r="F23" s="1">
        <v>-39.622526000000001</v>
      </c>
    </row>
    <row r="24" spans="1:6" x14ac:dyDescent="0.2">
      <c r="A24" t="s">
        <v>23</v>
      </c>
      <c r="B24" s="1">
        <v>-18.49783</v>
      </c>
      <c r="C24" t="s">
        <v>97</v>
      </c>
      <c r="D24" s="1">
        <v>-18.501491999999999</v>
      </c>
      <c r="E24" t="s">
        <v>97</v>
      </c>
      <c r="F24" s="1">
        <v>-37.636847000000003</v>
      </c>
    </row>
    <row r="25" spans="1:6" x14ac:dyDescent="0.2">
      <c r="A25" t="s">
        <v>24</v>
      </c>
      <c r="B25" s="1">
        <v>-17.379995000000001</v>
      </c>
      <c r="C25" t="s">
        <v>98</v>
      </c>
      <c r="D25" s="1">
        <v>-17.381741000000002</v>
      </c>
      <c r="E25" t="s">
        <v>98</v>
      </c>
      <c r="F25" s="1">
        <v>-35.351759000000001</v>
      </c>
    </row>
    <row r="26" spans="1:6" x14ac:dyDescent="0.2">
      <c r="A26" t="s">
        <v>25</v>
      </c>
      <c r="B26" s="1">
        <v>-20.351042</v>
      </c>
      <c r="C26" t="s">
        <v>99</v>
      </c>
      <c r="D26" s="1">
        <v>-20.377670999999999</v>
      </c>
      <c r="E26" t="s">
        <v>99</v>
      </c>
      <c r="F26" s="1">
        <v>-42.049970000000002</v>
      </c>
    </row>
    <row r="27" spans="1:6" x14ac:dyDescent="0.2">
      <c r="A27" t="s">
        <v>26</v>
      </c>
      <c r="B27" s="1">
        <v>-19.537223000000001</v>
      </c>
      <c r="C27" t="s">
        <v>100</v>
      </c>
      <c r="D27" s="1">
        <v>-19.558188000000001</v>
      </c>
      <c r="E27" t="s">
        <v>100</v>
      </c>
      <c r="F27" s="1">
        <v>-40.353557000000002</v>
      </c>
    </row>
    <row r="28" spans="1:6" x14ac:dyDescent="0.2">
      <c r="A28" t="s">
        <v>27</v>
      </c>
      <c r="B28" s="1">
        <v>-18.869630000000001</v>
      </c>
      <c r="C28" t="s">
        <v>101</v>
      </c>
      <c r="D28" s="1">
        <v>-18.870460000000001</v>
      </c>
      <c r="E28" t="s">
        <v>101</v>
      </c>
      <c r="F28" s="1">
        <v>-38.698756000000003</v>
      </c>
    </row>
    <row r="29" spans="1:6" x14ac:dyDescent="0.2">
      <c r="A29" t="s">
        <v>28</v>
      </c>
      <c r="B29" s="1">
        <v>-41.553418999999998</v>
      </c>
      <c r="C29" t="s">
        <v>102</v>
      </c>
      <c r="D29" s="1">
        <v>-42.016182999999998</v>
      </c>
      <c r="E29" t="s">
        <v>102</v>
      </c>
      <c r="F29" s="1">
        <v>-84.623946000000004</v>
      </c>
    </row>
    <row r="30" spans="1:6" x14ac:dyDescent="0.2">
      <c r="A30" t="s">
        <v>29</v>
      </c>
      <c r="B30" s="1">
        <v>-38.985475000000001</v>
      </c>
      <c r="C30" t="s">
        <v>103</v>
      </c>
      <c r="D30" s="1">
        <v>-39.413057999999999</v>
      </c>
      <c r="E30" t="s">
        <v>103</v>
      </c>
      <c r="F30" s="1">
        <v>-78.896030999999994</v>
      </c>
    </row>
    <row r="31" spans="1:6" x14ac:dyDescent="0.2">
      <c r="A31" t="s">
        <v>30</v>
      </c>
      <c r="B31" s="1">
        <v>-38.568331000000001</v>
      </c>
      <c r="C31" t="s">
        <v>104</v>
      </c>
      <c r="D31" s="1">
        <v>-38.681528999999998</v>
      </c>
      <c r="E31" t="s">
        <v>104</v>
      </c>
      <c r="F31" s="1">
        <v>-78.279893000000001</v>
      </c>
    </row>
    <row r="32" spans="1:6" x14ac:dyDescent="0.2">
      <c r="A32" t="s">
        <v>31</v>
      </c>
      <c r="B32" s="1">
        <v>-43.725805999999999</v>
      </c>
      <c r="C32" t="s">
        <v>105</v>
      </c>
      <c r="D32" s="1">
        <v>-44.080013999999998</v>
      </c>
      <c r="E32" t="s">
        <v>105</v>
      </c>
      <c r="F32" s="1">
        <v>-89.130449999999996</v>
      </c>
    </row>
    <row r="33" spans="1:6" x14ac:dyDescent="0.2">
      <c r="A33" t="s">
        <v>32</v>
      </c>
      <c r="B33" s="1">
        <v>-46.024971000000001</v>
      </c>
      <c r="C33" t="s">
        <v>106</v>
      </c>
      <c r="D33" s="1">
        <v>-46.436883999999999</v>
      </c>
      <c r="E33" t="s">
        <v>106</v>
      </c>
      <c r="F33" s="1">
        <v>-94.231026</v>
      </c>
    </row>
    <row r="34" spans="1:6" x14ac:dyDescent="0.2">
      <c r="A34" t="s">
        <v>33</v>
      </c>
      <c r="B34" s="1">
        <v>-43.344051999999998</v>
      </c>
      <c r="C34" t="s">
        <v>107</v>
      </c>
      <c r="D34" s="1">
        <v>-43.972911000000003</v>
      </c>
      <c r="E34" t="s">
        <v>107</v>
      </c>
      <c r="F34" s="1">
        <v>-88.375912</v>
      </c>
    </row>
    <row r="35" spans="1:6" x14ac:dyDescent="0.2">
      <c r="A35" t="s">
        <v>34</v>
      </c>
      <c r="B35" s="1">
        <v>-45.583956000000001</v>
      </c>
      <c r="C35" t="s">
        <v>108</v>
      </c>
      <c r="D35" s="1">
        <v>-46.161911000000003</v>
      </c>
      <c r="E35" t="s">
        <v>108</v>
      </c>
      <c r="F35" s="1">
        <v>-93.880008000000004</v>
      </c>
    </row>
    <row r="36" spans="1:6" x14ac:dyDescent="0.2">
      <c r="A36" t="s">
        <v>35</v>
      </c>
      <c r="B36" s="1">
        <v>-48.444946999999999</v>
      </c>
      <c r="C36" t="s">
        <v>109</v>
      </c>
      <c r="D36" s="1">
        <v>-49.077325999999999</v>
      </c>
      <c r="E36" t="s">
        <v>109</v>
      </c>
      <c r="F36" s="1">
        <v>-99.235140999999999</v>
      </c>
    </row>
    <row r="37" spans="1:6" x14ac:dyDescent="0.2">
      <c r="A37" t="s">
        <v>36</v>
      </c>
      <c r="B37" s="1">
        <v>-45.719017000000001</v>
      </c>
      <c r="C37" t="s">
        <v>110</v>
      </c>
      <c r="D37" s="1">
        <v>-46.464393000000001</v>
      </c>
      <c r="E37" t="s">
        <v>110</v>
      </c>
      <c r="F37" s="1">
        <v>-93.044849999999997</v>
      </c>
    </row>
    <row r="38" spans="1:6" x14ac:dyDescent="0.2">
      <c r="A38" t="s">
        <v>37</v>
      </c>
      <c r="B38" s="1">
        <v>-18.687450999999999</v>
      </c>
      <c r="C38" t="s">
        <v>111</v>
      </c>
      <c r="D38" s="1">
        <v>-18.7029</v>
      </c>
      <c r="E38" t="s">
        <v>111</v>
      </c>
      <c r="F38" s="1">
        <v>-37.797801999999997</v>
      </c>
    </row>
    <row r="39" spans="1:6" x14ac:dyDescent="0.2">
      <c r="A39" t="s">
        <v>38</v>
      </c>
      <c r="B39" s="1">
        <v>-22.590505</v>
      </c>
      <c r="C39" t="s">
        <v>112</v>
      </c>
      <c r="D39" s="1">
        <v>-22.592977000000001</v>
      </c>
      <c r="E39" t="s">
        <v>112</v>
      </c>
      <c r="F39" s="1">
        <v>-45.191327999999999</v>
      </c>
    </row>
    <row r="40" spans="1:6" x14ac:dyDescent="0.2">
      <c r="A40" t="s">
        <v>39</v>
      </c>
      <c r="B40" s="1">
        <v>-20.211732000000001</v>
      </c>
      <c r="C40" t="s">
        <v>113</v>
      </c>
      <c r="D40" s="1">
        <v>-20.212973000000002</v>
      </c>
      <c r="E40" t="s">
        <v>113</v>
      </c>
      <c r="F40" s="1">
        <v>-41.177433999999998</v>
      </c>
    </row>
    <row r="41" spans="1:6" x14ac:dyDescent="0.2">
      <c r="A41" t="s">
        <v>40</v>
      </c>
      <c r="B41" s="1">
        <v>-18.287005000000001</v>
      </c>
      <c r="C41" t="s">
        <v>114</v>
      </c>
      <c r="D41" s="1">
        <v>-18.288694</v>
      </c>
      <c r="E41" t="s">
        <v>114</v>
      </c>
      <c r="F41" s="1">
        <v>-36.576808</v>
      </c>
    </row>
    <row r="42" spans="1:6" x14ac:dyDescent="0.2">
      <c r="A42" t="s">
        <v>41</v>
      </c>
      <c r="B42" s="1">
        <v>-17.216131000000001</v>
      </c>
      <c r="C42" t="s">
        <v>115</v>
      </c>
      <c r="D42" s="1">
        <v>-17.217721999999998</v>
      </c>
      <c r="E42" t="s">
        <v>115</v>
      </c>
      <c r="F42" s="1">
        <v>-34.430244999999999</v>
      </c>
    </row>
    <row r="43" spans="1:6" x14ac:dyDescent="0.2">
      <c r="A43" t="s">
        <v>42</v>
      </c>
      <c r="B43" s="1">
        <v>-18.628809</v>
      </c>
      <c r="C43" t="s">
        <v>116</v>
      </c>
      <c r="D43" s="1">
        <v>-18.631599000000001</v>
      </c>
      <c r="E43" t="s">
        <v>116</v>
      </c>
      <c r="F43" s="1">
        <v>-38.407777000000003</v>
      </c>
    </row>
    <row r="44" spans="1:6" x14ac:dyDescent="0.2">
      <c r="A44" t="s">
        <v>43</v>
      </c>
      <c r="B44" s="1">
        <v>-16.698654000000001</v>
      </c>
      <c r="C44" t="s">
        <v>117</v>
      </c>
      <c r="D44" s="1">
        <v>-16.701264999999999</v>
      </c>
      <c r="E44" t="s">
        <v>117</v>
      </c>
      <c r="F44" s="1">
        <v>-34.023400000000002</v>
      </c>
    </row>
    <row r="45" spans="1:6" x14ac:dyDescent="0.2">
      <c r="A45" t="s">
        <v>44</v>
      </c>
      <c r="B45" s="1">
        <v>-19.369001000000001</v>
      </c>
      <c r="C45" t="s">
        <v>118</v>
      </c>
      <c r="D45" s="1">
        <v>-19.370491000000001</v>
      </c>
      <c r="E45" t="s">
        <v>118</v>
      </c>
      <c r="F45" s="1">
        <v>-39.240295000000003</v>
      </c>
    </row>
    <row r="46" spans="1:6" x14ac:dyDescent="0.2">
      <c r="A46" t="s">
        <v>45</v>
      </c>
      <c r="B46" s="1">
        <v>-26.033185</v>
      </c>
      <c r="C46" t="s">
        <v>119</v>
      </c>
      <c r="D46" s="1">
        <v>-26.032910000000001</v>
      </c>
      <c r="E46" t="s">
        <v>119</v>
      </c>
      <c r="F46" s="1">
        <v>-52.072600000000001</v>
      </c>
    </row>
    <row r="47" spans="1:6" x14ac:dyDescent="0.2">
      <c r="A47" t="s">
        <v>46</v>
      </c>
      <c r="B47" s="1">
        <v>-27.629522999999999</v>
      </c>
      <c r="C47" t="s">
        <v>120</v>
      </c>
      <c r="D47" s="1">
        <v>-27.639638000000001</v>
      </c>
      <c r="E47" t="s">
        <v>120</v>
      </c>
      <c r="F47" s="1">
        <v>-55.369174999999998</v>
      </c>
    </row>
    <row r="48" spans="1:6" x14ac:dyDescent="0.2">
      <c r="A48" t="s">
        <v>47</v>
      </c>
      <c r="B48" s="1">
        <v>-17.054984999999999</v>
      </c>
      <c r="C48" t="s">
        <v>121</v>
      </c>
      <c r="D48" s="1">
        <v>-17.536311999999999</v>
      </c>
      <c r="E48" t="s">
        <v>121</v>
      </c>
      <c r="F48" s="1">
        <v>-35.020193999999996</v>
      </c>
    </row>
    <row r="49" spans="1:6" x14ac:dyDescent="0.2">
      <c r="A49" t="s">
        <v>48</v>
      </c>
      <c r="B49" s="1">
        <v>-15.717183</v>
      </c>
      <c r="C49" t="s">
        <v>122</v>
      </c>
      <c r="D49" s="1">
        <v>-15.365225000000001</v>
      </c>
      <c r="E49" t="s">
        <v>122</v>
      </c>
      <c r="F49" s="1">
        <v>-31.884954</v>
      </c>
    </row>
    <row r="50" spans="1:6" x14ac:dyDescent="0.2">
      <c r="A50" t="s">
        <v>49</v>
      </c>
      <c r="B50" s="1">
        <v>-18.141739999999999</v>
      </c>
      <c r="C50" t="s">
        <v>123</v>
      </c>
      <c r="D50" s="1">
        <v>-18.144145999999999</v>
      </c>
      <c r="E50" t="s">
        <v>123</v>
      </c>
      <c r="F50" s="1">
        <v>-37.092091000000003</v>
      </c>
    </row>
    <row r="51" spans="1:6" x14ac:dyDescent="0.2">
      <c r="A51" t="s">
        <v>50</v>
      </c>
      <c r="B51" s="1">
        <v>-25.400369999999999</v>
      </c>
      <c r="C51" t="s">
        <v>124</v>
      </c>
      <c r="D51" s="1">
        <v>-25.380496000000001</v>
      </c>
      <c r="E51" t="s">
        <v>124</v>
      </c>
      <c r="F51" s="1">
        <v>-51.070061000000003</v>
      </c>
    </row>
    <row r="52" spans="1:6" x14ac:dyDescent="0.2">
      <c r="A52" t="s">
        <v>51</v>
      </c>
      <c r="B52" s="1">
        <v>-21.257887</v>
      </c>
      <c r="C52" t="s">
        <v>125</v>
      </c>
      <c r="D52" s="1">
        <v>-21.335383</v>
      </c>
      <c r="E52" t="s">
        <v>125</v>
      </c>
      <c r="F52" s="1">
        <v>-43.646379000000003</v>
      </c>
    </row>
    <row r="53" spans="1:6" x14ac:dyDescent="0.2">
      <c r="A53" t="s">
        <v>52</v>
      </c>
      <c r="B53" s="1">
        <v>-19.478545</v>
      </c>
      <c r="C53" t="s">
        <v>126</v>
      </c>
      <c r="D53" s="1">
        <v>-19.913527999999999</v>
      </c>
      <c r="E53" t="s">
        <v>126</v>
      </c>
      <c r="F53" s="1">
        <v>-39.68779</v>
      </c>
    </row>
    <row r="54" spans="1:6" x14ac:dyDescent="0.2">
      <c r="A54" t="s">
        <v>53</v>
      </c>
      <c r="B54" s="1">
        <v>-23.328686999999999</v>
      </c>
      <c r="C54" t="s">
        <v>127</v>
      </c>
      <c r="D54" s="1">
        <v>-23.429364</v>
      </c>
      <c r="E54" t="s">
        <v>127</v>
      </c>
      <c r="F54" s="1">
        <v>-46.928314</v>
      </c>
    </row>
    <row r="55" spans="1:6" x14ac:dyDescent="0.2">
      <c r="A55" t="s">
        <v>54</v>
      </c>
      <c r="B55" s="1">
        <v>-19.765716000000001</v>
      </c>
      <c r="C55" t="s">
        <v>128</v>
      </c>
      <c r="D55" s="1">
        <v>-19.843826</v>
      </c>
      <c r="E55" t="s">
        <v>128</v>
      </c>
      <c r="F55" s="1">
        <v>-40.539901</v>
      </c>
    </row>
    <row r="56" spans="1:6" x14ac:dyDescent="0.2">
      <c r="A56" t="s">
        <v>55</v>
      </c>
      <c r="B56" s="1">
        <v>-17.794142999999998</v>
      </c>
      <c r="C56" t="s">
        <v>129</v>
      </c>
      <c r="D56" s="1">
        <v>-18.318646000000001</v>
      </c>
      <c r="E56" t="s">
        <v>129</v>
      </c>
      <c r="F56" s="1">
        <v>-36.423364999999997</v>
      </c>
    </row>
    <row r="57" spans="1:6" x14ac:dyDescent="0.2">
      <c r="A57" t="s">
        <v>56</v>
      </c>
      <c r="B57" s="1">
        <v>-20.634674</v>
      </c>
      <c r="C57" t="s">
        <v>130</v>
      </c>
      <c r="D57" s="1">
        <v>-21.087848000000001</v>
      </c>
      <c r="E57" t="s">
        <v>130</v>
      </c>
      <c r="F57" s="1">
        <v>-41.556857999999998</v>
      </c>
    </row>
    <row r="58" spans="1:6" x14ac:dyDescent="0.2">
      <c r="A58" t="s">
        <v>57</v>
      </c>
      <c r="B58" s="1">
        <v>-17.753627999999999</v>
      </c>
      <c r="C58" t="s">
        <v>131</v>
      </c>
      <c r="D58" s="1">
        <v>-17.847252999999998</v>
      </c>
      <c r="E58" t="s">
        <v>131</v>
      </c>
      <c r="F58" s="1">
        <v>-36.231558</v>
      </c>
    </row>
    <row r="59" spans="1:6" x14ac:dyDescent="0.2">
      <c r="A59" t="s">
        <v>58</v>
      </c>
      <c r="B59" s="1">
        <v>-15.859194</v>
      </c>
      <c r="C59" t="s">
        <v>132</v>
      </c>
      <c r="D59" s="1">
        <v>-16.504905999999998</v>
      </c>
      <c r="E59" t="s">
        <v>132</v>
      </c>
      <c r="F59" s="1">
        <v>-32.461210000000001</v>
      </c>
    </row>
    <row r="60" spans="1:6" x14ac:dyDescent="0.2">
      <c r="A60" t="s">
        <v>59</v>
      </c>
      <c r="B60" s="1">
        <v>-18.829643999999998</v>
      </c>
      <c r="C60" t="s">
        <v>133</v>
      </c>
      <c r="D60" s="1">
        <v>-19.368576000000001</v>
      </c>
      <c r="E60" t="s">
        <v>133</v>
      </c>
      <c r="F60" s="1">
        <v>-38.067588000000001</v>
      </c>
    </row>
    <row r="61" spans="1:6" x14ac:dyDescent="0.2">
      <c r="A61" t="s">
        <v>60</v>
      </c>
      <c r="B61" s="1">
        <v>-16.508956999999999</v>
      </c>
      <c r="C61" t="s">
        <v>134</v>
      </c>
      <c r="D61" s="1">
        <v>-16.555785</v>
      </c>
      <c r="E61" t="s">
        <v>134</v>
      </c>
      <c r="F61" s="1">
        <v>-33.514122</v>
      </c>
    </row>
    <row r="62" spans="1:6" x14ac:dyDescent="0.2">
      <c r="A62" t="s">
        <v>61</v>
      </c>
      <c r="B62" s="1">
        <v>-14.599112</v>
      </c>
      <c r="C62" t="s">
        <v>135</v>
      </c>
      <c r="D62" s="1">
        <v>-15.147008</v>
      </c>
      <c r="E62" t="s">
        <v>135</v>
      </c>
      <c r="F62" s="1">
        <v>-29.870493</v>
      </c>
    </row>
    <row r="63" spans="1:6" x14ac:dyDescent="0.2">
      <c r="A63" t="s">
        <v>62</v>
      </c>
      <c r="B63" s="1">
        <v>-19.454459</v>
      </c>
      <c r="C63" t="s">
        <v>136</v>
      </c>
      <c r="D63" s="1">
        <v>-19.628238</v>
      </c>
      <c r="E63" t="s">
        <v>136</v>
      </c>
      <c r="F63" s="1">
        <v>-40.395598</v>
      </c>
    </row>
    <row r="64" spans="1:6" x14ac:dyDescent="0.2">
      <c r="A64" t="s">
        <v>63</v>
      </c>
      <c r="B64" s="1">
        <v>-18.122615</v>
      </c>
      <c r="C64" t="s">
        <v>137</v>
      </c>
      <c r="D64" s="1">
        <v>-18.348313000000001</v>
      </c>
      <c r="E64" t="s">
        <v>137</v>
      </c>
      <c r="F64" s="1">
        <v>-37.669440999999999</v>
      </c>
    </row>
    <row r="65" spans="1:6" x14ac:dyDescent="0.2">
      <c r="A65" t="s">
        <v>64</v>
      </c>
      <c r="B65" s="1">
        <v>-16.389191</v>
      </c>
      <c r="C65" t="s">
        <v>138</v>
      </c>
      <c r="D65" s="1">
        <v>-16.712078999999999</v>
      </c>
      <c r="E65" t="s">
        <v>138</v>
      </c>
      <c r="F65" s="1">
        <v>-34.023637999999998</v>
      </c>
    </row>
    <row r="66" spans="1:6" x14ac:dyDescent="0.2">
      <c r="A66" t="s">
        <v>65</v>
      </c>
      <c r="B66" s="1">
        <v>-14.974709000000001</v>
      </c>
      <c r="C66" t="s">
        <v>139</v>
      </c>
      <c r="D66" s="1">
        <v>-15.021065999999999</v>
      </c>
      <c r="E66" t="s">
        <v>139</v>
      </c>
      <c r="F66" s="1">
        <v>-30.118188</v>
      </c>
    </row>
    <row r="67" spans="1:6" x14ac:dyDescent="0.2">
      <c r="A67" t="s">
        <v>66</v>
      </c>
      <c r="B67" s="1">
        <v>-15.198145999999999</v>
      </c>
      <c r="C67" t="s">
        <v>140</v>
      </c>
      <c r="D67" s="1">
        <v>-15.487893</v>
      </c>
      <c r="E67" t="s">
        <v>140</v>
      </c>
      <c r="F67" s="1">
        <v>-31.483184999999999</v>
      </c>
    </row>
    <row r="68" spans="1:6" x14ac:dyDescent="0.2">
      <c r="A68" t="s">
        <v>67</v>
      </c>
      <c r="B68" s="1">
        <v>-13.612842000000001</v>
      </c>
      <c r="C68" t="s">
        <v>141</v>
      </c>
      <c r="D68" s="1">
        <v>-13.856973999999999</v>
      </c>
      <c r="E68" t="s">
        <v>141</v>
      </c>
      <c r="F68" s="1">
        <v>-27.652100999999998</v>
      </c>
    </row>
    <row r="69" spans="1:6" x14ac:dyDescent="0.2">
      <c r="A69" t="s">
        <v>68</v>
      </c>
      <c r="B69" s="1">
        <v>-16.240518000000002</v>
      </c>
      <c r="C69" t="s">
        <v>142</v>
      </c>
      <c r="D69" s="1">
        <v>-15.950958</v>
      </c>
      <c r="E69" t="s">
        <v>142</v>
      </c>
      <c r="F69" s="1">
        <v>-33.184058999999998</v>
      </c>
    </row>
    <row r="70" spans="1:6" x14ac:dyDescent="0.2">
      <c r="A70" t="s">
        <v>69</v>
      </c>
      <c r="B70" s="1">
        <v>-15.029102</v>
      </c>
      <c r="C70" t="s">
        <v>143</v>
      </c>
      <c r="D70" s="1">
        <v>-14.883336</v>
      </c>
      <c r="E70" t="s">
        <v>143</v>
      </c>
      <c r="F70" s="1">
        <v>-30.84412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showRuler="0" workbookViewId="0">
      <selection activeCell="O6" sqref="O6"/>
    </sheetView>
  </sheetViews>
  <sheetFormatPr baseColWidth="10" defaultRowHeight="16" x14ac:dyDescent="0.2"/>
  <cols>
    <col min="1" max="1" width="8" bestFit="1" customWidth="1"/>
    <col min="2" max="2" width="10.33203125" customWidth="1"/>
    <col min="3" max="3" width="10.5" customWidth="1"/>
    <col min="4" max="4" width="10.83203125" style="2"/>
    <col min="5" max="5" width="11.83203125" customWidth="1"/>
    <col min="6" max="6" width="10.83203125" style="2"/>
    <col min="8" max="8" width="10.33203125" customWidth="1"/>
    <col min="9" max="9" width="11.83203125" customWidth="1"/>
    <col min="10" max="10" width="11.33203125" style="2" customWidth="1"/>
    <col min="11" max="11" width="14.33203125" customWidth="1"/>
    <col min="12" max="12" width="13.5" style="2" customWidth="1"/>
    <col min="13" max="13" width="12.33203125" customWidth="1"/>
    <col min="14" max="14" width="8" customWidth="1"/>
  </cols>
  <sheetData>
    <row r="1" spans="1:13" x14ac:dyDescent="0.2">
      <c r="B1" s="4" t="s">
        <v>147</v>
      </c>
      <c r="C1" s="4"/>
      <c r="D1" s="4"/>
      <c r="E1" s="4"/>
      <c r="F1" s="4"/>
      <c r="H1" s="4" t="s">
        <v>148</v>
      </c>
      <c r="I1" s="4"/>
      <c r="J1" s="4"/>
      <c r="K1" s="4"/>
      <c r="L1" s="4"/>
    </row>
    <row r="2" spans="1:13" x14ac:dyDescent="0.2">
      <c r="A2" t="s">
        <v>70</v>
      </c>
      <c r="B2" t="s">
        <v>144</v>
      </c>
      <c r="C2" t="s">
        <v>146</v>
      </c>
      <c r="D2" s="2" t="s">
        <v>72</v>
      </c>
      <c r="E2" t="s">
        <v>73</v>
      </c>
      <c r="F2" s="2" t="s">
        <v>145</v>
      </c>
      <c r="H2" t="s">
        <v>71</v>
      </c>
      <c r="I2" t="s">
        <v>144</v>
      </c>
      <c r="J2" s="2" t="s">
        <v>72</v>
      </c>
      <c r="K2" t="s">
        <v>73</v>
      </c>
      <c r="L2" s="2" t="s">
        <v>145</v>
      </c>
      <c r="M2" s="2"/>
    </row>
    <row r="3" spans="1:13" x14ac:dyDescent="0.2">
      <c r="A3" t="s">
        <v>0</v>
      </c>
      <c r="B3" s="1">
        <v>-22.329696999999999</v>
      </c>
      <c r="C3" s="1">
        <v>-22.329737999999999</v>
      </c>
      <c r="D3" s="2">
        <f>-(B3-C3)*0.5</f>
        <v>-2.0499999999756824E-5</v>
      </c>
      <c r="E3">
        <f>-45.290081</f>
        <v>-45.290081000000001</v>
      </c>
      <c r="F3" s="2">
        <f>-((0.25*E3)-(0.5*B3))</f>
        <v>0.15767175000000044</v>
      </c>
      <c r="H3" s="1">
        <v>-20.262046000000002</v>
      </c>
      <c r="I3" s="1">
        <v>-20.262789000000001</v>
      </c>
      <c r="J3" s="2">
        <f>-(I3-H3)*0.5</f>
        <v>3.7149999999996908E-4</v>
      </c>
      <c r="K3" s="1">
        <v>-41.07302</v>
      </c>
      <c r="L3" s="2">
        <f>-((0.25*K3)-(0.5*I3))</f>
        <v>0.13686049999999916</v>
      </c>
      <c r="M3" s="2"/>
    </row>
    <row r="4" spans="1:13" x14ac:dyDescent="0.2">
      <c r="A4" s="3" t="s">
        <v>1</v>
      </c>
      <c r="B4" s="1">
        <v>-20.57977</v>
      </c>
      <c r="C4" s="1">
        <v>-20.503229000000001</v>
      </c>
      <c r="D4" s="2">
        <f t="shared" ref="D4:D67" si="0">-(B4-C4)*0.5</f>
        <v>3.827049999999943E-2</v>
      </c>
      <c r="E4">
        <f>-41.565876</f>
        <v>-41.565876000000003</v>
      </c>
      <c r="F4" s="2">
        <f t="shared" ref="F4:F67" si="1">-((0.25*E4)-(0.5*B4))</f>
        <v>0.10158400000000078</v>
      </c>
      <c r="H4" s="1">
        <v>-18.491002999999999</v>
      </c>
      <c r="I4" s="1">
        <v>-18.532098999999999</v>
      </c>
      <c r="J4" s="2">
        <f t="shared" ref="J4:J67" si="2">-(I4-H4)*0.5</f>
        <v>2.0547999999999789E-2</v>
      </c>
      <c r="K4" s="1">
        <v>-37.505446999999997</v>
      </c>
      <c r="L4" s="2">
        <f t="shared" ref="L4:L67" si="3">-((0.25*K4)-(0.5*I4))</f>
        <v>0.11031224999999978</v>
      </c>
      <c r="M4" s="2"/>
    </row>
    <row r="5" spans="1:13" x14ac:dyDescent="0.2">
      <c r="A5" s="3" t="s">
        <v>2</v>
      </c>
      <c r="B5" s="1">
        <v>-21.271439999999998</v>
      </c>
      <c r="C5" s="1">
        <v>-21.258319</v>
      </c>
      <c r="D5" s="2">
        <f t="shared" si="0"/>
        <v>6.560499999999081E-3</v>
      </c>
      <c r="E5">
        <f>-43.178032</f>
        <v>-43.178032000000002</v>
      </c>
      <c r="F5" s="2">
        <f t="shared" si="1"/>
        <v>0.15878800000000126</v>
      </c>
      <c r="H5" s="1">
        <v>-19.215540000000001</v>
      </c>
      <c r="I5" s="1">
        <v>-19.219038000000001</v>
      </c>
      <c r="J5" s="2">
        <f t="shared" si="2"/>
        <v>1.7490000000002226E-3</v>
      </c>
      <c r="K5" s="1">
        <v>-39.031657000000003</v>
      </c>
      <c r="L5" s="2">
        <f t="shared" si="3"/>
        <v>0.14839525000000009</v>
      </c>
      <c r="M5" s="2"/>
    </row>
    <row r="6" spans="1:13" x14ac:dyDescent="0.2">
      <c r="A6" s="3" t="s">
        <v>3</v>
      </c>
      <c r="B6" s="1">
        <v>-20.216605999999999</v>
      </c>
      <c r="C6" s="1">
        <v>-20.196446000000002</v>
      </c>
      <c r="D6" s="2">
        <f t="shared" si="0"/>
        <v>1.0079999999998535E-2</v>
      </c>
      <c r="E6">
        <f>-40.993033</f>
        <v>-40.993032999999997</v>
      </c>
      <c r="F6" s="2">
        <f t="shared" si="1"/>
        <v>0.13995524999999986</v>
      </c>
      <c r="H6" s="1">
        <v>-18.114947000000001</v>
      </c>
      <c r="I6" s="1">
        <v>-18.116095999999999</v>
      </c>
      <c r="J6" s="2">
        <f t="shared" si="2"/>
        <v>5.7449999999903412E-4</v>
      </c>
      <c r="K6" s="1">
        <v>-36.813583000000001</v>
      </c>
      <c r="L6" s="2">
        <f t="shared" si="3"/>
        <v>0.14534775000000089</v>
      </c>
      <c r="M6" s="2"/>
    </row>
    <row r="7" spans="1:13" x14ac:dyDescent="0.2">
      <c r="A7" s="3" t="s">
        <v>4</v>
      </c>
      <c r="B7" s="1">
        <v>-18.854271000000001</v>
      </c>
      <c r="C7" s="1">
        <v>-18.841432999999999</v>
      </c>
      <c r="D7" s="2">
        <f t="shared" si="0"/>
        <v>6.4190000000010627E-3</v>
      </c>
      <c r="E7">
        <f>-38.158857</f>
        <v>-38.158856999999998</v>
      </c>
      <c r="F7" s="2">
        <f t="shared" si="1"/>
        <v>0.11257874999999906</v>
      </c>
      <c r="H7" s="1">
        <v>-16.834868</v>
      </c>
      <c r="I7" s="1">
        <v>-16.850881000000001</v>
      </c>
      <c r="J7" s="2">
        <f t="shared" si="2"/>
        <v>8.0065000000004716E-3</v>
      </c>
      <c r="K7" s="1">
        <v>-34.196950000000001</v>
      </c>
      <c r="L7" s="2">
        <f t="shared" si="3"/>
        <v>0.12379699999999971</v>
      </c>
      <c r="M7" s="2"/>
    </row>
    <row r="8" spans="1:13" x14ac:dyDescent="0.2">
      <c r="A8" s="3" t="s">
        <v>5</v>
      </c>
      <c r="B8" s="1">
        <v>-24.114386</v>
      </c>
      <c r="C8" s="1">
        <v>-24.095735999999999</v>
      </c>
      <c r="D8" s="2">
        <f t="shared" si="0"/>
        <v>9.3250000000004718E-3</v>
      </c>
      <c r="E8">
        <f>-48.543187</f>
        <v>-48.543187000000003</v>
      </c>
      <c r="F8" s="2">
        <f t="shared" si="1"/>
        <v>7.8603750000000971E-2</v>
      </c>
      <c r="H8" s="1">
        <v>-21.456130999999999</v>
      </c>
      <c r="I8" s="1">
        <v>-21.459254000000001</v>
      </c>
      <c r="J8" s="2">
        <f t="shared" si="2"/>
        <v>1.5615000000011037E-3</v>
      </c>
      <c r="K8" s="1">
        <v>-43.240934000000003</v>
      </c>
      <c r="L8" s="2">
        <f t="shared" si="3"/>
        <v>8.0606500000000025E-2</v>
      </c>
      <c r="M8" s="2"/>
    </row>
    <row r="9" spans="1:13" x14ac:dyDescent="0.2">
      <c r="A9" s="3" t="s">
        <v>6</v>
      </c>
      <c r="B9" s="1">
        <v>-22.864498999999999</v>
      </c>
      <c r="C9" s="1">
        <v>-22.83869</v>
      </c>
      <c r="D9" s="2">
        <f t="shared" si="0"/>
        <v>1.290449999999943E-2</v>
      </c>
      <c r="E9">
        <f>-46.005756</f>
        <v>-46.005755999999998</v>
      </c>
      <c r="F9" s="2">
        <f t="shared" si="1"/>
        <v>6.9189500000000237E-2</v>
      </c>
      <c r="H9" s="1">
        <v>-20.093055</v>
      </c>
      <c r="I9" s="1">
        <v>-20.10463</v>
      </c>
      <c r="J9" s="2">
        <f t="shared" si="2"/>
        <v>5.7875000000002785E-3</v>
      </c>
      <c r="K9" s="1">
        <v>-40.505316000000001</v>
      </c>
      <c r="L9" s="2">
        <f t="shared" si="3"/>
        <v>7.4014000000000024E-2</v>
      </c>
      <c r="M9" s="2"/>
    </row>
    <row r="10" spans="1:13" x14ac:dyDescent="0.2">
      <c r="A10" s="3" t="s">
        <v>7</v>
      </c>
      <c r="B10" s="1">
        <v>-23.586086000000002</v>
      </c>
      <c r="C10" s="1">
        <v>-23.584706000000001</v>
      </c>
      <c r="D10" s="2">
        <f t="shared" si="0"/>
        <v>6.9000000000052353E-4</v>
      </c>
      <c r="E10">
        <f>-47.376711</f>
        <v>-47.376711</v>
      </c>
      <c r="F10" s="2">
        <f t="shared" si="1"/>
        <v>5.1134749999999229E-2</v>
      </c>
      <c r="H10" s="1">
        <v>-21.053052999999998</v>
      </c>
      <c r="I10" s="1">
        <v>-21.055313000000002</v>
      </c>
      <c r="J10" s="2">
        <f t="shared" si="2"/>
        <v>1.1300000000016297E-3</v>
      </c>
      <c r="K10" s="1">
        <v>-42.232261000000001</v>
      </c>
      <c r="L10" s="2">
        <f t="shared" si="3"/>
        <v>3.0408749999999429E-2</v>
      </c>
      <c r="M10" s="2"/>
    </row>
    <row r="11" spans="1:13" x14ac:dyDescent="0.2">
      <c r="A11" s="3" t="s">
        <v>8</v>
      </c>
      <c r="B11" s="1">
        <v>-22.402417</v>
      </c>
      <c r="C11" s="1">
        <v>-22.400894999999998</v>
      </c>
      <c r="D11" s="2">
        <f t="shared" si="0"/>
        <v>7.610000000006778E-4</v>
      </c>
      <c r="E11">
        <f>-45.024016</f>
        <v>-45.024016000000003</v>
      </c>
      <c r="F11" s="2">
        <f t="shared" si="1"/>
        <v>5.4795500000000885E-2</v>
      </c>
      <c r="H11" s="1">
        <v>-19.758403000000001</v>
      </c>
      <c r="I11" s="1">
        <v>-19.757175</v>
      </c>
      <c r="J11" s="2">
        <f t="shared" si="2"/>
        <v>-6.1400000000055854E-4</v>
      </c>
      <c r="K11" s="1">
        <v>-39.676682999999997</v>
      </c>
      <c r="L11" s="2">
        <f t="shared" si="3"/>
        <v>4.0583249999999182E-2</v>
      </c>
      <c r="M11" s="2"/>
    </row>
    <row r="12" spans="1:13" x14ac:dyDescent="0.2">
      <c r="A12" t="s">
        <v>9</v>
      </c>
      <c r="B12" s="1">
        <v>-27.973222</v>
      </c>
      <c r="C12" s="1">
        <v>-27.885532000000001</v>
      </c>
      <c r="D12" s="2">
        <f t="shared" si="0"/>
        <v>4.3844999999999246E-2</v>
      </c>
      <c r="E12">
        <f>-56.524096</f>
        <v>-56.524096</v>
      </c>
      <c r="F12" s="2">
        <f t="shared" si="1"/>
        <v>0.14441300000000012</v>
      </c>
      <c r="H12" s="1">
        <v>-23.561195999999999</v>
      </c>
      <c r="I12" s="1">
        <v>-23.604323000000001</v>
      </c>
      <c r="J12" s="2">
        <f t="shared" si="2"/>
        <v>2.1563500000000957E-2</v>
      </c>
      <c r="K12" s="1">
        <v>-47.811582000000001</v>
      </c>
      <c r="L12" s="2">
        <f t="shared" si="3"/>
        <v>0.15073399999999992</v>
      </c>
      <c r="M12" s="2"/>
    </row>
    <row r="13" spans="1:13" x14ac:dyDescent="0.2">
      <c r="A13" t="s">
        <v>10</v>
      </c>
      <c r="B13" s="1">
        <v>-19.038609000000001</v>
      </c>
      <c r="C13" s="1">
        <v>-18.597988000000001</v>
      </c>
      <c r="D13" s="2">
        <f t="shared" si="0"/>
        <v>0.22031050000000008</v>
      </c>
      <c r="E13">
        <f>-38.197993</f>
        <v>-38.197992999999997</v>
      </c>
      <c r="F13" s="2">
        <f t="shared" si="1"/>
        <v>3.0193749999998687E-2</v>
      </c>
      <c r="H13" s="1">
        <v>-15.412732999999999</v>
      </c>
      <c r="I13" s="1">
        <v>-15.718138</v>
      </c>
      <c r="J13" s="2">
        <f t="shared" si="2"/>
        <v>0.15270250000000019</v>
      </c>
      <c r="K13" s="1">
        <v>-31.653095</v>
      </c>
      <c r="L13" s="2">
        <f t="shared" si="3"/>
        <v>5.4204750000000246E-2</v>
      </c>
      <c r="M13" s="2"/>
    </row>
    <row r="14" spans="1:13" x14ac:dyDescent="0.2">
      <c r="A14" t="s">
        <v>11</v>
      </c>
      <c r="B14" s="1">
        <v>-17.728013000000001</v>
      </c>
      <c r="C14" s="1">
        <v>-17.159746999999999</v>
      </c>
      <c r="D14" s="2">
        <f t="shared" si="0"/>
        <v>0.28413300000000064</v>
      </c>
      <c r="E14">
        <f>-35.215861</f>
        <v>-35.215860999999997</v>
      </c>
      <c r="F14" s="2">
        <f t="shared" si="1"/>
        <v>-6.0041250000001156E-2</v>
      </c>
      <c r="H14" s="1">
        <v>-14.044577</v>
      </c>
      <c r="I14" s="1">
        <v>-14.488498</v>
      </c>
      <c r="J14" s="2">
        <f t="shared" si="2"/>
        <v>0.22196049999999978</v>
      </c>
      <c r="K14" s="1">
        <v>-28.87762</v>
      </c>
      <c r="L14" s="2">
        <f t="shared" si="3"/>
        <v>-2.4843999999999866E-2</v>
      </c>
      <c r="M14" s="2"/>
    </row>
    <row r="15" spans="1:13" x14ac:dyDescent="0.2">
      <c r="A15" t="s">
        <v>12</v>
      </c>
      <c r="B15" s="1">
        <v>-46.338143000000002</v>
      </c>
      <c r="C15" s="1">
        <v>-46.335461000000002</v>
      </c>
      <c r="D15" s="2">
        <f t="shared" si="0"/>
        <v>1.3410000000000366E-3</v>
      </c>
      <c r="E15">
        <f>-93.613916</f>
        <v>-93.613916000000003</v>
      </c>
      <c r="F15" s="2">
        <f t="shared" si="1"/>
        <v>0.23440749999999966</v>
      </c>
      <c r="H15" s="1">
        <v>-41.067172999999997</v>
      </c>
      <c r="I15" s="1">
        <v>-41.068506999999997</v>
      </c>
      <c r="J15" s="2">
        <f t="shared" si="2"/>
        <v>6.6699999999997317E-4</v>
      </c>
      <c r="K15" s="1">
        <v>-82.904225999999994</v>
      </c>
      <c r="L15" s="2">
        <f t="shared" si="3"/>
        <v>0.19180300000000017</v>
      </c>
      <c r="M15" s="2"/>
    </row>
    <row r="16" spans="1:13" x14ac:dyDescent="0.2">
      <c r="A16" t="s">
        <v>13</v>
      </c>
      <c r="B16" s="1">
        <v>-48.175646</v>
      </c>
      <c r="C16" s="1">
        <v>-48.093961</v>
      </c>
      <c r="D16" s="2">
        <f t="shared" si="0"/>
        <v>4.0842500000000115E-2</v>
      </c>
      <c r="E16">
        <f>-97.532627</f>
        <v>-97.532627000000005</v>
      </c>
      <c r="F16" s="2">
        <f t="shared" si="1"/>
        <v>0.29533375000000106</v>
      </c>
      <c r="H16" s="1">
        <v>-42.478535000000001</v>
      </c>
      <c r="I16" s="1">
        <v>-42.521231</v>
      </c>
      <c r="J16" s="2">
        <f t="shared" si="2"/>
        <v>2.1347999999999701E-2</v>
      </c>
      <c r="K16" s="1">
        <v>-85.830847000000006</v>
      </c>
      <c r="L16" s="2">
        <f t="shared" si="3"/>
        <v>0.19709625000000131</v>
      </c>
      <c r="M16" s="2"/>
    </row>
    <row r="17" spans="1:13" x14ac:dyDescent="0.2">
      <c r="A17" t="s">
        <v>14</v>
      </c>
      <c r="B17" s="1">
        <v>-39.199693000000003</v>
      </c>
      <c r="C17" s="1">
        <v>-38.939892999999998</v>
      </c>
      <c r="D17" s="2">
        <f t="shared" si="0"/>
        <v>0.12990000000000279</v>
      </c>
      <c r="E17">
        <f>-78.313891</f>
        <v>-78.313890999999998</v>
      </c>
      <c r="F17" s="2">
        <f t="shared" si="1"/>
        <v>-2.137375000000219E-2</v>
      </c>
      <c r="H17" s="1">
        <v>-34.435319999999997</v>
      </c>
      <c r="I17" s="1">
        <v>-34.649625</v>
      </c>
      <c r="J17" s="2">
        <f t="shared" si="2"/>
        <v>0.10715250000000154</v>
      </c>
      <c r="K17" s="1">
        <v>-69.314971</v>
      </c>
      <c r="L17" s="2">
        <f t="shared" si="3"/>
        <v>3.930249999999802E-3</v>
      </c>
      <c r="M17" s="2"/>
    </row>
    <row r="18" spans="1:13" x14ac:dyDescent="0.2">
      <c r="A18" t="s">
        <v>15</v>
      </c>
      <c r="B18" s="1">
        <v>-22.705192</v>
      </c>
      <c r="C18" s="1">
        <v>-22.634834000000001</v>
      </c>
      <c r="D18" s="2">
        <f t="shared" si="0"/>
        <v>3.5178999999999405E-2</v>
      </c>
      <c r="E18">
        <f>-46.159854</f>
        <v>-46.159854000000003</v>
      </c>
      <c r="F18" s="2">
        <f t="shared" si="1"/>
        <v>0.18736750000000058</v>
      </c>
      <c r="H18" s="1">
        <v>-19.85988</v>
      </c>
      <c r="I18" s="1">
        <v>-19.930806</v>
      </c>
      <c r="J18" s="2">
        <f t="shared" si="2"/>
        <v>3.5463000000000022E-2</v>
      </c>
      <c r="K18" s="1">
        <v>-40.740824000000003</v>
      </c>
      <c r="L18" s="2">
        <f t="shared" si="3"/>
        <v>0.21980300000000064</v>
      </c>
      <c r="M18" s="2"/>
    </row>
    <row r="19" spans="1:13" x14ac:dyDescent="0.2">
      <c r="A19" t="s">
        <v>16</v>
      </c>
      <c r="B19" s="1">
        <v>-21.999663999999999</v>
      </c>
      <c r="C19" s="1">
        <v>-21.910091000000001</v>
      </c>
      <c r="D19" s="2">
        <f t="shared" si="0"/>
        <v>4.4786499999998952E-2</v>
      </c>
      <c r="E19">
        <f>-44.769672</f>
        <v>-44.769672</v>
      </c>
      <c r="F19" s="2">
        <f t="shared" si="1"/>
        <v>0.19258600000000037</v>
      </c>
      <c r="H19" s="1">
        <v>-18.791505999999998</v>
      </c>
      <c r="I19" s="1">
        <v>-18.879850000000001</v>
      </c>
      <c r="J19" s="2">
        <f t="shared" si="2"/>
        <v>4.4172000000001432E-2</v>
      </c>
      <c r="K19" s="1">
        <v>-38.615107999999999</v>
      </c>
      <c r="L19" s="2">
        <f t="shared" si="3"/>
        <v>0.21385199999999926</v>
      </c>
      <c r="M19" s="2"/>
    </row>
    <row r="20" spans="1:13" x14ac:dyDescent="0.2">
      <c r="A20" t="s">
        <v>17</v>
      </c>
      <c r="B20" s="1">
        <v>-20.699313</v>
      </c>
      <c r="C20" s="1">
        <v>-20.613299999999999</v>
      </c>
      <c r="D20" s="2">
        <f t="shared" si="0"/>
        <v>4.3006500000000614E-2</v>
      </c>
      <c r="E20">
        <f>-41.727833</f>
        <v>-41.727832999999997</v>
      </c>
      <c r="F20" s="2">
        <f t="shared" si="1"/>
        <v>8.2301749999999174E-2</v>
      </c>
      <c r="H20" s="1">
        <v>-17.506435</v>
      </c>
      <c r="I20" s="1">
        <v>-17.602136000000002</v>
      </c>
      <c r="J20" s="2">
        <f t="shared" si="2"/>
        <v>4.7850500000000906E-2</v>
      </c>
      <c r="K20" s="1">
        <v>-35.637484999999998</v>
      </c>
      <c r="L20" s="2">
        <f t="shared" si="3"/>
        <v>0.10830324999999874</v>
      </c>
      <c r="M20" s="2"/>
    </row>
    <row r="21" spans="1:13" x14ac:dyDescent="0.2">
      <c r="A21" t="s">
        <v>18</v>
      </c>
      <c r="B21" s="1">
        <v>-21.783631</v>
      </c>
      <c r="C21" s="1">
        <v>-21.771581999999999</v>
      </c>
      <c r="D21" s="2">
        <f t="shared" si="0"/>
        <v>6.0245000000005433E-3</v>
      </c>
      <c r="E21">
        <f>-44.35777</f>
        <v>-44.357770000000002</v>
      </c>
      <c r="F21" s="2">
        <f t="shared" si="1"/>
        <v>0.19762700000000066</v>
      </c>
      <c r="H21" s="1">
        <v>-19.151119999999999</v>
      </c>
      <c r="I21" s="1">
        <v>-19.152412999999999</v>
      </c>
      <c r="J21" s="2">
        <f t="shared" si="2"/>
        <v>6.4650000000021635E-4</v>
      </c>
      <c r="K21" s="1">
        <v>-39.041992</v>
      </c>
      <c r="L21" s="2">
        <f t="shared" si="3"/>
        <v>0.1842915000000005</v>
      </c>
      <c r="M21" s="2"/>
    </row>
    <row r="22" spans="1:13" x14ac:dyDescent="0.2">
      <c r="A22" t="s">
        <v>19</v>
      </c>
      <c r="B22" s="1">
        <v>-21.138472</v>
      </c>
      <c r="C22" s="1">
        <v>-21.115907</v>
      </c>
      <c r="D22" s="2">
        <f t="shared" si="0"/>
        <v>1.1282500000000084E-2</v>
      </c>
      <c r="E22">
        <f>-43.044544</f>
        <v>-43.044544000000002</v>
      </c>
      <c r="F22" s="2">
        <f t="shared" si="1"/>
        <v>0.1919000000000004</v>
      </c>
      <c r="H22" s="1">
        <v>-18.154686000000002</v>
      </c>
      <c r="I22" s="1">
        <v>-18.156184</v>
      </c>
      <c r="J22" s="2">
        <f t="shared" si="2"/>
        <v>7.4899999999900047E-4</v>
      </c>
      <c r="K22" s="1">
        <v>-37.049914999999999</v>
      </c>
      <c r="L22" s="2">
        <f t="shared" si="3"/>
        <v>0.18438674999999982</v>
      </c>
      <c r="M22" s="2"/>
    </row>
    <row r="23" spans="1:13" x14ac:dyDescent="0.2">
      <c r="A23" t="s">
        <v>20</v>
      </c>
      <c r="B23" s="1">
        <v>-20.060386999999999</v>
      </c>
      <c r="C23" s="1">
        <v>-19.983346999999998</v>
      </c>
      <c r="D23" s="2">
        <f t="shared" si="0"/>
        <v>3.852000000000011E-2</v>
      </c>
      <c r="E23">
        <f>-40.55794</f>
        <v>-40.557940000000002</v>
      </c>
      <c r="F23" s="2">
        <f t="shared" si="1"/>
        <v>0.10929150000000121</v>
      </c>
      <c r="H23" s="1">
        <v>-16.991543</v>
      </c>
      <c r="I23" s="1">
        <v>-17.052506000000001</v>
      </c>
      <c r="J23" s="2">
        <f t="shared" si="2"/>
        <v>3.0481500000000494E-2</v>
      </c>
      <c r="K23" s="1">
        <v>-34.611840000000001</v>
      </c>
      <c r="L23" s="2">
        <f t="shared" si="3"/>
        <v>0.12670699999999968</v>
      </c>
      <c r="M23" s="2"/>
    </row>
    <row r="24" spans="1:13" x14ac:dyDescent="0.2">
      <c r="A24" t="s">
        <v>21</v>
      </c>
      <c r="B24" s="1">
        <v>-22.772148999999999</v>
      </c>
      <c r="C24" s="1">
        <v>-22.770792</v>
      </c>
      <c r="D24" s="2">
        <f t="shared" si="0"/>
        <v>6.7849999999936017E-4</v>
      </c>
      <c r="E24">
        <f>-46.438461</f>
        <v>-46.438460999999997</v>
      </c>
      <c r="F24" s="2">
        <f t="shared" si="1"/>
        <v>0.22354074999999973</v>
      </c>
      <c r="H24" s="1">
        <v>-20.13908</v>
      </c>
      <c r="I24" s="1">
        <v>-20.140723999999999</v>
      </c>
      <c r="J24" s="2">
        <f t="shared" si="2"/>
        <v>8.2199999999943429E-4</v>
      </c>
      <c r="K24" s="1">
        <v>-41.382489999999997</v>
      </c>
      <c r="L24" s="2">
        <f t="shared" si="3"/>
        <v>0.27526049999999991</v>
      </c>
      <c r="M24" s="2"/>
    </row>
    <row r="25" spans="1:13" x14ac:dyDescent="0.2">
      <c r="A25" t="s">
        <v>22</v>
      </c>
      <c r="B25" s="1">
        <v>-22.213743999999998</v>
      </c>
      <c r="C25" s="1">
        <v>-22.212391</v>
      </c>
      <c r="D25" s="2">
        <f t="shared" si="0"/>
        <v>6.7649999999908061E-4</v>
      </c>
      <c r="E25">
        <f>-45.360582</f>
        <v>-45.360582000000001</v>
      </c>
      <c r="F25" s="2">
        <f t="shared" si="1"/>
        <v>0.23327350000000102</v>
      </c>
      <c r="H25" s="1">
        <v>-19.270076</v>
      </c>
      <c r="I25" s="1">
        <v>-19.271815</v>
      </c>
      <c r="J25" s="2">
        <f t="shared" si="2"/>
        <v>8.6950000000030059E-4</v>
      </c>
      <c r="K25" s="1">
        <v>-39.622526000000001</v>
      </c>
      <c r="L25" s="2">
        <f t="shared" si="3"/>
        <v>0.26972400000000007</v>
      </c>
      <c r="M25" s="2"/>
    </row>
    <row r="26" spans="1:13" x14ac:dyDescent="0.2">
      <c r="A26" t="s">
        <v>23</v>
      </c>
      <c r="B26" s="1">
        <v>-21.429100999999999</v>
      </c>
      <c r="C26" s="1">
        <v>-21.426143</v>
      </c>
      <c r="D26" s="2">
        <f t="shared" si="0"/>
        <v>1.478999999999786E-3</v>
      </c>
      <c r="E26">
        <f xml:space="preserve"> -43.298711</f>
        <v>-43.298710999999997</v>
      </c>
      <c r="F26" s="2">
        <f t="shared" si="1"/>
        <v>0.11012724999999968</v>
      </c>
      <c r="H26" s="1">
        <v>-18.49783</v>
      </c>
      <c r="I26" s="1">
        <v>-18.501491999999999</v>
      </c>
      <c r="J26" s="2">
        <f t="shared" si="2"/>
        <v>1.8309999999992499E-3</v>
      </c>
      <c r="K26" s="1">
        <v>-37.636847000000003</v>
      </c>
      <c r="L26" s="2">
        <f t="shared" si="3"/>
        <v>0.15846575000000129</v>
      </c>
      <c r="M26" s="2"/>
    </row>
    <row r="27" spans="1:13" x14ac:dyDescent="0.2">
      <c r="A27" t="s">
        <v>24</v>
      </c>
      <c r="B27" s="1">
        <v>-20.478186000000001</v>
      </c>
      <c r="C27" s="1">
        <v>-20.476509</v>
      </c>
      <c r="D27" s="2">
        <f t="shared" si="0"/>
        <v>8.3850000000040836E-4</v>
      </c>
      <c r="E27">
        <f>-41.395652</f>
        <v>-41.395651999999998</v>
      </c>
      <c r="F27" s="2">
        <f t="shared" si="1"/>
        <v>0.10981999999999914</v>
      </c>
      <c r="H27" s="1">
        <v>-17.379995000000001</v>
      </c>
      <c r="I27" s="1">
        <v>-17.381741000000002</v>
      </c>
      <c r="J27" s="2">
        <f t="shared" si="2"/>
        <v>8.7300000000034572E-4</v>
      </c>
      <c r="K27" s="1">
        <v>-35.351759000000001</v>
      </c>
      <c r="L27" s="2">
        <f t="shared" si="3"/>
        <v>0.14706924999999949</v>
      </c>
      <c r="M27" s="2"/>
    </row>
    <row r="28" spans="1:13" x14ac:dyDescent="0.2">
      <c r="A28" s="3" t="s">
        <v>25</v>
      </c>
      <c r="B28" s="1">
        <v>-23.032437999999999</v>
      </c>
      <c r="C28" s="1">
        <v>-23.009464999999999</v>
      </c>
      <c r="D28" s="2">
        <f t="shared" si="0"/>
        <v>1.1486500000000177E-2</v>
      </c>
      <c r="E28">
        <f>-47.313541</f>
        <v>-47.313541000000001</v>
      </c>
      <c r="F28" s="2">
        <f t="shared" si="1"/>
        <v>0.31216625000000064</v>
      </c>
      <c r="H28" s="1">
        <v>-20.351042</v>
      </c>
      <c r="I28" s="1">
        <v>-20.377670999999999</v>
      </c>
      <c r="J28" s="2">
        <f t="shared" si="2"/>
        <v>1.3314499999999896E-2</v>
      </c>
      <c r="K28" s="1">
        <v>-42.049970000000002</v>
      </c>
      <c r="L28" s="2">
        <f t="shared" si="3"/>
        <v>0.32365700000000075</v>
      </c>
      <c r="M28" s="2"/>
    </row>
    <row r="29" spans="1:13" x14ac:dyDescent="0.2">
      <c r="A29" t="s">
        <v>26</v>
      </c>
      <c r="B29" s="1">
        <v>-22.515118000000001</v>
      </c>
      <c r="C29" s="1">
        <v>-22.492889999999999</v>
      </c>
      <c r="D29" s="2">
        <f t="shared" si="0"/>
        <v>1.1114000000000956E-2</v>
      </c>
      <c r="E29">
        <f xml:space="preserve"> -46.264845</f>
        <v>-46.264845000000001</v>
      </c>
      <c r="F29" s="2">
        <f t="shared" si="1"/>
        <v>0.30865224999999974</v>
      </c>
      <c r="H29" s="1">
        <v>-19.537223000000001</v>
      </c>
      <c r="I29" s="1">
        <v>-19.558188000000001</v>
      </c>
      <c r="J29" s="2">
        <f t="shared" si="2"/>
        <v>1.0482500000000172E-2</v>
      </c>
      <c r="K29" s="1">
        <v>-40.353557000000002</v>
      </c>
      <c r="L29" s="2">
        <f t="shared" si="3"/>
        <v>0.30929524999999991</v>
      </c>
      <c r="M29" s="2"/>
    </row>
    <row r="30" spans="1:13" x14ac:dyDescent="0.2">
      <c r="A30" t="s">
        <v>27</v>
      </c>
      <c r="B30" s="1">
        <v>-21.821914</v>
      </c>
      <c r="C30" s="1">
        <v>-21.821331000000001</v>
      </c>
      <c r="D30" s="2">
        <f t="shared" si="0"/>
        <v>2.9149999999944498E-4</v>
      </c>
      <c r="E30">
        <f>-44.488233</f>
        <v>-44.488233000000001</v>
      </c>
      <c r="F30" s="2">
        <f t="shared" si="1"/>
        <v>0.21110125000000046</v>
      </c>
      <c r="H30" s="1">
        <v>-18.869630000000001</v>
      </c>
      <c r="I30" s="1">
        <v>-18.870460000000001</v>
      </c>
      <c r="J30" s="2">
        <f t="shared" si="2"/>
        <v>4.1500000000027626E-4</v>
      </c>
      <c r="K30" s="1">
        <v>-38.698756000000003</v>
      </c>
      <c r="L30" s="2">
        <f t="shared" si="3"/>
        <v>0.23945900000000009</v>
      </c>
      <c r="M30" s="2"/>
    </row>
    <row r="31" spans="1:13" x14ac:dyDescent="0.2">
      <c r="A31" t="s">
        <v>28</v>
      </c>
      <c r="B31" s="1">
        <v>-47.365544999999997</v>
      </c>
      <c r="C31" s="1">
        <v>-46.896343999999999</v>
      </c>
      <c r="D31" s="2">
        <f t="shared" si="0"/>
        <v>0.2346004999999991</v>
      </c>
      <c r="E31">
        <f xml:space="preserve"> -95.284105</f>
        <v>-95.284104999999997</v>
      </c>
      <c r="F31" s="2">
        <f t="shared" si="1"/>
        <v>0.13825375000000051</v>
      </c>
      <c r="H31" s="1">
        <v>-41.553418999999998</v>
      </c>
      <c r="I31" s="1">
        <v>-42.016182999999998</v>
      </c>
      <c r="J31" s="2">
        <f t="shared" si="2"/>
        <v>0.23138199999999998</v>
      </c>
      <c r="K31" s="1">
        <v>-84.623946000000004</v>
      </c>
      <c r="L31" s="2">
        <f t="shared" si="3"/>
        <v>0.14789500000000189</v>
      </c>
      <c r="M31" s="2"/>
    </row>
    <row r="32" spans="1:13" x14ac:dyDescent="0.2">
      <c r="A32" t="s">
        <v>29</v>
      </c>
      <c r="B32" s="1">
        <v>-45.096060999999999</v>
      </c>
      <c r="C32" s="1">
        <v>-44.657629999999997</v>
      </c>
      <c r="D32" s="2">
        <f t="shared" si="0"/>
        <v>0.21921550000000067</v>
      </c>
      <c r="E32">
        <f>-90.258345</f>
        <v>-90.258345000000006</v>
      </c>
      <c r="F32" s="2">
        <f t="shared" si="1"/>
        <v>1.6555750000001979E-2</v>
      </c>
      <c r="H32" s="1">
        <v>-38.985475000000001</v>
      </c>
      <c r="I32" s="1">
        <v>-39.413057999999999</v>
      </c>
      <c r="J32" s="2">
        <f t="shared" si="2"/>
        <v>0.21379149999999925</v>
      </c>
      <c r="K32" s="1">
        <v>-78.896030999999994</v>
      </c>
      <c r="L32" s="2">
        <f t="shared" si="3"/>
        <v>1.7478749999998655E-2</v>
      </c>
      <c r="M32" s="2"/>
    </row>
    <row r="33" spans="1:13" x14ac:dyDescent="0.2">
      <c r="A33" t="s">
        <v>30</v>
      </c>
      <c r="B33" s="1">
        <v>-44.602227999999997</v>
      </c>
      <c r="C33" s="1">
        <v>-44.529381999999998</v>
      </c>
      <c r="D33" s="2">
        <f t="shared" si="0"/>
        <v>3.6422999999999206E-2</v>
      </c>
      <c r="E33">
        <f>-90.24857</f>
        <v>-90.248570000000001</v>
      </c>
      <c r="F33" s="2">
        <f t="shared" si="1"/>
        <v>0.26102850000000188</v>
      </c>
      <c r="H33" s="1">
        <v>-38.568331000000001</v>
      </c>
      <c r="I33" s="1">
        <v>-38.681528999999998</v>
      </c>
      <c r="J33" s="2">
        <f t="shared" si="2"/>
        <v>5.6598999999998512E-2</v>
      </c>
      <c r="K33" s="1">
        <v>-78.279893000000001</v>
      </c>
      <c r="L33" s="2">
        <f t="shared" si="3"/>
        <v>0.22920875000000152</v>
      </c>
      <c r="M33" s="2"/>
    </row>
    <row r="34" spans="1:13" x14ac:dyDescent="0.2">
      <c r="A34" t="s">
        <v>31</v>
      </c>
      <c r="B34" s="1">
        <v>-49.864553000000001</v>
      </c>
      <c r="C34" s="1">
        <v>-49.607277000000003</v>
      </c>
      <c r="D34" s="2">
        <f t="shared" si="0"/>
        <v>0.1286379999999987</v>
      </c>
      <c r="E34">
        <f xml:space="preserve"> -100.83125</f>
        <v>-100.83125</v>
      </c>
      <c r="F34" s="2">
        <f t="shared" si="1"/>
        <v>0.27553599999999889</v>
      </c>
      <c r="H34" s="1">
        <v>-43.725805999999999</v>
      </c>
      <c r="I34" s="1">
        <v>-44.080013999999998</v>
      </c>
      <c r="J34" s="2">
        <f t="shared" si="2"/>
        <v>0.17710399999999993</v>
      </c>
      <c r="K34" s="1">
        <v>-89.130449999999996</v>
      </c>
      <c r="L34" s="2">
        <f t="shared" si="3"/>
        <v>0.24260549999999981</v>
      </c>
      <c r="M34" s="2"/>
    </row>
    <row r="35" spans="1:13" x14ac:dyDescent="0.2">
      <c r="A35" t="s">
        <v>32</v>
      </c>
      <c r="B35" s="1">
        <v>-52.214342000000002</v>
      </c>
      <c r="C35" s="1">
        <v>-51.734720000000003</v>
      </c>
      <c r="D35" s="2">
        <f t="shared" si="0"/>
        <v>0.23981099999999955</v>
      </c>
      <c r="E35">
        <f>-105.97211</f>
        <v>-105.97211</v>
      </c>
      <c r="F35" s="2">
        <f t="shared" si="1"/>
        <v>0.38585649999999916</v>
      </c>
      <c r="H35" s="1">
        <v>-46.024971000000001</v>
      </c>
      <c r="I35" s="1">
        <v>-46.436883999999999</v>
      </c>
      <c r="J35" s="2">
        <f t="shared" si="2"/>
        <v>0.20595649999999921</v>
      </c>
      <c r="K35" s="1">
        <v>-94.231026</v>
      </c>
      <c r="L35" s="2">
        <f t="shared" si="3"/>
        <v>0.33931450000000041</v>
      </c>
      <c r="M35" s="2"/>
    </row>
    <row r="36" spans="1:13" x14ac:dyDescent="0.2">
      <c r="A36" t="s">
        <v>33</v>
      </c>
      <c r="B36" s="1">
        <v>-50.039892999999999</v>
      </c>
      <c r="C36" s="1">
        <v>-49.458571999999997</v>
      </c>
      <c r="D36" s="2">
        <f t="shared" si="0"/>
        <v>0.29066050000000132</v>
      </c>
      <c r="E36">
        <f>-100.76219</f>
        <v>-100.76219</v>
      </c>
      <c r="F36" s="2">
        <f t="shared" si="1"/>
        <v>0.17060100000000133</v>
      </c>
      <c r="H36" s="1">
        <v>-43.344051999999998</v>
      </c>
      <c r="I36" s="1">
        <v>-43.972911000000003</v>
      </c>
      <c r="J36" s="2">
        <f t="shared" si="2"/>
        <v>0.3144295000000028</v>
      </c>
      <c r="K36" s="1">
        <v>-88.375912</v>
      </c>
      <c r="L36" s="2">
        <f t="shared" si="3"/>
        <v>0.10752249999999819</v>
      </c>
      <c r="M36" s="2"/>
    </row>
    <row r="37" spans="1:13" x14ac:dyDescent="0.2">
      <c r="A37" t="s">
        <v>34</v>
      </c>
      <c r="B37" s="1">
        <v>-51.868253000000003</v>
      </c>
      <c r="C37" s="1">
        <v>-51.268825</v>
      </c>
      <c r="D37" s="2">
        <f t="shared" si="0"/>
        <v>0.29971400000000159</v>
      </c>
      <c r="E37">
        <f xml:space="preserve"> -105.3423</f>
        <v>-105.34229999999999</v>
      </c>
      <c r="F37" s="2">
        <f t="shared" si="1"/>
        <v>0.40144849999999721</v>
      </c>
      <c r="H37" s="1">
        <v>-45.583956000000001</v>
      </c>
      <c r="I37" s="1">
        <v>-46.161911000000003</v>
      </c>
      <c r="J37" s="2">
        <f t="shared" si="2"/>
        <v>0.28897750000000144</v>
      </c>
      <c r="K37" s="1">
        <v>-93.880008000000004</v>
      </c>
      <c r="L37" s="2">
        <f t="shared" si="3"/>
        <v>0.38904649999999918</v>
      </c>
      <c r="M37" s="2"/>
    </row>
    <row r="38" spans="1:13" x14ac:dyDescent="0.2">
      <c r="A38" t="s">
        <v>35</v>
      </c>
      <c r="B38" s="1">
        <v>-54.923788000000002</v>
      </c>
      <c r="C38" s="1">
        <v>-54.282198000000001</v>
      </c>
      <c r="D38" s="2">
        <f t="shared" si="0"/>
        <v>0.32079500000000039</v>
      </c>
      <c r="E38">
        <f>-111.08695</f>
        <v>-111.08695</v>
      </c>
      <c r="F38" s="2">
        <f t="shared" si="1"/>
        <v>0.30984349999999949</v>
      </c>
      <c r="H38" s="1">
        <v>-48.444946999999999</v>
      </c>
      <c r="I38" s="1">
        <v>-49.077325999999999</v>
      </c>
      <c r="J38" s="2">
        <f t="shared" si="2"/>
        <v>0.31618950000000012</v>
      </c>
      <c r="K38" s="1">
        <v>-99.235140999999999</v>
      </c>
      <c r="L38" s="2">
        <f t="shared" si="3"/>
        <v>0.27012225000000001</v>
      </c>
      <c r="M38" s="2"/>
    </row>
    <row r="39" spans="1:13" x14ac:dyDescent="0.2">
      <c r="A39" t="s">
        <v>36</v>
      </c>
      <c r="B39" s="1">
        <v>-52.599791000000003</v>
      </c>
      <c r="C39" s="1">
        <v>-51.915216999999998</v>
      </c>
      <c r="D39" s="2">
        <f t="shared" si="0"/>
        <v>0.34228700000000245</v>
      </c>
      <c r="E39">
        <f>-105.56166</f>
        <v>-105.56166</v>
      </c>
      <c r="F39" s="2">
        <f t="shared" si="1"/>
        <v>9.0519499999999198E-2</v>
      </c>
      <c r="H39" s="1">
        <v>-45.719017000000001</v>
      </c>
      <c r="I39" s="1">
        <v>-46.464393000000001</v>
      </c>
      <c r="J39" s="2">
        <f t="shared" si="2"/>
        <v>0.37268800000000013</v>
      </c>
      <c r="K39" s="1">
        <v>-93.044849999999997</v>
      </c>
      <c r="L39" s="2">
        <f t="shared" si="3"/>
        <v>2.9015999999998598E-2</v>
      </c>
      <c r="M39" s="2"/>
    </row>
    <row r="40" spans="1:13" x14ac:dyDescent="0.2">
      <c r="A40" s="3" t="s">
        <v>37</v>
      </c>
      <c r="B40" s="1">
        <v>-22.361381000000002</v>
      </c>
      <c r="C40" s="1">
        <v>-22.244187</v>
      </c>
      <c r="D40" s="2">
        <f t="shared" si="0"/>
        <v>5.8597000000000676E-2</v>
      </c>
      <c r="E40">
        <f>-45.1529</f>
        <v>-45.152900000000002</v>
      </c>
      <c r="F40" s="2">
        <f t="shared" si="1"/>
        <v>0.10753449999999987</v>
      </c>
      <c r="H40" s="1">
        <v>-18.687450999999999</v>
      </c>
      <c r="I40" s="1">
        <v>-18.7029</v>
      </c>
      <c r="J40" s="2">
        <f t="shared" si="2"/>
        <v>7.724500000000134E-3</v>
      </c>
      <c r="K40" s="1">
        <v>-37.797801999999997</v>
      </c>
      <c r="L40" s="2">
        <f t="shared" si="3"/>
        <v>9.8000499999999491E-2</v>
      </c>
      <c r="M40" s="2"/>
    </row>
    <row r="41" spans="1:13" x14ac:dyDescent="0.2">
      <c r="A41" s="3" t="s">
        <v>38</v>
      </c>
      <c r="B41" s="1">
        <v>-25.190529999999999</v>
      </c>
      <c r="C41" s="1">
        <v>-25.189121</v>
      </c>
      <c r="D41" s="2">
        <f t="shared" si="0"/>
        <v>7.0449999999944168E-4</v>
      </c>
      <c r="E41">
        <f>-50.48857</f>
        <v>-50.488570000000003</v>
      </c>
      <c r="F41" s="2">
        <f t="shared" si="1"/>
        <v>2.687750000000122E-2</v>
      </c>
      <c r="H41" s="1">
        <v>-22.590505</v>
      </c>
      <c r="I41" s="1">
        <v>-22.592977000000001</v>
      </c>
      <c r="J41" s="2">
        <f t="shared" si="2"/>
        <v>1.236000000000459E-3</v>
      </c>
      <c r="K41" s="1">
        <v>-45.191327999999999</v>
      </c>
      <c r="L41" s="2">
        <f t="shared" si="3"/>
        <v>1.3434999999990538E-3</v>
      </c>
      <c r="M41" s="2"/>
    </row>
    <row r="42" spans="1:13" x14ac:dyDescent="0.2">
      <c r="A42" s="3" t="s">
        <v>39</v>
      </c>
      <c r="B42" s="1">
        <v>-22.860918000000002</v>
      </c>
      <c r="C42" s="1">
        <v>-22.862213000000001</v>
      </c>
      <c r="D42" s="2">
        <f t="shared" si="0"/>
        <v>-6.4749999999946795E-4</v>
      </c>
      <c r="E42">
        <f>-45.953933</f>
        <v>-45.953932999999999</v>
      </c>
      <c r="F42" s="2">
        <f t="shared" si="1"/>
        <v>5.8024249999999E-2</v>
      </c>
      <c r="H42" s="1">
        <v>-20.211732000000001</v>
      </c>
      <c r="I42" s="1">
        <v>-20.212973000000002</v>
      </c>
      <c r="J42" s="2">
        <f t="shared" si="2"/>
        <v>6.2050000000013483E-4</v>
      </c>
      <c r="K42" s="1">
        <v>-41.177433999999998</v>
      </c>
      <c r="L42" s="2">
        <f t="shared" si="3"/>
        <v>0.18787199999999871</v>
      </c>
      <c r="M42" s="2"/>
    </row>
    <row r="43" spans="1:13" x14ac:dyDescent="0.2">
      <c r="A43" s="3" t="s">
        <v>40</v>
      </c>
      <c r="B43" s="1">
        <v>-20.894164</v>
      </c>
      <c r="C43" s="1">
        <v>-20.892938000000001</v>
      </c>
      <c r="D43" s="2">
        <f t="shared" si="0"/>
        <v>6.1299999999953059E-4</v>
      </c>
      <c r="E43">
        <f>-41.787951</f>
        <v>-41.787951</v>
      </c>
      <c r="F43" s="2">
        <f t="shared" si="1"/>
        <v>-9.4250000000073442E-5</v>
      </c>
      <c r="H43" s="1">
        <v>-18.287005000000001</v>
      </c>
      <c r="I43" s="1">
        <v>-18.288694</v>
      </c>
      <c r="J43" s="2">
        <f t="shared" si="2"/>
        <v>8.4449999999947067E-4</v>
      </c>
      <c r="K43" s="1">
        <v>-36.576808</v>
      </c>
      <c r="L43" s="2">
        <f t="shared" si="3"/>
        <v>-1.449999999998397E-4</v>
      </c>
      <c r="M43" s="2"/>
    </row>
    <row r="44" spans="1:13" x14ac:dyDescent="0.2">
      <c r="A44" s="3" t="s">
        <v>41</v>
      </c>
      <c r="B44" s="1">
        <v>-19.900248999999999</v>
      </c>
      <c r="C44" s="1">
        <v>-19.898985</v>
      </c>
      <c r="D44" s="2">
        <f t="shared" si="0"/>
        <v>6.3199999999952183E-4</v>
      </c>
      <c r="E44">
        <f>-39.800347</f>
        <v>-39.800347000000002</v>
      </c>
      <c r="F44" s="2">
        <f t="shared" si="1"/>
        <v>-3.7749999998837325E-5</v>
      </c>
      <c r="H44" s="1">
        <v>-17.216131000000001</v>
      </c>
      <c r="I44" s="1">
        <v>-17.217721999999998</v>
      </c>
      <c r="J44" s="2">
        <f t="shared" si="2"/>
        <v>7.954999999988388E-4</v>
      </c>
      <c r="K44" s="1">
        <v>-34.430244999999999</v>
      </c>
      <c r="L44" s="2">
        <f t="shared" si="3"/>
        <v>-1.2997499999993778E-3</v>
      </c>
      <c r="M44" s="2"/>
    </row>
    <row r="45" spans="1:13" x14ac:dyDescent="0.2">
      <c r="A45" s="3" t="s">
        <v>42</v>
      </c>
      <c r="B45" s="1">
        <v>-21.478289</v>
      </c>
      <c r="C45" s="1">
        <v>-21.477031</v>
      </c>
      <c r="D45" s="2">
        <f t="shared" si="0"/>
        <v>6.2899999999999068E-4</v>
      </c>
      <c r="E45">
        <f>-43.566716</f>
        <v>-43.566716</v>
      </c>
      <c r="F45" s="2">
        <f t="shared" si="1"/>
        <v>0.1525344999999998</v>
      </c>
      <c r="H45" s="1">
        <v>-18.628809</v>
      </c>
      <c r="I45" s="1">
        <v>-18.631599000000001</v>
      </c>
      <c r="J45" s="2">
        <f t="shared" si="2"/>
        <v>1.3950000000004792E-3</v>
      </c>
      <c r="K45" s="1">
        <v>-38.407777000000003</v>
      </c>
      <c r="L45" s="2">
        <f t="shared" si="3"/>
        <v>0.28614475000000006</v>
      </c>
      <c r="M45" s="2"/>
    </row>
    <row r="46" spans="1:13" x14ac:dyDescent="0.2">
      <c r="A46" s="3" t="s">
        <v>43</v>
      </c>
      <c r="B46" s="1">
        <v>-19.459513000000001</v>
      </c>
      <c r="C46" s="1">
        <v>-19.458086999999999</v>
      </c>
      <c r="D46" s="2">
        <f t="shared" si="0"/>
        <v>7.1300000000107389E-4</v>
      </c>
      <c r="E46">
        <f>-39.069786</f>
        <v>-39.069786000000001</v>
      </c>
      <c r="F46" s="2">
        <f t="shared" si="1"/>
        <v>3.7689999999999557E-2</v>
      </c>
      <c r="H46" s="1">
        <v>-16.698654000000001</v>
      </c>
      <c r="I46" s="1">
        <v>-16.701264999999999</v>
      </c>
      <c r="J46" s="2">
        <f t="shared" si="2"/>
        <v>1.3054999999990713E-3</v>
      </c>
      <c r="K46" s="1">
        <v>-34.023400000000002</v>
      </c>
      <c r="L46" s="2">
        <f t="shared" si="3"/>
        <v>0.1552175000000009</v>
      </c>
      <c r="M46" s="2"/>
    </row>
    <row r="47" spans="1:13" x14ac:dyDescent="0.2">
      <c r="A47" s="3" t="s">
        <v>44</v>
      </c>
      <c r="B47" s="1">
        <v>-22.269812000000002</v>
      </c>
      <c r="C47" s="1">
        <v>-22.269732000000001</v>
      </c>
      <c r="D47" s="2">
        <f t="shared" si="0"/>
        <v>4.0000000000262048E-5</v>
      </c>
      <c r="E47">
        <f>-44.488308</f>
        <v>-44.488308000000004</v>
      </c>
      <c r="F47" s="2">
        <f t="shared" si="1"/>
        <v>-1.2828999999999979E-2</v>
      </c>
      <c r="H47" s="1">
        <v>-19.369001000000001</v>
      </c>
      <c r="I47" s="1">
        <v>-19.370491000000001</v>
      </c>
      <c r="J47" s="2">
        <f t="shared" si="2"/>
        <v>7.4500000000021771E-4</v>
      </c>
      <c r="K47" s="1">
        <v>-39.240295000000003</v>
      </c>
      <c r="L47" s="2">
        <f t="shared" si="3"/>
        <v>0.1248282500000002</v>
      </c>
      <c r="M47" s="2"/>
    </row>
    <row r="48" spans="1:13" x14ac:dyDescent="0.2">
      <c r="A48" s="3" t="s">
        <v>45</v>
      </c>
      <c r="B48" s="1">
        <v>-30.618711999999999</v>
      </c>
      <c r="C48" s="1">
        <v>-30.617958999999999</v>
      </c>
      <c r="D48" s="2">
        <f t="shared" si="0"/>
        <v>3.7649999999977979E-4</v>
      </c>
      <c r="E48">
        <f>-61.245866</f>
        <v>-61.245865999999999</v>
      </c>
      <c r="F48" s="2">
        <f t="shared" si="1"/>
        <v>2.1105000000005703E-3</v>
      </c>
      <c r="H48" s="1">
        <v>-26.033185</v>
      </c>
      <c r="I48" s="1">
        <v>-26.032910000000001</v>
      </c>
      <c r="J48" s="2">
        <f t="shared" si="2"/>
        <v>-1.3749999999923546E-4</v>
      </c>
      <c r="K48" s="1">
        <v>-52.072600000000001</v>
      </c>
      <c r="L48" s="2">
        <f t="shared" si="3"/>
        <v>1.69499999999978E-3</v>
      </c>
      <c r="M48" s="2"/>
    </row>
    <row r="49" spans="1:13" x14ac:dyDescent="0.2">
      <c r="A49" s="3" t="s">
        <v>46</v>
      </c>
      <c r="B49" s="1">
        <v>-30.317449</v>
      </c>
      <c r="C49" s="1">
        <v>-30.292052000000002</v>
      </c>
      <c r="D49" s="2">
        <f t="shared" si="0"/>
        <v>1.2698499999999058E-2</v>
      </c>
      <c r="E49">
        <f>-60.841621</f>
        <v>-60.841621000000004</v>
      </c>
      <c r="F49" s="2">
        <f t="shared" si="1"/>
        <v>5.1680750000000941E-2</v>
      </c>
      <c r="H49" s="1">
        <v>-27.629522999999999</v>
      </c>
      <c r="I49" s="1">
        <v>-27.639638000000001</v>
      </c>
      <c r="J49" s="2">
        <f t="shared" si="2"/>
        <v>5.0575000000012693E-3</v>
      </c>
      <c r="K49" s="1">
        <v>-55.369174999999998</v>
      </c>
      <c r="L49" s="2">
        <f t="shared" si="3"/>
        <v>2.2474749999998878E-2</v>
      </c>
      <c r="M49" s="2"/>
    </row>
    <row r="50" spans="1:13" x14ac:dyDescent="0.2">
      <c r="A50" s="3" t="s">
        <v>47</v>
      </c>
      <c r="B50" s="1">
        <v>-20.758182000000001</v>
      </c>
      <c r="C50" s="1">
        <v>-20.251556999999998</v>
      </c>
      <c r="D50" s="2">
        <f t="shared" si="0"/>
        <v>0.25331250000000161</v>
      </c>
      <c r="E50">
        <f>-41.325336</f>
        <v>-41.325336</v>
      </c>
      <c r="F50" s="2">
        <f t="shared" si="1"/>
        <v>-4.7757000000000716E-2</v>
      </c>
      <c r="H50" s="1">
        <v>-17.054984999999999</v>
      </c>
      <c r="I50" s="1">
        <v>-17.536311999999999</v>
      </c>
      <c r="J50" s="2">
        <f t="shared" si="2"/>
        <v>0.24066350000000014</v>
      </c>
      <c r="K50" s="1">
        <v>-35.020193999999996</v>
      </c>
      <c r="L50" s="2">
        <f t="shared" si="3"/>
        <v>-1.3107500000000272E-2</v>
      </c>
      <c r="M50" s="2"/>
    </row>
    <row r="51" spans="1:13" x14ac:dyDescent="0.2">
      <c r="A51" s="3" t="s">
        <v>48</v>
      </c>
      <c r="B51" s="1">
        <v>-18.760359000000001</v>
      </c>
      <c r="C51" s="1">
        <v>-18.235709</v>
      </c>
      <c r="D51" s="2">
        <f t="shared" si="0"/>
        <v>0.26232500000000059</v>
      </c>
      <c r="E51">
        <f>-38.615841</f>
        <v>-38.615841000000003</v>
      </c>
      <c r="F51" s="2">
        <f t="shared" si="1"/>
        <v>0.27378075000000024</v>
      </c>
      <c r="H51" s="1">
        <v>-15.717183</v>
      </c>
      <c r="I51" s="1">
        <v>-15.365225000000001</v>
      </c>
      <c r="J51" s="2">
        <f t="shared" si="2"/>
        <v>-0.17597899999999989</v>
      </c>
      <c r="K51" s="1">
        <v>-31.884954</v>
      </c>
      <c r="L51" s="2">
        <f t="shared" si="3"/>
        <v>0.28862599999999983</v>
      </c>
      <c r="M51" s="2"/>
    </row>
    <row r="52" spans="1:13" x14ac:dyDescent="0.2">
      <c r="A52" s="3" t="s">
        <v>49</v>
      </c>
      <c r="B52" s="1">
        <v>-21.068379</v>
      </c>
      <c r="C52" s="1">
        <v>-21.067260000000001</v>
      </c>
      <c r="D52" s="2">
        <f t="shared" si="0"/>
        <v>5.5949999999960198E-4</v>
      </c>
      <c r="E52">
        <f>-42.737147</f>
        <v>-42.737147</v>
      </c>
      <c r="F52" s="2">
        <f t="shared" si="1"/>
        <v>0.15009724999999996</v>
      </c>
      <c r="H52" s="1">
        <v>-18.141739999999999</v>
      </c>
      <c r="I52" s="1">
        <v>-18.144145999999999</v>
      </c>
      <c r="J52" s="2">
        <f t="shared" si="2"/>
        <v>1.2030000000002872E-3</v>
      </c>
      <c r="K52" s="1">
        <v>-37.092091000000003</v>
      </c>
      <c r="L52" s="2">
        <f t="shared" si="3"/>
        <v>0.20094975000000126</v>
      </c>
      <c r="M52" s="2"/>
    </row>
    <row r="53" spans="1:13" x14ac:dyDescent="0.2">
      <c r="A53" s="3" t="s">
        <v>50</v>
      </c>
      <c r="B53" s="1">
        <v>-28.090520000000001</v>
      </c>
      <c r="C53" s="1">
        <v>-27.935555999999998</v>
      </c>
      <c r="D53" s="2">
        <f t="shared" si="0"/>
        <v>7.7482000000001605E-2</v>
      </c>
      <c r="E53">
        <f>-56.385059</f>
        <v>-56.385058999999998</v>
      </c>
      <c r="F53" s="2">
        <f t="shared" si="1"/>
        <v>5.1004749999998822E-2</v>
      </c>
      <c r="H53" s="1">
        <v>-25.400369999999999</v>
      </c>
      <c r="I53" s="1">
        <v>-25.380496000000001</v>
      </c>
      <c r="J53" s="2">
        <f t="shared" si="2"/>
        <v>-9.9369999999989744E-3</v>
      </c>
      <c r="K53" s="1">
        <v>-51.070061000000003</v>
      </c>
      <c r="L53" s="2">
        <f t="shared" si="3"/>
        <v>7.7267250000000232E-2</v>
      </c>
      <c r="M53" s="2"/>
    </row>
    <row r="54" spans="1:13" x14ac:dyDescent="0.2">
      <c r="A54" s="3" t="s">
        <v>51</v>
      </c>
      <c r="B54" s="1">
        <v>-23.847014999999999</v>
      </c>
      <c r="C54" s="1">
        <v>-23.774318999999998</v>
      </c>
      <c r="D54" s="2">
        <f t="shared" si="0"/>
        <v>3.6348000000000269E-2</v>
      </c>
      <c r="E54">
        <f>-48.650119</f>
        <v>-48.650118999999997</v>
      </c>
      <c r="F54" s="2">
        <f t="shared" si="1"/>
        <v>0.23902224999999966</v>
      </c>
      <c r="H54" s="1">
        <v>-21.257887</v>
      </c>
      <c r="I54" s="1">
        <v>-21.335383</v>
      </c>
      <c r="J54" s="2">
        <f t="shared" si="2"/>
        <v>3.8748000000000005E-2</v>
      </c>
      <c r="K54" s="1">
        <v>-43.646379000000003</v>
      </c>
      <c r="L54" s="2">
        <f t="shared" si="3"/>
        <v>0.24390325000000068</v>
      </c>
      <c r="M54" s="2"/>
    </row>
    <row r="55" spans="1:13" x14ac:dyDescent="0.2">
      <c r="A55" s="3" t="s">
        <v>52</v>
      </c>
      <c r="B55" s="1">
        <v>-23.216820999999999</v>
      </c>
      <c r="C55" s="1">
        <v>-22.675304000000001</v>
      </c>
      <c r="D55" s="2">
        <f t="shared" si="0"/>
        <v>0.27075849999999946</v>
      </c>
      <c r="E55">
        <f>-46.202529</f>
        <v>-46.202528999999998</v>
      </c>
      <c r="F55" s="2">
        <f t="shared" si="1"/>
        <v>-5.7778250000000142E-2</v>
      </c>
      <c r="H55" s="1">
        <v>-19.478545</v>
      </c>
      <c r="I55" s="1">
        <v>-19.913527999999999</v>
      </c>
      <c r="J55" s="2">
        <f t="shared" si="2"/>
        <v>0.2174914999999995</v>
      </c>
      <c r="K55" s="1">
        <v>-39.68779</v>
      </c>
      <c r="L55" s="2">
        <f t="shared" si="3"/>
        <v>-3.4816499999999806E-2</v>
      </c>
      <c r="M55" s="2"/>
    </row>
    <row r="56" spans="1:13" x14ac:dyDescent="0.2">
      <c r="A56" s="3" t="s">
        <v>53</v>
      </c>
      <c r="B56" s="1">
        <v>-26.305402999999998</v>
      </c>
      <c r="C56" s="1">
        <v>-26.057914</v>
      </c>
      <c r="D56" s="2">
        <f t="shared" si="0"/>
        <v>0.12374449999999904</v>
      </c>
      <c r="E56">
        <f>-52.606111</f>
        <v>-52.606110999999999</v>
      </c>
      <c r="F56" s="2">
        <f t="shared" si="1"/>
        <v>-1.1737499999995293E-3</v>
      </c>
      <c r="H56" s="1">
        <v>-23.328686999999999</v>
      </c>
      <c r="I56" s="1">
        <v>-23.429364</v>
      </c>
      <c r="J56" s="2">
        <f t="shared" si="2"/>
        <v>5.0338500000000508E-2</v>
      </c>
      <c r="K56" s="1">
        <v>-46.928314</v>
      </c>
      <c r="L56" s="2">
        <f t="shared" si="3"/>
        <v>1.7396500000000259E-2</v>
      </c>
      <c r="M56" s="2"/>
    </row>
    <row r="57" spans="1:13" x14ac:dyDescent="0.2">
      <c r="A57" s="3" t="s">
        <v>54</v>
      </c>
      <c r="B57" s="1">
        <v>-22.507888999999999</v>
      </c>
      <c r="C57" s="1">
        <v>-22.433512</v>
      </c>
      <c r="D57" s="2">
        <f t="shared" si="0"/>
        <v>3.7188499999999181E-2</v>
      </c>
      <c r="E57">
        <f>-45.862373</f>
        <v>-45.862372999999998</v>
      </c>
      <c r="F57" s="2">
        <f t="shared" si="1"/>
        <v>0.21164875000000016</v>
      </c>
      <c r="H57" s="1">
        <v>-19.765716000000001</v>
      </c>
      <c r="I57" s="1">
        <v>-19.843826</v>
      </c>
      <c r="J57" s="2">
        <f t="shared" si="2"/>
        <v>3.9054999999999396E-2</v>
      </c>
      <c r="K57" s="1">
        <v>-40.539901</v>
      </c>
      <c r="L57" s="2">
        <f t="shared" si="3"/>
        <v>0.21306225000000012</v>
      </c>
      <c r="M57" s="2"/>
    </row>
    <row r="58" spans="1:13" x14ac:dyDescent="0.2">
      <c r="A58" s="3" t="s">
        <v>55</v>
      </c>
      <c r="B58" s="1">
        <v>-21.701498000000001</v>
      </c>
      <c r="C58" s="1">
        <v>-21.077221000000002</v>
      </c>
      <c r="D58" s="2">
        <f t="shared" si="0"/>
        <v>0.31213849999999965</v>
      </c>
      <c r="E58">
        <f>-43.10142</f>
        <v>-43.101419999999997</v>
      </c>
      <c r="F58" s="2">
        <f t="shared" si="1"/>
        <v>-7.5394000000001071E-2</v>
      </c>
      <c r="H58" s="1">
        <v>-17.794142999999998</v>
      </c>
      <c r="I58" s="1">
        <v>-18.318646000000001</v>
      </c>
      <c r="J58" s="2">
        <f t="shared" si="2"/>
        <v>0.26225150000000141</v>
      </c>
      <c r="K58" s="1">
        <v>-36.423364999999997</v>
      </c>
      <c r="L58" s="2">
        <f t="shared" si="3"/>
        <v>-5.3481750000001327E-2</v>
      </c>
      <c r="M58" s="2"/>
    </row>
    <row r="59" spans="1:13" x14ac:dyDescent="0.2">
      <c r="A59" s="3" t="s">
        <v>56</v>
      </c>
      <c r="B59" s="1">
        <v>-23.864833999999998</v>
      </c>
      <c r="C59" s="1">
        <v>-23.284803</v>
      </c>
      <c r="D59" s="2">
        <f t="shared" si="0"/>
        <v>0.29001549999999909</v>
      </c>
      <c r="E59">
        <f>-47.036753</f>
        <v>-47.036752999999997</v>
      </c>
      <c r="F59" s="2">
        <f t="shared" si="1"/>
        <v>-0.17322874999999982</v>
      </c>
      <c r="H59" s="1">
        <v>-20.634674</v>
      </c>
      <c r="I59" s="1">
        <v>-21.087848000000001</v>
      </c>
      <c r="J59" s="2">
        <f t="shared" si="2"/>
        <v>0.22658700000000032</v>
      </c>
      <c r="K59" s="1">
        <v>-41.556857999999998</v>
      </c>
      <c r="L59" s="2">
        <f t="shared" si="3"/>
        <v>-0.15470950000000094</v>
      </c>
      <c r="M59" s="2"/>
    </row>
    <row r="60" spans="1:13" x14ac:dyDescent="0.2">
      <c r="A60" s="3" t="s">
        <v>57</v>
      </c>
      <c r="B60" s="1">
        <v>-20.417601999999999</v>
      </c>
      <c r="C60" s="1">
        <v>-20.32226</v>
      </c>
      <c r="D60" s="2">
        <f t="shared" si="0"/>
        <v>4.7670999999999353E-2</v>
      </c>
      <c r="E60">
        <f>-41.355251</f>
        <v>-41.355251000000003</v>
      </c>
      <c r="F60" s="2">
        <f t="shared" si="1"/>
        <v>0.13001175000000131</v>
      </c>
      <c r="H60" s="1">
        <v>-17.753627999999999</v>
      </c>
      <c r="I60" s="1">
        <v>-17.847252999999998</v>
      </c>
      <c r="J60" s="2">
        <f t="shared" si="2"/>
        <v>4.6812499999999702E-2</v>
      </c>
      <c r="K60" s="1">
        <v>-36.231558</v>
      </c>
      <c r="L60" s="2">
        <f t="shared" si="3"/>
        <v>0.13426300000000069</v>
      </c>
      <c r="M60" s="2"/>
    </row>
    <row r="61" spans="1:13" x14ac:dyDescent="0.2">
      <c r="A61" s="3" t="s">
        <v>58</v>
      </c>
      <c r="B61" s="1">
        <v>-19.784490000000002</v>
      </c>
      <c r="C61" s="1">
        <v>-19.019017000000002</v>
      </c>
      <c r="D61" s="2">
        <f t="shared" si="0"/>
        <v>0.38273650000000004</v>
      </c>
      <c r="E61">
        <f>-38.878535</f>
        <v>-38.878534999999999</v>
      </c>
      <c r="F61" s="2">
        <f t="shared" si="1"/>
        <v>-0.17261125000000099</v>
      </c>
      <c r="H61" s="1">
        <v>-15.859194</v>
      </c>
      <c r="I61" s="1">
        <v>-16.504905999999998</v>
      </c>
      <c r="J61" s="2">
        <f t="shared" si="2"/>
        <v>0.32285599999999892</v>
      </c>
      <c r="K61" s="1">
        <v>-32.461210000000001</v>
      </c>
      <c r="L61" s="2">
        <f t="shared" si="3"/>
        <v>-0.13715049999999884</v>
      </c>
      <c r="M61" s="2"/>
    </row>
    <row r="62" spans="1:13" x14ac:dyDescent="0.2">
      <c r="A62" s="3" t="s">
        <v>59</v>
      </c>
      <c r="B62" s="1">
        <v>-22.22298</v>
      </c>
      <c r="C62" s="1">
        <v>-21.583524000000001</v>
      </c>
      <c r="D62" s="2">
        <f t="shared" si="0"/>
        <v>0.31972799999999957</v>
      </c>
      <c r="E62">
        <f>-43.721638</f>
        <v>-43.721637999999999</v>
      </c>
      <c r="F62" s="2">
        <f t="shared" si="1"/>
        <v>-0.1810805000000002</v>
      </c>
      <c r="H62" s="1">
        <v>-18.829643999999998</v>
      </c>
      <c r="I62" s="1">
        <v>-19.368576000000001</v>
      </c>
      <c r="J62" s="2">
        <f t="shared" si="2"/>
        <v>0.26946600000000132</v>
      </c>
      <c r="K62" s="1">
        <v>-38.067588000000001</v>
      </c>
      <c r="L62" s="2">
        <f t="shared" si="3"/>
        <v>-0.16739100000000029</v>
      </c>
      <c r="M62" s="2"/>
    </row>
    <row r="63" spans="1:13" x14ac:dyDescent="0.2">
      <c r="A63" s="3" t="s">
        <v>60</v>
      </c>
      <c r="B63" s="1">
        <v>-19.194837</v>
      </c>
      <c r="C63" s="1">
        <v>-19.13897</v>
      </c>
      <c r="D63" s="2">
        <f t="shared" si="0"/>
        <v>2.7933499999999611E-2</v>
      </c>
      <c r="E63">
        <f>-38.798518</f>
        <v>-38.798518000000001</v>
      </c>
      <c r="F63" s="2">
        <f t="shared" si="1"/>
        <v>0.1022110000000005</v>
      </c>
      <c r="H63" s="1">
        <v>-16.508956999999999</v>
      </c>
      <c r="I63" s="1">
        <v>-16.555785</v>
      </c>
      <c r="J63" s="2">
        <f t="shared" si="2"/>
        <v>2.3414000000000712E-2</v>
      </c>
      <c r="K63" s="1">
        <v>-33.514122</v>
      </c>
      <c r="L63" s="2">
        <f t="shared" si="3"/>
        <v>0.10063800000000001</v>
      </c>
      <c r="M63" s="2"/>
    </row>
    <row r="64" spans="1:13" x14ac:dyDescent="0.2">
      <c r="A64" s="3" t="s">
        <v>61</v>
      </c>
      <c r="B64" s="1">
        <v>-18.432758</v>
      </c>
      <c r="C64" s="1">
        <v>-17.837653</v>
      </c>
      <c r="D64" s="2">
        <f t="shared" si="0"/>
        <v>0.29755250000000011</v>
      </c>
      <c r="E64">
        <f>-36.353234</f>
        <v>-36.353234</v>
      </c>
      <c r="F64" s="2">
        <f t="shared" si="1"/>
        <v>-0.12807049999999975</v>
      </c>
      <c r="H64" s="1">
        <v>-14.599112</v>
      </c>
      <c r="I64" s="1">
        <v>-15.147008</v>
      </c>
      <c r="J64" s="2">
        <f t="shared" si="2"/>
        <v>0.27394799999999986</v>
      </c>
      <c r="K64" s="1">
        <v>-29.870493</v>
      </c>
      <c r="L64" s="2">
        <f t="shared" si="3"/>
        <v>-0.10588074999999986</v>
      </c>
      <c r="M64" s="2"/>
    </row>
    <row r="65" spans="1:13" x14ac:dyDescent="0.2">
      <c r="A65" s="3" t="s">
        <v>62</v>
      </c>
      <c r="B65" s="1">
        <v>-22.039988999999998</v>
      </c>
      <c r="C65" s="1">
        <v>-21.810493999999998</v>
      </c>
      <c r="D65" s="2">
        <f t="shared" si="0"/>
        <v>0.1147475</v>
      </c>
      <c r="E65">
        <f>-45.139976</f>
        <v>-45.139975999999997</v>
      </c>
      <c r="F65" s="2">
        <f t="shared" si="1"/>
        <v>0.26499950000000005</v>
      </c>
      <c r="H65" s="1">
        <v>-19.454459</v>
      </c>
      <c r="I65" s="1">
        <v>-19.628238</v>
      </c>
      <c r="J65" s="2">
        <f t="shared" si="2"/>
        <v>8.6889499999999842E-2</v>
      </c>
      <c r="K65" s="1">
        <v>-40.395598</v>
      </c>
      <c r="L65" s="2">
        <f t="shared" si="3"/>
        <v>0.2847805000000001</v>
      </c>
      <c r="M65" s="2"/>
    </row>
    <row r="66" spans="1:13" x14ac:dyDescent="0.2">
      <c r="A66" s="3" t="s">
        <v>63</v>
      </c>
      <c r="B66" s="1">
        <v>-20.901795</v>
      </c>
      <c r="C66" s="1">
        <v>-20.650739999999999</v>
      </c>
      <c r="D66" s="2">
        <f t="shared" si="0"/>
        <v>0.12552750000000046</v>
      </c>
      <c r="E66">
        <f>-42.718339</f>
        <v>-42.718339</v>
      </c>
      <c r="F66" s="2">
        <f t="shared" si="1"/>
        <v>0.22868725000000012</v>
      </c>
      <c r="H66" s="1">
        <v>-18.122615</v>
      </c>
      <c r="I66" s="1">
        <v>-18.348313000000001</v>
      </c>
      <c r="J66" s="2">
        <f t="shared" si="2"/>
        <v>0.11284900000000064</v>
      </c>
      <c r="K66" s="1">
        <v>-37.669440999999999</v>
      </c>
      <c r="L66" s="2">
        <f t="shared" si="3"/>
        <v>0.24320374999999927</v>
      </c>
      <c r="M66" s="2"/>
    </row>
    <row r="67" spans="1:13" x14ac:dyDescent="0.2">
      <c r="A67" s="3" t="s">
        <v>64</v>
      </c>
      <c r="B67" s="1">
        <v>-19.160658999999999</v>
      </c>
      <c r="C67" s="1">
        <v>-18.860358999999999</v>
      </c>
      <c r="D67" s="2">
        <f t="shared" si="0"/>
        <v>0.15015000000000001</v>
      </c>
      <c r="E67">
        <f>-38.870643</f>
        <v>-38.870643000000001</v>
      </c>
      <c r="F67" s="2">
        <f t="shared" si="1"/>
        <v>0.13733125000000079</v>
      </c>
      <c r="H67" s="1">
        <v>-16.389191</v>
      </c>
      <c r="I67" s="1">
        <v>-16.712078999999999</v>
      </c>
      <c r="J67" s="2">
        <f t="shared" si="2"/>
        <v>0.16144399999999948</v>
      </c>
      <c r="K67" s="1">
        <v>-34.023637999999998</v>
      </c>
      <c r="L67" s="2">
        <f t="shared" si="3"/>
        <v>0.14986999999999995</v>
      </c>
      <c r="M67" s="2"/>
    </row>
    <row r="68" spans="1:13" x14ac:dyDescent="0.2">
      <c r="A68" s="3" t="s">
        <v>65</v>
      </c>
      <c r="B68" s="1">
        <v>-18.231110999999999</v>
      </c>
      <c r="C68" s="1">
        <v>-18.010092</v>
      </c>
      <c r="D68" s="2">
        <f t="shared" ref="D68:D72" si="4">-(B68-C68)*0.5</f>
        <v>0.11050949999999915</v>
      </c>
      <c r="E68">
        <f>-36.430446</f>
        <v>-36.430446000000003</v>
      </c>
      <c r="F68" s="2">
        <f t="shared" ref="F68:F72" si="5">-((0.25*E68)-(0.5*B68))</f>
        <v>-7.9439999999983968E-3</v>
      </c>
      <c r="H68" s="1">
        <v>-14.974709000000001</v>
      </c>
      <c r="I68" s="1">
        <v>-15.021065999999999</v>
      </c>
      <c r="J68" s="2">
        <f t="shared" ref="J68:J72" si="6">-(I68-H68)*0.5</f>
        <v>2.3178499999999325E-2</v>
      </c>
      <c r="K68" s="1">
        <v>-30.118188</v>
      </c>
      <c r="L68" s="2">
        <f t="shared" ref="L68:L72" si="7">-((0.25*K68)-(0.5*I68))</f>
        <v>1.9014000000000308E-2</v>
      </c>
      <c r="M68" s="2"/>
    </row>
    <row r="69" spans="1:13" x14ac:dyDescent="0.2">
      <c r="A69" s="3" t="s">
        <v>66</v>
      </c>
      <c r="B69" s="1">
        <v>-18.013912999999999</v>
      </c>
      <c r="C69" s="1">
        <v>-17.755486000000001</v>
      </c>
      <c r="D69" s="2">
        <f t="shared" si="4"/>
        <v>0.12921349999999876</v>
      </c>
      <c r="E69">
        <f>-36.501335</f>
        <v>-36.501334999999997</v>
      </c>
      <c r="F69" s="2">
        <f t="shared" si="5"/>
        <v>0.11837724999999999</v>
      </c>
      <c r="H69" s="1">
        <v>-15.198145999999999</v>
      </c>
      <c r="I69" s="1">
        <v>-15.487893</v>
      </c>
      <c r="J69" s="2">
        <f t="shared" si="6"/>
        <v>0.1448735000000001</v>
      </c>
      <c r="K69" s="1">
        <v>-31.483184999999999</v>
      </c>
      <c r="L69" s="2">
        <f t="shared" si="7"/>
        <v>0.12684974999999987</v>
      </c>
      <c r="M69" s="2"/>
    </row>
    <row r="70" spans="1:13" x14ac:dyDescent="0.2">
      <c r="A70" s="3" t="s">
        <v>67</v>
      </c>
      <c r="B70" s="1">
        <v>-17.068562</v>
      </c>
      <c r="C70" s="1">
        <v>-16.655981000000001</v>
      </c>
      <c r="D70" s="2">
        <f t="shared" si="4"/>
        <v>0.20629049999999971</v>
      </c>
      <c r="E70">
        <f>-33.979221</f>
        <v>-33.979221000000003</v>
      </c>
      <c r="F70" s="2">
        <f t="shared" si="5"/>
        <v>-3.9475749999999366E-2</v>
      </c>
      <c r="H70" s="1">
        <v>-13.612842000000001</v>
      </c>
      <c r="I70" s="1">
        <v>-13.856973999999999</v>
      </c>
      <c r="J70" s="2">
        <f t="shared" si="6"/>
        <v>0.12206599999999934</v>
      </c>
      <c r="K70" s="1">
        <v>-27.652100999999998</v>
      </c>
      <c r="L70" s="2">
        <f t="shared" si="7"/>
        <v>-1.5461750000000052E-2</v>
      </c>
      <c r="M70" s="2"/>
    </row>
    <row r="71" spans="1:13" x14ac:dyDescent="0.2">
      <c r="A71" s="3" t="s">
        <v>68</v>
      </c>
      <c r="B71" s="1">
        <v>-18.688811999999999</v>
      </c>
      <c r="C71" s="1">
        <v>-18.683644000000001</v>
      </c>
      <c r="D71" s="2">
        <f t="shared" si="4"/>
        <v>2.5839999999988095E-3</v>
      </c>
      <c r="E71">
        <f>-38.484306</f>
        <v>-38.484305999999997</v>
      </c>
      <c r="F71" s="2">
        <f t="shared" si="5"/>
        <v>0.27667049999999982</v>
      </c>
      <c r="H71" s="1">
        <v>-16.240518000000002</v>
      </c>
      <c r="I71" s="1">
        <v>-15.950958</v>
      </c>
      <c r="J71" s="2">
        <f t="shared" si="6"/>
        <v>-0.1447800000000008</v>
      </c>
      <c r="K71" s="1">
        <v>-33.184058999999998</v>
      </c>
      <c r="L71" s="2">
        <f t="shared" si="7"/>
        <v>0.32053574999999945</v>
      </c>
      <c r="M71" s="2"/>
    </row>
    <row r="72" spans="1:13" x14ac:dyDescent="0.2">
      <c r="A72" s="3" t="s">
        <v>69</v>
      </c>
      <c r="B72" s="1">
        <v>-17.667860000000001</v>
      </c>
      <c r="C72" s="1">
        <v>-17.558439</v>
      </c>
      <c r="D72" s="2">
        <f t="shared" si="4"/>
        <v>5.471050000000055E-2</v>
      </c>
      <c r="E72">
        <f>-36.257655</f>
        <v>-36.257655</v>
      </c>
      <c r="F72" s="2">
        <f t="shared" si="5"/>
        <v>0.23048374999999943</v>
      </c>
      <c r="H72" s="1">
        <v>-15.029102</v>
      </c>
      <c r="I72" s="2">
        <f>-14.88444809</f>
        <v>-14.884448089999999</v>
      </c>
      <c r="J72" s="2">
        <f t="shared" si="6"/>
        <v>-7.2326955000000304E-2</v>
      </c>
      <c r="K72" s="2">
        <f xml:space="preserve"> -30.846343</f>
        <v>-30.846343000000001</v>
      </c>
      <c r="L72" s="2">
        <f t="shared" si="7"/>
        <v>0.26936170500000056</v>
      </c>
      <c r="M72" s="2"/>
    </row>
    <row r="73" spans="1:13" x14ac:dyDescent="0.2">
      <c r="A73" s="3"/>
    </row>
    <row r="74" spans="1:13" x14ac:dyDescent="0.2">
      <c r="A74" s="3"/>
    </row>
    <row r="75" spans="1:13" x14ac:dyDescent="0.2">
      <c r="A75" s="3"/>
    </row>
    <row r="76" spans="1:13" x14ac:dyDescent="0.2">
      <c r="A76" s="3"/>
    </row>
    <row r="77" spans="1:13" x14ac:dyDescent="0.2">
      <c r="A77" s="3"/>
    </row>
    <row r="78" spans="1:13" x14ac:dyDescent="0.2">
      <c r="A78" s="3"/>
    </row>
    <row r="79" spans="1:13" x14ac:dyDescent="0.2">
      <c r="A79" s="3"/>
    </row>
    <row r="80" spans="1:13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</sheetData>
  <mergeCells count="2">
    <mergeCell ref="B1:F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2017-05-01T22:42:56Z</dcterms:created>
  <dcterms:modified xsi:type="dcterms:W3CDTF">2017-05-27T19:20:05Z</dcterms:modified>
</cp:coreProperties>
</file>