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F:\00平台资料汇总\财务\工资\"/>
    </mc:Choice>
  </mc:AlternateContent>
  <xr:revisionPtr revIDLastSave="0" documentId="13_ncr:1_{93854F0D-F219-4025-B301-A078687B9A96}" xr6:coauthVersionLast="47" xr6:coauthVersionMax="47" xr10:uidLastSave="{00000000-0000-0000-0000-000000000000}"/>
  <bookViews>
    <workbookView xWindow="-120" yWindow="-120" windowWidth="29040" windowHeight="15720" tabRatio="759" xr2:uid="{00000000-000D-0000-FFFF-FFFF00000000}"/>
  </bookViews>
  <sheets>
    <sheet name="2024年3月工资  " sheetId="49" r:id="rId1"/>
    <sheet name="formula" sheetId="48" r:id="rId2"/>
  </sheets>
  <definedNames>
    <definedName name="_xlnm._FilterDatabase" localSheetId="0" hidden="1">'2024年3月工资  '!$A$3:$AO$14</definedName>
    <definedName name="_xlnm._FilterDatabase" localSheetId="1" hidden="1">formula!$A$3:$AO$14</definedName>
    <definedName name="_xlnm.Print_Titles" localSheetId="0">'2024年3月工资  '!$1:$3</definedName>
    <definedName name="_xlnm.Print_Titles" localSheetId="1">formula!$1:$3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48" l="1"/>
  <c r="U6" i="48"/>
  <c r="U7" i="48"/>
  <c r="U8" i="48"/>
  <c r="U9" i="48"/>
  <c r="U10" i="48"/>
  <c r="U11" i="48"/>
  <c r="U12" i="48"/>
  <c r="U13" i="48"/>
  <c r="U14" i="48"/>
  <c r="U4" i="48"/>
  <c r="T14" i="48"/>
  <c r="S14" i="48"/>
  <c r="R14" i="48"/>
  <c r="Q14" i="48"/>
  <c r="I14" i="48"/>
  <c r="H14" i="48"/>
  <c r="G14" i="48"/>
  <c r="F14" i="48"/>
  <c r="B14" i="48"/>
  <c r="T13" i="48"/>
  <c r="S13" i="48"/>
  <c r="R13" i="48"/>
  <c r="Q13" i="48"/>
  <c r="I13" i="48"/>
  <c r="H13" i="48"/>
  <c r="G13" i="48"/>
  <c r="F13" i="48"/>
  <c r="B13" i="48"/>
  <c r="T12" i="48"/>
  <c r="S12" i="48"/>
  <c r="R12" i="48"/>
  <c r="Q12" i="48"/>
  <c r="I12" i="48"/>
  <c r="H12" i="48"/>
  <c r="G12" i="48"/>
  <c r="F12" i="48"/>
  <c r="B12" i="48"/>
  <c r="T11" i="48"/>
  <c r="S11" i="48"/>
  <c r="R11" i="48"/>
  <c r="Q11" i="48"/>
  <c r="I11" i="48"/>
  <c r="H11" i="48"/>
  <c r="G11" i="48"/>
  <c r="F11" i="48"/>
  <c r="B11" i="48"/>
  <c r="T10" i="48"/>
  <c r="S10" i="48"/>
  <c r="R10" i="48"/>
  <c r="Q10" i="48"/>
  <c r="I10" i="48"/>
  <c r="H10" i="48"/>
  <c r="G10" i="48"/>
  <c r="F10" i="48"/>
  <c r="B10" i="48"/>
  <c r="T9" i="48"/>
  <c r="S9" i="48"/>
  <c r="R9" i="48"/>
  <c r="Q9" i="48"/>
  <c r="I9" i="48"/>
  <c r="H9" i="48"/>
  <c r="G9" i="48"/>
  <c r="F9" i="48"/>
  <c r="B9" i="48"/>
  <c r="T8" i="48"/>
  <c r="S8" i="48"/>
  <c r="R8" i="48"/>
  <c r="Q8" i="48"/>
  <c r="I8" i="48"/>
  <c r="H8" i="48"/>
  <c r="G8" i="48"/>
  <c r="F8" i="48"/>
  <c r="B8" i="48"/>
  <c r="T7" i="48"/>
  <c r="S7" i="48"/>
  <c r="R7" i="48"/>
  <c r="Q7" i="48"/>
  <c r="I7" i="48"/>
  <c r="H7" i="48"/>
  <c r="G7" i="48"/>
  <c r="F7" i="48"/>
  <c r="B7" i="48"/>
  <c r="T6" i="48"/>
  <c r="S6" i="48"/>
  <c r="R6" i="48"/>
  <c r="Q6" i="48"/>
  <c r="I6" i="48"/>
  <c r="H6" i="48"/>
  <c r="G6" i="48"/>
  <c r="F6" i="48"/>
  <c r="B6" i="48"/>
  <c r="T5" i="48"/>
  <c r="S5" i="48"/>
  <c r="R5" i="48"/>
  <c r="Q5" i="48"/>
  <c r="I5" i="48"/>
  <c r="H5" i="48"/>
  <c r="G5" i="48"/>
  <c r="F5" i="48"/>
  <c r="B5" i="48"/>
  <c r="T4" i="48"/>
  <c r="S4" i="48"/>
  <c r="R4" i="48"/>
  <c r="Q4" i="48"/>
  <c r="I4" i="48"/>
  <c r="H4" i="48"/>
  <c r="G4" i="48"/>
  <c r="F4" i="48"/>
  <c r="B4" i="48"/>
  <c r="J13" i="48" l="1"/>
  <c r="AD13" i="48" s="1"/>
  <c r="AM13" i="48" s="1"/>
  <c r="J9" i="48"/>
  <c r="AD9" i="48" s="1"/>
  <c r="AM9" i="48" s="1"/>
  <c r="J10" i="48"/>
  <c r="AD10" i="48" s="1"/>
  <c r="AM10" i="48" s="1"/>
  <c r="J11" i="48"/>
  <c r="AD11" i="48" s="1"/>
  <c r="AM11" i="48" s="1"/>
  <c r="J8" i="48"/>
  <c r="AD8" i="48" s="1"/>
  <c r="AM8" i="48" s="1"/>
  <c r="J5" i="48"/>
  <c r="AD5" i="48" s="1"/>
  <c r="AM5" i="48" s="1"/>
  <c r="J6" i="48"/>
  <c r="AD6" i="48" s="1"/>
  <c r="AM6" i="48" s="1"/>
  <c r="J14" i="48"/>
  <c r="AD14" i="48" s="1"/>
  <c r="AM14" i="48" s="1"/>
  <c r="J4" i="48"/>
  <c r="AD4" i="48" s="1"/>
  <c r="AM4" i="48" s="1"/>
  <c r="J12" i="48"/>
  <c r="AD12" i="48" s="1"/>
  <c r="AM12" i="48" s="1"/>
  <c r="J7" i="48"/>
  <c r="AD7" i="48" s="1"/>
  <c r="AM7" i="48" s="1"/>
</calcChain>
</file>

<file path=xl/sharedStrings.xml><?xml version="1.0" encoding="utf-8"?>
<sst xmlns="http://schemas.openxmlformats.org/spreadsheetml/2006/main" count="159" uniqueCount="68">
  <si>
    <t>西安吉瑞达地质科技有限公司3月工资表</t>
  </si>
  <si>
    <t>负责人签字</t>
  </si>
  <si>
    <t>序号</t>
  </si>
  <si>
    <t>姓名</t>
  </si>
  <si>
    <t>工号</t>
  </si>
  <si>
    <t>部门</t>
  </si>
  <si>
    <t>岗位/职务</t>
  </si>
  <si>
    <t>基  础  工  资</t>
  </si>
  <si>
    <t>基础工资小计</t>
  </si>
  <si>
    <t>出勤
(天)</t>
  </si>
  <si>
    <t>迟到早退
（次）</t>
  </si>
  <si>
    <t>病假天数</t>
  </si>
  <si>
    <t>事假天数</t>
  </si>
  <si>
    <t>旷工天数</t>
  </si>
  <si>
    <t>补发上月加班工资</t>
  </si>
  <si>
    <t>应   扣</t>
  </si>
  <si>
    <t>出勤工资小计</t>
  </si>
  <si>
    <t>各  项  补  贴</t>
  </si>
  <si>
    <t>社保费（单位部分）</t>
  </si>
  <si>
    <t>应发合计</t>
  </si>
  <si>
    <t>月度扣款</t>
  </si>
  <si>
    <t>罚款</t>
  </si>
  <si>
    <t>暂扣奖金</t>
  </si>
  <si>
    <t>补发补扣（元）</t>
  </si>
  <si>
    <t>本月实发金额</t>
  </si>
  <si>
    <t>备注</t>
  </si>
  <si>
    <t>基本工资</t>
  </si>
  <si>
    <t>保密费</t>
  </si>
  <si>
    <t>岗位工资</t>
  </si>
  <si>
    <t>绩效工资</t>
  </si>
  <si>
    <t>病假</t>
  </si>
  <si>
    <t>事假</t>
  </si>
  <si>
    <t>旷工</t>
  </si>
  <si>
    <t>迟到早退</t>
  </si>
  <si>
    <t>餐补</t>
  </si>
  <si>
    <t>通讯费</t>
  </si>
  <si>
    <t>交通费</t>
  </si>
  <si>
    <t>生产奖金</t>
  </si>
  <si>
    <t>提成</t>
  </si>
  <si>
    <t>社保养老</t>
  </si>
  <si>
    <t>社保四险</t>
  </si>
  <si>
    <t>公积金</t>
  </si>
  <si>
    <t>社保养老
（个人）</t>
  </si>
  <si>
    <t>四险
（个人）</t>
  </si>
  <si>
    <t>社保补缴金额</t>
  </si>
  <si>
    <t>税费</t>
  </si>
  <si>
    <t>张1</t>
  </si>
  <si>
    <t>技术研发部</t>
    <phoneticPr fontId="10" type="noConversion"/>
  </si>
  <si>
    <t>综合办公室</t>
    <phoneticPr fontId="10" type="noConversion"/>
  </si>
  <si>
    <t>科研部</t>
    <phoneticPr fontId="10" type="noConversion"/>
  </si>
  <si>
    <t>工程技术部</t>
    <phoneticPr fontId="10" type="noConversion"/>
  </si>
  <si>
    <t>经理</t>
    <phoneticPr fontId="10" type="noConversion"/>
  </si>
  <si>
    <t>主管</t>
    <phoneticPr fontId="10" type="noConversion"/>
  </si>
  <si>
    <t>检测员</t>
    <phoneticPr fontId="10" type="noConversion"/>
  </si>
  <si>
    <t>队长</t>
    <phoneticPr fontId="10" type="noConversion"/>
  </si>
  <si>
    <t>采样员</t>
    <phoneticPr fontId="10" type="noConversion"/>
  </si>
  <si>
    <t>补发加班费</t>
    <phoneticPr fontId="10" type="noConversion"/>
  </si>
  <si>
    <t>暂扣奖金，等下月发</t>
    <phoneticPr fontId="10" type="noConversion"/>
  </si>
  <si>
    <t>张2</t>
  </si>
  <si>
    <t>张3</t>
  </si>
  <si>
    <t>张4</t>
  </si>
  <si>
    <t>张5</t>
  </si>
  <si>
    <t>张6</t>
  </si>
  <si>
    <t>张7</t>
  </si>
  <si>
    <t>张8</t>
  </si>
  <si>
    <t>张9</t>
  </si>
  <si>
    <t>张10</t>
  </si>
  <si>
    <t>张11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</si>
</sst>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_);[Red]\(0.00\)"/>
    <numFmt numFmtId="182" formatCode="00#"/>
  </numFmts>
  <fonts count="11" x14ac:knownFonts="1">
    <font>
      <sz val="11"/>
      <color theme="1"/>
      <name val="宋体"/>
      <charset val="134"/>
      <scheme val="minor"/>
    </font>
    <font>
      <sz val="11"/>
      <name val="黑体"/>
      <family val="3"/>
      <charset val="134"/>
    </font>
    <font>
      <sz val="11"/>
      <color theme="1"/>
      <name val="黑体"/>
      <family val="3"/>
      <charset val="134"/>
    </font>
    <font>
      <b/>
      <sz val="14"/>
      <name val="黑体"/>
      <family val="3"/>
      <charset val="134"/>
    </font>
    <font>
      <b/>
      <sz val="9"/>
      <name val="黑体"/>
      <family val="3"/>
      <charset val="134"/>
    </font>
    <font>
      <b/>
      <sz val="9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name val="黑体"/>
      <family val="3"/>
      <charset val="134"/>
    </font>
    <font>
      <b/>
      <sz val="1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9" fillId="0" borderId="0">
      <alignment vertical="center"/>
    </xf>
    <xf numFmtId="0" fontId="9" fillId="0" borderId="0">
      <alignment vertical="center"/>
    </xf>
  </cellStyleXfs>
  <cellXfs count="4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/>
    </xf>
    <xf numFmtId="182" fontId="6" fillId="0" borderId="1" xfId="0" applyNumberFormat="1" applyFont="1" applyBorder="1" applyAlignment="1">
      <alignment horizontal="center" vertical="center"/>
    </xf>
  </cellXfs>
  <cellStyles count="3">
    <cellStyle name="常规" xfId="0" builtinId="0"/>
    <cellStyle name="常规 2 3" xfId="1" xr:uid="{00000000-0005-0000-0000-000031000000}"/>
    <cellStyle name="常规 3 2" xfId="2" xr:uid="{00000000-0005-0000-0000-000032000000}"/>
  </cellStyles>
  <dxfs count="0"/>
  <tableStyles count="0" defaultTableStyle="TableStyleMedium9" defaultPivotStyle="PivotStyleLight16"/>
  <colors>
    <mruColors>
      <color rgb="FFFFFF00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50A3-485B-4B3D-B1F1-ECB9540570A3}">
  <sheetPr>
    <pageSetUpPr fitToPage="1"/>
  </sheetPr>
  <dimension ref="A1:XEU17"/>
  <sheetViews>
    <sheetView tabSelected="1" workbookViewId="0">
      <selection activeCell="F6" sqref="F6"/>
    </sheetView>
  </sheetViews>
  <sheetFormatPr defaultColWidth="9" defaultRowHeight="13.5" x14ac:dyDescent="0.15"/>
  <cols>
    <col min="1" max="1" width="4.625" style="2" customWidth="1"/>
    <col min="2" max="3" width="5.875" style="2" customWidth="1"/>
    <col min="4" max="4" width="8.125" style="2" customWidth="1"/>
    <col min="5" max="5" width="13.75" style="2" customWidth="1"/>
    <col min="6" max="6" width="12" style="2" customWidth="1"/>
    <col min="7" max="9" width="7.875" style="2" customWidth="1"/>
    <col min="10" max="10" width="13" style="2" customWidth="1"/>
    <col min="11" max="11" width="6.375" style="2" customWidth="1"/>
    <col min="12" max="12" width="9.5" style="2" customWidth="1"/>
    <col min="13" max="15" width="7.875" style="2" customWidth="1"/>
    <col min="16" max="16" width="8" style="2" customWidth="1"/>
    <col min="17" max="17" width="7.125" style="2" customWidth="1"/>
    <col min="18" max="18" width="5.875" style="2" customWidth="1"/>
    <col min="19" max="19" width="5.125" style="2" customWidth="1"/>
    <col min="20" max="20" width="6.125" style="2" customWidth="1"/>
    <col min="21" max="21" width="11.25" style="2" customWidth="1"/>
    <col min="22" max="23" width="7.875" style="2" customWidth="1"/>
    <col min="24" max="25" width="6.625" style="2" customWidth="1"/>
    <col min="26" max="26" width="7.375" style="2" customWidth="1"/>
    <col min="27" max="28" width="7.875" style="2" customWidth="1"/>
    <col min="29" max="29" width="6.625" style="2" customWidth="1"/>
    <col min="30" max="30" width="8.125" style="2" customWidth="1"/>
    <col min="31" max="32" width="7.125" style="2" customWidth="1"/>
    <col min="33" max="33" width="11.25" style="2" customWidth="1"/>
    <col min="34" max="36" width="6.625" style="2" customWidth="1"/>
    <col min="37" max="37" width="7.125" style="2" customWidth="1"/>
    <col min="38" max="38" width="7.875" style="2" customWidth="1"/>
    <col min="39" max="40" width="10.375" style="2" customWidth="1"/>
    <col min="41" max="41" width="11.5" style="2" customWidth="1"/>
    <col min="42" max="42" width="12.625" style="2" customWidth="1"/>
    <col min="43" max="43" width="10.375" style="2" customWidth="1"/>
    <col min="44" max="16375" width="9" style="2"/>
    <col min="16376" max="16384" width="9" style="3"/>
  </cols>
  <sheetData>
    <row r="1" spans="1:41" ht="18.75" x14ac:dyDescent="0.1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1"/>
      <c r="L1" s="31"/>
      <c r="M1" s="31"/>
      <c r="N1" s="31"/>
      <c r="O1" s="31"/>
      <c r="P1" s="32"/>
      <c r="Q1" s="32"/>
      <c r="R1" s="32"/>
      <c r="S1" s="32"/>
      <c r="T1" s="32"/>
      <c r="U1" s="32"/>
      <c r="V1" s="30"/>
      <c r="W1" s="30"/>
      <c r="X1" s="30"/>
      <c r="Y1" s="30"/>
      <c r="Z1" s="30"/>
      <c r="AA1" s="30"/>
      <c r="AB1" s="30"/>
      <c r="AC1" s="30"/>
      <c r="AD1" s="32"/>
      <c r="AE1" s="30"/>
      <c r="AF1" s="30"/>
      <c r="AG1" s="30"/>
      <c r="AH1" s="30"/>
      <c r="AI1" s="30"/>
      <c r="AJ1" s="30"/>
      <c r="AK1" s="30"/>
      <c r="AL1" s="30"/>
      <c r="AM1" s="30"/>
      <c r="AN1" s="4"/>
      <c r="AO1" s="28" t="s">
        <v>1</v>
      </c>
    </row>
    <row r="2" spans="1:41" s="1" customFormat="1" ht="24.95" customHeight="1" x14ac:dyDescent="0.15">
      <c r="A2" s="27" t="s">
        <v>2</v>
      </c>
      <c r="B2" s="27" t="s">
        <v>3</v>
      </c>
      <c r="C2" s="25" t="s">
        <v>4</v>
      </c>
      <c r="D2" s="25" t="s">
        <v>5</v>
      </c>
      <c r="E2" s="27" t="s">
        <v>6</v>
      </c>
      <c r="F2" s="33" t="s">
        <v>7</v>
      </c>
      <c r="G2" s="34"/>
      <c r="H2" s="34"/>
      <c r="I2" s="35"/>
      <c r="J2" s="36" t="s">
        <v>8</v>
      </c>
      <c r="K2" s="43" t="s">
        <v>9</v>
      </c>
      <c r="L2" s="43" t="s">
        <v>10</v>
      </c>
      <c r="M2" s="44" t="s">
        <v>11</v>
      </c>
      <c r="N2" s="44" t="s">
        <v>12</v>
      </c>
      <c r="O2" s="44" t="s">
        <v>13</v>
      </c>
      <c r="P2" s="37" t="s">
        <v>14</v>
      </c>
      <c r="Q2" s="37" t="s">
        <v>15</v>
      </c>
      <c r="R2" s="37"/>
      <c r="S2" s="37"/>
      <c r="T2" s="37"/>
      <c r="U2" s="38" t="s">
        <v>16</v>
      </c>
      <c r="V2" s="36" t="s">
        <v>17</v>
      </c>
      <c r="W2" s="39"/>
      <c r="X2" s="36"/>
      <c r="Y2" s="36"/>
      <c r="Z2" s="36"/>
      <c r="AA2" s="40" t="s">
        <v>18</v>
      </c>
      <c r="AB2" s="41"/>
      <c r="AC2" s="42"/>
      <c r="AD2" s="38" t="s">
        <v>19</v>
      </c>
      <c r="AE2" s="27" t="s">
        <v>20</v>
      </c>
      <c r="AF2" s="27"/>
      <c r="AG2" s="27"/>
      <c r="AH2" s="27"/>
      <c r="AI2" s="27"/>
      <c r="AJ2" s="27" t="s">
        <v>21</v>
      </c>
      <c r="AK2" s="25" t="s">
        <v>22</v>
      </c>
      <c r="AL2" s="25" t="s">
        <v>23</v>
      </c>
      <c r="AM2" s="27" t="s">
        <v>24</v>
      </c>
      <c r="AN2" s="25" t="s">
        <v>25</v>
      </c>
      <c r="AO2" s="29"/>
    </row>
    <row r="3" spans="1:41" s="1" customFormat="1" ht="27" customHeight="1" x14ac:dyDescent="0.15">
      <c r="A3" s="27"/>
      <c r="B3" s="27"/>
      <c r="C3" s="26"/>
      <c r="D3" s="26"/>
      <c r="E3" s="27"/>
      <c r="F3" s="5" t="s">
        <v>26</v>
      </c>
      <c r="G3" s="6" t="s">
        <v>27</v>
      </c>
      <c r="H3" s="5" t="s">
        <v>28</v>
      </c>
      <c r="I3" s="5" t="s">
        <v>29</v>
      </c>
      <c r="J3" s="36"/>
      <c r="K3" s="44"/>
      <c r="L3" s="44"/>
      <c r="M3" s="44"/>
      <c r="N3" s="44"/>
      <c r="O3" s="44"/>
      <c r="P3" s="37"/>
      <c r="Q3" s="15" t="s">
        <v>30</v>
      </c>
      <c r="R3" s="15" t="s">
        <v>31</v>
      </c>
      <c r="S3" s="15" t="s">
        <v>32</v>
      </c>
      <c r="T3" s="12" t="s">
        <v>33</v>
      </c>
      <c r="U3" s="38"/>
      <c r="V3" s="5" t="s">
        <v>34</v>
      </c>
      <c r="W3" s="5" t="s">
        <v>35</v>
      </c>
      <c r="X3" s="5" t="s">
        <v>36</v>
      </c>
      <c r="Y3" s="11" t="s">
        <v>37</v>
      </c>
      <c r="Z3" s="16" t="s">
        <v>38</v>
      </c>
      <c r="AA3" s="5" t="s">
        <v>39</v>
      </c>
      <c r="AB3" s="5" t="s">
        <v>40</v>
      </c>
      <c r="AC3" s="5" t="s">
        <v>41</v>
      </c>
      <c r="AD3" s="38"/>
      <c r="AE3" s="11" t="s">
        <v>42</v>
      </c>
      <c r="AF3" s="11" t="s">
        <v>43</v>
      </c>
      <c r="AG3" s="5" t="s">
        <v>44</v>
      </c>
      <c r="AH3" s="5" t="s">
        <v>41</v>
      </c>
      <c r="AI3" s="5" t="s">
        <v>45</v>
      </c>
      <c r="AJ3" s="27"/>
      <c r="AK3" s="26"/>
      <c r="AL3" s="26"/>
      <c r="AM3" s="27"/>
      <c r="AN3" s="26"/>
      <c r="AO3" s="29"/>
    </row>
    <row r="4" spans="1:41" ht="27" customHeight="1" x14ac:dyDescent="0.15">
      <c r="A4" s="7">
        <v>1</v>
      </c>
      <c r="B4" s="7" t="s">
        <v>46</v>
      </c>
      <c r="C4" s="45">
        <v>1</v>
      </c>
      <c r="D4" s="8" t="s">
        <v>47</v>
      </c>
      <c r="E4" s="7" t="s">
        <v>51</v>
      </c>
      <c r="F4" s="9">
        <v>4034</v>
      </c>
      <c r="G4" s="9">
        <v>858</v>
      </c>
      <c r="H4" s="9">
        <v>2150</v>
      </c>
      <c r="I4" s="9">
        <v>3905</v>
      </c>
      <c r="J4" s="13">
        <v>10947</v>
      </c>
      <c r="K4" s="14">
        <v>21</v>
      </c>
      <c r="L4" s="14">
        <v>0</v>
      </c>
      <c r="M4" s="14">
        <v>0</v>
      </c>
      <c r="N4" s="14">
        <v>1</v>
      </c>
      <c r="O4" s="14">
        <v>0</v>
      </c>
      <c r="P4" s="9">
        <v>0</v>
      </c>
      <c r="Q4" s="9">
        <v>0</v>
      </c>
      <c r="R4" s="9">
        <v>200</v>
      </c>
      <c r="S4" s="9">
        <v>0</v>
      </c>
      <c r="T4" s="9">
        <v>0</v>
      </c>
      <c r="U4" s="9">
        <v>200</v>
      </c>
      <c r="V4" s="13">
        <v>500</v>
      </c>
      <c r="W4" s="9">
        <v>300</v>
      </c>
      <c r="X4" s="9">
        <v>0</v>
      </c>
      <c r="Y4" s="9">
        <v>0</v>
      </c>
      <c r="Z4" s="13">
        <v>0</v>
      </c>
      <c r="AA4" s="9">
        <v>500</v>
      </c>
      <c r="AB4" s="9">
        <v>300</v>
      </c>
      <c r="AC4" s="9">
        <v>200</v>
      </c>
      <c r="AD4" s="9">
        <v>12547</v>
      </c>
      <c r="AE4" s="9">
        <v>200</v>
      </c>
      <c r="AF4" s="9">
        <v>100</v>
      </c>
      <c r="AG4" s="9">
        <v>0</v>
      </c>
      <c r="AH4" s="9">
        <v>100</v>
      </c>
      <c r="AI4" s="13">
        <v>50</v>
      </c>
      <c r="AJ4" s="13">
        <v>0</v>
      </c>
      <c r="AK4" s="13">
        <v>0</v>
      </c>
      <c r="AL4" s="13">
        <v>0</v>
      </c>
      <c r="AM4" s="9">
        <v>12097</v>
      </c>
      <c r="AN4" s="18"/>
      <c r="AO4" s="22"/>
    </row>
    <row r="5" spans="1:41" s="2" customFormat="1" ht="27" customHeight="1" x14ac:dyDescent="0.15">
      <c r="A5" s="7">
        <v>2</v>
      </c>
      <c r="B5" s="7" t="s">
        <v>58</v>
      </c>
      <c r="C5" s="45">
        <v>2</v>
      </c>
      <c r="D5" s="8" t="s">
        <v>48</v>
      </c>
      <c r="E5" s="7" t="s">
        <v>51</v>
      </c>
      <c r="F5" s="9">
        <v>260</v>
      </c>
      <c r="G5" s="9">
        <v>689</v>
      </c>
      <c r="H5" s="9">
        <v>2463</v>
      </c>
      <c r="I5" s="9">
        <v>4318</v>
      </c>
      <c r="J5" s="13">
        <v>7730</v>
      </c>
      <c r="K5" s="14">
        <v>21</v>
      </c>
      <c r="L5" s="14">
        <v>1</v>
      </c>
      <c r="M5" s="14">
        <v>0</v>
      </c>
      <c r="N5" s="14">
        <v>0</v>
      </c>
      <c r="O5" s="14">
        <v>0</v>
      </c>
      <c r="P5" s="9">
        <v>0</v>
      </c>
      <c r="Q5" s="9">
        <v>0</v>
      </c>
      <c r="R5" s="9">
        <v>0</v>
      </c>
      <c r="S5" s="9">
        <v>0</v>
      </c>
      <c r="T5" s="9">
        <v>100</v>
      </c>
      <c r="U5" s="9">
        <v>100</v>
      </c>
      <c r="V5" s="13">
        <v>500</v>
      </c>
      <c r="W5" s="9">
        <v>300</v>
      </c>
      <c r="X5" s="9">
        <v>0</v>
      </c>
      <c r="Y5" s="9">
        <v>0</v>
      </c>
      <c r="Z5" s="13">
        <v>0</v>
      </c>
      <c r="AA5" s="9">
        <v>500</v>
      </c>
      <c r="AB5" s="9">
        <v>300</v>
      </c>
      <c r="AC5" s="9">
        <v>200</v>
      </c>
      <c r="AD5" s="9">
        <v>9430</v>
      </c>
      <c r="AE5" s="9">
        <v>200</v>
      </c>
      <c r="AF5" s="9">
        <v>100</v>
      </c>
      <c r="AG5" s="9">
        <v>0</v>
      </c>
      <c r="AH5" s="9">
        <v>100</v>
      </c>
      <c r="AI5" s="13">
        <v>50</v>
      </c>
      <c r="AJ5" s="13">
        <v>0</v>
      </c>
      <c r="AK5" s="13">
        <v>0</v>
      </c>
      <c r="AL5" s="13">
        <v>0</v>
      </c>
      <c r="AM5" s="9">
        <v>8980</v>
      </c>
      <c r="AN5" s="19"/>
      <c r="AO5" s="23"/>
    </row>
    <row r="6" spans="1:41" s="2" customFormat="1" ht="27" customHeight="1" x14ac:dyDescent="0.15">
      <c r="A6" s="7">
        <v>3</v>
      </c>
      <c r="B6" s="7" t="s">
        <v>59</v>
      </c>
      <c r="C6" s="45">
        <v>3</v>
      </c>
      <c r="D6" s="8" t="s">
        <v>49</v>
      </c>
      <c r="E6" s="7" t="s">
        <v>52</v>
      </c>
      <c r="F6" s="9">
        <v>3364</v>
      </c>
      <c r="G6" s="9">
        <v>929</v>
      </c>
      <c r="H6" s="9">
        <v>2091</v>
      </c>
      <c r="I6" s="9">
        <v>1040</v>
      </c>
      <c r="J6" s="13">
        <v>7424</v>
      </c>
      <c r="K6" s="14">
        <v>21</v>
      </c>
      <c r="L6" s="14">
        <v>0</v>
      </c>
      <c r="M6" s="14">
        <v>0</v>
      </c>
      <c r="N6" s="14">
        <v>3</v>
      </c>
      <c r="O6" s="14">
        <v>0</v>
      </c>
      <c r="P6" s="9">
        <v>0</v>
      </c>
      <c r="Q6" s="9">
        <v>0</v>
      </c>
      <c r="R6" s="9">
        <v>600</v>
      </c>
      <c r="S6" s="9">
        <v>0</v>
      </c>
      <c r="T6" s="9">
        <v>0</v>
      </c>
      <c r="U6" s="9">
        <v>600</v>
      </c>
      <c r="V6" s="13">
        <v>500</v>
      </c>
      <c r="W6" s="9">
        <v>200</v>
      </c>
      <c r="X6" s="9">
        <v>0</v>
      </c>
      <c r="Y6" s="9">
        <v>0</v>
      </c>
      <c r="Z6" s="13">
        <v>0</v>
      </c>
      <c r="AA6" s="9">
        <v>500</v>
      </c>
      <c r="AB6" s="9">
        <v>300</v>
      </c>
      <c r="AC6" s="9">
        <v>200</v>
      </c>
      <c r="AD6" s="9">
        <v>8524</v>
      </c>
      <c r="AE6" s="9">
        <v>200</v>
      </c>
      <c r="AF6" s="9">
        <v>100</v>
      </c>
      <c r="AG6" s="9">
        <v>0</v>
      </c>
      <c r="AH6" s="9">
        <v>100</v>
      </c>
      <c r="AI6" s="13">
        <v>50</v>
      </c>
      <c r="AJ6" s="13">
        <v>0</v>
      </c>
      <c r="AK6" s="13">
        <v>0</v>
      </c>
      <c r="AL6" s="13">
        <v>0</v>
      </c>
      <c r="AM6" s="9">
        <v>8074</v>
      </c>
      <c r="AN6" s="19"/>
      <c r="AO6" s="23"/>
    </row>
    <row r="7" spans="1:41" s="2" customFormat="1" ht="27" customHeight="1" x14ac:dyDescent="0.15">
      <c r="A7" s="7">
        <v>4</v>
      </c>
      <c r="B7" s="7" t="s">
        <v>60</v>
      </c>
      <c r="C7" s="45">
        <v>4</v>
      </c>
      <c r="D7" s="8" t="s">
        <v>47</v>
      </c>
      <c r="E7" s="7" t="s">
        <v>53</v>
      </c>
      <c r="F7" s="9">
        <v>4689</v>
      </c>
      <c r="G7" s="9">
        <v>268</v>
      </c>
      <c r="H7" s="9">
        <v>1928</v>
      </c>
      <c r="I7" s="9">
        <v>511</v>
      </c>
      <c r="J7" s="13">
        <v>7396</v>
      </c>
      <c r="K7" s="14">
        <v>21</v>
      </c>
      <c r="L7" s="14">
        <v>0</v>
      </c>
      <c r="M7" s="14">
        <v>0</v>
      </c>
      <c r="N7" s="14">
        <v>1</v>
      </c>
      <c r="O7" s="14">
        <v>0</v>
      </c>
      <c r="P7" s="9">
        <v>500</v>
      </c>
      <c r="Q7" s="9">
        <v>0</v>
      </c>
      <c r="R7" s="9">
        <v>200</v>
      </c>
      <c r="S7" s="9">
        <v>0</v>
      </c>
      <c r="T7" s="9">
        <v>0</v>
      </c>
      <c r="U7" s="9">
        <v>200</v>
      </c>
      <c r="V7" s="13">
        <v>500</v>
      </c>
      <c r="W7" s="9">
        <v>100</v>
      </c>
      <c r="X7" s="9">
        <v>0</v>
      </c>
      <c r="Y7" s="9">
        <v>0</v>
      </c>
      <c r="Z7" s="13">
        <v>0</v>
      </c>
      <c r="AA7" s="9">
        <v>500</v>
      </c>
      <c r="AB7" s="9">
        <v>300</v>
      </c>
      <c r="AC7" s="9">
        <v>200</v>
      </c>
      <c r="AD7" s="9">
        <v>8796</v>
      </c>
      <c r="AE7" s="9">
        <v>200</v>
      </c>
      <c r="AF7" s="9">
        <v>100</v>
      </c>
      <c r="AG7" s="9">
        <v>0</v>
      </c>
      <c r="AH7" s="9">
        <v>100</v>
      </c>
      <c r="AI7" s="13">
        <v>50</v>
      </c>
      <c r="AJ7" s="13">
        <v>0</v>
      </c>
      <c r="AK7" s="13">
        <v>0</v>
      </c>
      <c r="AL7" s="13">
        <v>0</v>
      </c>
      <c r="AM7" s="9">
        <v>8346</v>
      </c>
      <c r="AN7" s="19"/>
      <c r="AO7" s="23"/>
    </row>
    <row r="8" spans="1:41" s="2" customFormat="1" ht="27" customHeight="1" x14ac:dyDescent="0.15">
      <c r="A8" s="7">
        <v>5</v>
      </c>
      <c r="B8" s="7" t="s">
        <v>61</v>
      </c>
      <c r="C8" s="45">
        <v>5</v>
      </c>
      <c r="D8" s="8" t="s">
        <v>47</v>
      </c>
      <c r="E8" s="7" t="s">
        <v>53</v>
      </c>
      <c r="F8" s="9">
        <v>4675</v>
      </c>
      <c r="G8" s="9">
        <v>469</v>
      </c>
      <c r="H8" s="9">
        <v>1880</v>
      </c>
      <c r="I8" s="9">
        <v>5993</v>
      </c>
      <c r="J8" s="13">
        <v>13017</v>
      </c>
      <c r="K8" s="14">
        <v>21</v>
      </c>
      <c r="L8" s="14">
        <v>1</v>
      </c>
      <c r="M8" s="14">
        <v>0</v>
      </c>
      <c r="N8" s="14">
        <v>1</v>
      </c>
      <c r="O8" s="14">
        <v>0</v>
      </c>
      <c r="P8" s="9">
        <v>0</v>
      </c>
      <c r="Q8" s="9">
        <v>0</v>
      </c>
      <c r="R8" s="9">
        <v>200</v>
      </c>
      <c r="S8" s="9">
        <v>0</v>
      </c>
      <c r="T8" s="9">
        <v>100</v>
      </c>
      <c r="U8" s="9">
        <v>300</v>
      </c>
      <c r="V8" s="13">
        <v>500</v>
      </c>
      <c r="W8" s="9">
        <v>100</v>
      </c>
      <c r="X8" s="9">
        <v>0</v>
      </c>
      <c r="Y8" s="9">
        <v>0</v>
      </c>
      <c r="Z8" s="13">
        <v>0</v>
      </c>
      <c r="AA8" s="9">
        <v>500</v>
      </c>
      <c r="AB8" s="9">
        <v>300</v>
      </c>
      <c r="AC8" s="9">
        <v>200</v>
      </c>
      <c r="AD8" s="9">
        <v>14317</v>
      </c>
      <c r="AE8" s="9">
        <v>200</v>
      </c>
      <c r="AF8" s="9">
        <v>100</v>
      </c>
      <c r="AG8" s="9">
        <v>0</v>
      </c>
      <c r="AH8" s="9">
        <v>100</v>
      </c>
      <c r="AI8" s="13">
        <v>50</v>
      </c>
      <c r="AJ8" s="13">
        <v>0</v>
      </c>
      <c r="AK8" s="13">
        <v>0</v>
      </c>
      <c r="AL8" s="13">
        <v>500</v>
      </c>
      <c r="AM8" s="9">
        <v>14367</v>
      </c>
      <c r="AN8" s="19" t="s">
        <v>56</v>
      </c>
      <c r="AO8" s="23"/>
    </row>
    <row r="9" spans="1:41" s="2" customFormat="1" ht="27" customHeight="1" x14ac:dyDescent="0.15">
      <c r="A9" s="7">
        <v>6</v>
      </c>
      <c r="B9" s="7" t="s">
        <v>62</v>
      </c>
      <c r="C9" s="45">
        <v>6</v>
      </c>
      <c r="D9" s="8" t="s">
        <v>47</v>
      </c>
      <c r="E9" s="7" t="s">
        <v>53</v>
      </c>
      <c r="F9" s="9">
        <v>1769</v>
      </c>
      <c r="G9" s="9">
        <v>487</v>
      </c>
      <c r="H9" s="9">
        <v>393</v>
      </c>
      <c r="I9" s="9">
        <v>2186</v>
      </c>
      <c r="J9" s="13">
        <v>4835</v>
      </c>
      <c r="K9" s="14">
        <v>21</v>
      </c>
      <c r="L9" s="14">
        <v>0</v>
      </c>
      <c r="M9" s="14">
        <v>1</v>
      </c>
      <c r="N9" s="14">
        <v>0</v>
      </c>
      <c r="O9" s="14">
        <v>0</v>
      </c>
      <c r="P9" s="9">
        <v>2000</v>
      </c>
      <c r="Q9" s="9">
        <v>200</v>
      </c>
      <c r="R9" s="9">
        <v>0</v>
      </c>
      <c r="S9" s="9">
        <v>0</v>
      </c>
      <c r="T9" s="9">
        <v>0</v>
      </c>
      <c r="U9" s="9">
        <v>200</v>
      </c>
      <c r="V9" s="13">
        <v>500</v>
      </c>
      <c r="W9" s="9">
        <v>100</v>
      </c>
      <c r="X9" s="9">
        <v>0</v>
      </c>
      <c r="Y9" s="9">
        <v>0</v>
      </c>
      <c r="Z9" s="13">
        <v>0</v>
      </c>
      <c r="AA9" s="9">
        <v>500</v>
      </c>
      <c r="AB9" s="9">
        <v>300</v>
      </c>
      <c r="AC9" s="9">
        <v>200</v>
      </c>
      <c r="AD9" s="9">
        <v>6235</v>
      </c>
      <c r="AE9" s="9">
        <v>200</v>
      </c>
      <c r="AF9" s="9">
        <v>100</v>
      </c>
      <c r="AG9" s="9">
        <v>0</v>
      </c>
      <c r="AH9" s="9">
        <v>100</v>
      </c>
      <c r="AI9" s="13">
        <v>50</v>
      </c>
      <c r="AJ9" s="13">
        <v>100</v>
      </c>
      <c r="AK9" s="13">
        <v>0</v>
      </c>
      <c r="AL9" s="13">
        <v>0</v>
      </c>
      <c r="AM9" s="9">
        <v>5685</v>
      </c>
      <c r="AN9" s="18"/>
      <c r="AO9" s="22"/>
    </row>
    <row r="10" spans="1:41" s="2" customFormat="1" ht="27" customHeight="1" x14ac:dyDescent="0.15">
      <c r="A10" s="7">
        <v>7</v>
      </c>
      <c r="B10" s="7" t="s">
        <v>63</v>
      </c>
      <c r="C10" s="45">
        <v>7</v>
      </c>
      <c r="D10" s="8" t="s">
        <v>47</v>
      </c>
      <c r="E10" s="7" t="s">
        <v>53</v>
      </c>
      <c r="F10" s="9">
        <v>4882</v>
      </c>
      <c r="G10" s="9">
        <v>570</v>
      </c>
      <c r="H10" s="9">
        <v>2466</v>
      </c>
      <c r="I10" s="9">
        <v>3828</v>
      </c>
      <c r="J10" s="13">
        <v>11746</v>
      </c>
      <c r="K10" s="14">
        <v>21</v>
      </c>
      <c r="L10" s="14">
        <v>0</v>
      </c>
      <c r="M10" s="14">
        <v>0</v>
      </c>
      <c r="N10" s="14">
        <v>0</v>
      </c>
      <c r="O10" s="14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13">
        <v>500</v>
      </c>
      <c r="W10" s="9">
        <v>100</v>
      </c>
      <c r="X10" s="9">
        <v>0</v>
      </c>
      <c r="Y10" s="9">
        <v>0</v>
      </c>
      <c r="Z10" s="13">
        <v>0</v>
      </c>
      <c r="AA10" s="9">
        <v>500</v>
      </c>
      <c r="AB10" s="9">
        <v>300</v>
      </c>
      <c r="AC10" s="9">
        <v>200</v>
      </c>
      <c r="AD10" s="9">
        <v>13346</v>
      </c>
      <c r="AE10" s="9">
        <v>200</v>
      </c>
      <c r="AF10" s="9">
        <v>100</v>
      </c>
      <c r="AG10" s="9">
        <v>0</v>
      </c>
      <c r="AH10" s="9">
        <v>100</v>
      </c>
      <c r="AI10" s="13">
        <v>50</v>
      </c>
      <c r="AJ10" s="13">
        <v>0</v>
      </c>
      <c r="AK10" s="13">
        <v>0</v>
      </c>
      <c r="AL10" s="13">
        <v>0</v>
      </c>
      <c r="AM10" s="9">
        <v>12896</v>
      </c>
      <c r="AN10" s="19"/>
      <c r="AO10" s="23"/>
    </row>
    <row r="11" spans="1:41" s="2" customFormat="1" ht="27" customHeight="1" x14ac:dyDescent="0.15">
      <c r="A11" s="7">
        <v>8</v>
      </c>
      <c r="B11" s="7" t="s">
        <v>64</v>
      </c>
      <c r="C11" s="45">
        <v>8</v>
      </c>
      <c r="D11" s="8" t="s">
        <v>50</v>
      </c>
      <c r="E11" s="10" t="s">
        <v>54</v>
      </c>
      <c r="F11" s="9">
        <v>3438</v>
      </c>
      <c r="G11" s="9">
        <v>273</v>
      </c>
      <c r="H11" s="9">
        <v>1046</v>
      </c>
      <c r="I11" s="9">
        <v>862</v>
      </c>
      <c r="J11" s="13">
        <v>5619</v>
      </c>
      <c r="K11" s="14">
        <v>21</v>
      </c>
      <c r="L11" s="14">
        <v>0</v>
      </c>
      <c r="M11" s="14">
        <v>0</v>
      </c>
      <c r="N11" s="14">
        <v>0</v>
      </c>
      <c r="O11" s="14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13">
        <v>500</v>
      </c>
      <c r="W11" s="9">
        <v>100</v>
      </c>
      <c r="X11" s="9">
        <v>0</v>
      </c>
      <c r="Y11" s="13">
        <v>2000</v>
      </c>
      <c r="Z11" s="13">
        <v>500</v>
      </c>
      <c r="AA11" s="9">
        <v>500</v>
      </c>
      <c r="AB11" s="9">
        <v>300</v>
      </c>
      <c r="AC11" s="9">
        <v>200</v>
      </c>
      <c r="AD11" s="9">
        <v>9719</v>
      </c>
      <c r="AE11" s="9">
        <v>200</v>
      </c>
      <c r="AF11" s="9">
        <v>100</v>
      </c>
      <c r="AG11" s="9">
        <v>0</v>
      </c>
      <c r="AH11" s="9">
        <v>100</v>
      </c>
      <c r="AI11" s="13">
        <v>50</v>
      </c>
      <c r="AJ11" s="13">
        <v>0</v>
      </c>
      <c r="AK11" s="13">
        <v>2000</v>
      </c>
      <c r="AL11" s="13">
        <v>0</v>
      </c>
      <c r="AM11" s="9">
        <v>7269</v>
      </c>
      <c r="AN11" s="21" t="s">
        <v>57</v>
      </c>
      <c r="AO11" s="23"/>
    </row>
    <row r="12" spans="1:41" s="2" customFormat="1" ht="27" customHeight="1" x14ac:dyDescent="0.15">
      <c r="A12" s="7">
        <v>9</v>
      </c>
      <c r="B12" s="7" t="s">
        <v>65</v>
      </c>
      <c r="C12" s="45">
        <v>9</v>
      </c>
      <c r="D12" s="8" t="s">
        <v>50</v>
      </c>
      <c r="E12" s="10" t="s">
        <v>55</v>
      </c>
      <c r="F12" s="9">
        <v>4477</v>
      </c>
      <c r="G12" s="9">
        <v>227</v>
      </c>
      <c r="H12" s="9">
        <v>1116</v>
      </c>
      <c r="I12" s="9">
        <v>4020</v>
      </c>
      <c r="J12" s="13">
        <v>9840</v>
      </c>
      <c r="K12" s="14">
        <v>21</v>
      </c>
      <c r="L12" s="14">
        <v>0</v>
      </c>
      <c r="M12" s="14">
        <v>2</v>
      </c>
      <c r="N12" s="14">
        <v>0</v>
      </c>
      <c r="O12" s="14">
        <v>0</v>
      </c>
      <c r="P12" s="9">
        <v>0</v>
      </c>
      <c r="Q12" s="9">
        <v>400</v>
      </c>
      <c r="R12" s="9">
        <v>0</v>
      </c>
      <c r="S12" s="9">
        <v>0</v>
      </c>
      <c r="T12" s="9">
        <v>0</v>
      </c>
      <c r="U12" s="9">
        <v>400</v>
      </c>
      <c r="V12" s="13">
        <v>500</v>
      </c>
      <c r="W12" s="9">
        <v>500</v>
      </c>
      <c r="X12" s="9">
        <v>300</v>
      </c>
      <c r="Y12" s="9">
        <v>1500</v>
      </c>
      <c r="Z12" s="13">
        <v>500</v>
      </c>
      <c r="AA12" s="9">
        <v>500</v>
      </c>
      <c r="AB12" s="9">
        <v>300</v>
      </c>
      <c r="AC12" s="9">
        <v>200</v>
      </c>
      <c r="AD12" s="9">
        <v>13740</v>
      </c>
      <c r="AE12" s="9">
        <v>200</v>
      </c>
      <c r="AF12" s="9">
        <v>100</v>
      </c>
      <c r="AG12" s="9">
        <v>0</v>
      </c>
      <c r="AH12" s="9">
        <v>100</v>
      </c>
      <c r="AI12" s="13">
        <v>50</v>
      </c>
      <c r="AJ12" s="13">
        <v>0</v>
      </c>
      <c r="AK12" s="13">
        <v>1000</v>
      </c>
      <c r="AL12" s="13">
        <v>0</v>
      </c>
      <c r="AM12" s="9">
        <v>12290</v>
      </c>
      <c r="AN12" s="21" t="s">
        <v>57</v>
      </c>
      <c r="AO12" s="23"/>
    </row>
    <row r="13" spans="1:41" s="2" customFormat="1" ht="26.1" customHeight="1" x14ac:dyDescent="0.15">
      <c r="A13" s="7">
        <v>10</v>
      </c>
      <c r="B13" s="7" t="s">
        <v>66</v>
      </c>
      <c r="C13" s="45">
        <v>10</v>
      </c>
      <c r="D13" s="8" t="s">
        <v>50</v>
      </c>
      <c r="E13" s="10" t="s">
        <v>55</v>
      </c>
      <c r="F13" s="9">
        <v>1681</v>
      </c>
      <c r="G13" s="9">
        <v>532</v>
      </c>
      <c r="H13" s="9">
        <v>2899</v>
      </c>
      <c r="I13" s="9">
        <v>5965</v>
      </c>
      <c r="J13" s="13">
        <v>11077</v>
      </c>
      <c r="K13" s="14">
        <v>21</v>
      </c>
      <c r="L13" s="14">
        <v>0</v>
      </c>
      <c r="M13" s="14">
        <v>0</v>
      </c>
      <c r="N13" s="14">
        <v>0</v>
      </c>
      <c r="O13" s="14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13">
        <v>500</v>
      </c>
      <c r="W13" s="9">
        <v>100</v>
      </c>
      <c r="X13" s="9">
        <v>300</v>
      </c>
      <c r="Y13" s="9">
        <v>1500</v>
      </c>
      <c r="Z13" s="13">
        <v>100</v>
      </c>
      <c r="AA13" s="9">
        <v>500</v>
      </c>
      <c r="AB13" s="9">
        <v>300</v>
      </c>
      <c r="AC13" s="9">
        <v>200</v>
      </c>
      <c r="AD13" s="9">
        <v>14577</v>
      </c>
      <c r="AE13" s="9">
        <v>200</v>
      </c>
      <c r="AF13" s="9">
        <v>100</v>
      </c>
      <c r="AG13" s="9">
        <v>0</v>
      </c>
      <c r="AH13" s="9">
        <v>100</v>
      </c>
      <c r="AI13" s="13">
        <v>50</v>
      </c>
      <c r="AJ13" s="13">
        <v>0</v>
      </c>
      <c r="AK13" s="13">
        <v>1000</v>
      </c>
      <c r="AL13" s="13">
        <v>0</v>
      </c>
      <c r="AM13" s="9">
        <v>13127</v>
      </c>
      <c r="AN13" s="21" t="s">
        <v>57</v>
      </c>
      <c r="AO13" s="24"/>
    </row>
    <row r="14" spans="1:41" s="2" customFormat="1" ht="27" customHeight="1" x14ac:dyDescent="0.15">
      <c r="A14" s="7">
        <v>11</v>
      </c>
      <c r="B14" s="7" t="s">
        <v>67</v>
      </c>
      <c r="C14" s="45">
        <v>11</v>
      </c>
      <c r="D14" s="8" t="s">
        <v>50</v>
      </c>
      <c r="E14" s="10" t="s">
        <v>55</v>
      </c>
      <c r="F14" s="9">
        <v>794</v>
      </c>
      <c r="G14" s="9">
        <v>10</v>
      </c>
      <c r="H14" s="9">
        <v>1300</v>
      </c>
      <c r="I14" s="9">
        <v>3823</v>
      </c>
      <c r="J14" s="13">
        <v>5927</v>
      </c>
      <c r="K14" s="14">
        <v>21</v>
      </c>
      <c r="L14" s="9">
        <v>2</v>
      </c>
      <c r="M14" s="14">
        <v>0</v>
      </c>
      <c r="N14" s="14">
        <v>0</v>
      </c>
      <c r="O14" s="14">
        <v>0</v>
      </c>
      <c r="P14" s="9">
        <v>0</v>
      </c>
      <c r="Q14" s="9">
        <v>0</v>
      </c>
      <c r="R14" s="9">
        <v>0</v>
      </c>
      <c r="S14" s="9">
        <v>0</v>
      </c>
      <c r="T14" s="9">
        <v>200</v>
      </c>
      <c r="U14" s="9">
        <v>200</v>
      </c>
      <c r="V14" s="13">
        <v>500</v>
      </c>
      <c r="W14" s="9">
        <v>100</v>
      </c>
      <c r="X14" s="9">
        <v>300</v>
      </c>
      <c r="Y14" s="9">
        <v>1500</v>
      </c>
      <c r="Z14" s="13">
        <v>300</v>
      </c>
      <c r="AA14" s="9">
        <v>500</v>
      </c>
      <c r="AB14" s="9">
        <v>300</v>
      </c>
      <c r="AC14" s="9">
        <v>200</v>
      </c>
      <c r="AD14" s="9">
        <v>9427</v>
      </c>
      <c r="AE14" s="9">
        <v>200</v>
      </c>
      <c r="AF14" s="9">
        <v>100</v>
      </c>
      <c r="AG14" s="9">
        <v>0</v>
      </c>
      <c r="AH14" s="9">
        <v>100</v>
      </c>
      <c r="AI14" s="13">
        <v>50</v>
      </c>
      <c r="AJ14" s="13">
        <v>0</v>
      </c>
      <c r="AK14" s="13">
        <v>1000</v>
      </c>
      <c r="AL14" s="13">
        <v>0</v>
      </c>
      <c r="AM14" s="9">
        <v>7977</v>
      </c>
      <c r="AN14" s="21" t="s">
        <v>57</v>
      </c>
      <c r="AO14" s="20"/>
    </row>
    <row r="17" spans="28:29" x14ac:dyDescent="0.15">
      <c r="AB17" s="17"/>
      <c r="AC17" s="17"/>
    </row>
  </sheetData>
  <autoFilter ref="A3:AO14" xr:uid="{00000000-0009-0000-0000-000000000000}"/>
  <mergeCells count="28">
    <mergeCell ref="AK2:AK3"/>
    <mergeCell ref="AL2:AL3"/>
    <mergeCell ref="AM2:AM3"/>
    <mergeCell ref="AN2:AN3"/>
    <mergeCell ref="AO4:AO8"/>
    <mergeCell ref="AO9:AO13"/>
    <mergeCell ref="U2:U3"/>
    <mergeCell ref="V2:Z2"/>
    <mergeCell ref="AA2:AC2"/>
    <mergeCell ref="AD2:AD3"/>
    <mergeCell ref="AE2:AI2"/>
    <mergeCell ref="AJ2:AJ3"/>
    <mergeCell ref="L2:L3"/>
    <mergeCell ref="M2:M3"/>
    <mergeCell ref="N2:N3"/>
    <mergeCell ref="O2:O3"/>
    <mergeCell ref="P2:P3"/>
    <mergeCell ref="Q2:T2"/>
    <mergeCell ref="A1:AM1"/>
    <mergeCell ref="AO1:AO3"/>
    <mergeCell ref="A2:A3"/>
    <mergeCell ref="B2:B3"/>
    <mergeCell ref="C2:C3"/>
    <mergeCell ref="D2:D3"/>
    <mergeCell ref="E2:E3"/>
    <mergeCell ref="F2:I2"/>
    <mergeCell ref="J2:J3"/>
    <mergeCell ref="K2:K3"/>
  </mergeCells>
  <phoneticPr fontId="10" type="noConversion"/>
  <printOptions horizontalCentered="1"/>
  <pageMargins left="0.118055555555556" right="0.118055555555556" top="0.70833333333333304" bottom="0.47222222222222199" header="0.196527777777778" footer="0.118055555555556"/>
  <pageSetup paperSize="8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E41E-92A6-430E-979E-FA5908C1E7EF}">
  <sheetPr>
    <pageSetUpPr fitToPage="1"/>
  </sheetPr>
  <dimension ref="A1:XEU17"/>
  <sheetViews>
    <sheetView workbookViewId="0">
      <selection activeCell="A4" sqref="A4:XFD14"/>
    </sheetView>
  </sheetViews>
  <sheetFormatPr defaultColWidth="9" defaultRowHeight="13.5" x14ac:dyDescent="0.15"/>
  <cols>
    <col min="1" max="1" width="4.625" style="2" customWidth="1"/>
    <col min="2" max="3" width="5.875" style="2" customWidth="1"/>
    <col min="4" max="4" width="8.125" style="2" customWidth="1"/>
    <col min="5" max="5" width="13.75" style="2" customWidth="1"/>
    <col min="6" max="6" width="12" style="2" customWidth="1"/>
    <col min="7" max="9" width="7.875" style="2" customWidth="1"/>
    <col min="10" max="10" width="13" style="2" customWidth="1"/>
    <col min="11" max="11" width="6.375" style="2" customWidth="1"/>
    <col min="12" max="12" width="9.5" style="2" customWidth="1"/>
    <col min="13" max="15" width="7.875" style="2" customWidth="1"/>
    <col min="16" max="16" width="8" style="2" customWidth="1"/>
    <col min="17" max="17" width="7.125" style="2" customWidth="1"/>
    <col min="18" max="18" width="5.875" style="2" customWidth="1"/>
    <col min="19" max="19" width="5.125" style="2" customWidth="1"/>
    <col min="20" max="20" width="6.125" style="2" customWidth="1"/>
    <col min="21" max="21" width="11.25" style="2" customWidth="1"/>
    <col min="22" max="23" width="7.875" style="2" customWidth="1"/>
    <col min="24" max="25" width="6.625" style="2" customWidth="1"/>
    <col min="26" max="26" width="7.375" style="2" customWidth="1"/>
    <col min="27" max="28" width="7.875" style="2" customWidth="1"/>
    <col min="29" max="29" width="6.625" style="2" customWidth="1"/>
    <col min="30" max="30" width="8.125" style="2" customWidth="1"/>
    <col min="31" max="32" width="7.125" style="2" customWidth="1"/>
    <col min="33" max="33" width="11.25" style="2" customWidth="1"/>
    <col min="34" max="36" width="6.625" style="2" customWidth="1"/>
    <col min="37" max="37" width="7.125" style="2" customWidth="1"/>
    <col min="38" max="38" width="7.875" style="2" customWidth="1"/>
    <col min="39" max="40" width="10.375" style="2" customWidth="1"/>
    <col min="41" max="41" width="11.5" style="2" customWidth="1"/>
    <col min="42" max="42" width="12.625" style="2" customWidth="1"/>
    <col min="43" max="43" width="10.375" style="2" customWidth="1"/>
    <col min="44" max="16375" width="9" style="2"/>
    <col min="16376" max="16384" width="9" style="3"/>
  </cols>
  <sheetData>
    <row r="1" spans="1:41" ht="18.75" x14ac:dyDescent="0.1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1"/>
      <c r="L1" s="31"/>
      <c r="M1" s="31"/>
      <c r="N1" s="31"/>
      <c r="O1" s="31"/>
      <c r="P1" s="32"/>
      <c r="Q1" s="32"/>
      <c r="R1" s="32"/>
      <c r="S1" s="32"/>
      <c r="T1" s="32"/>
      <c r="U1" s="32"/>
      <c r="V1" s="30"/>
      <c r="W1" s="30"/>
      <c r="X1" s="30"/>
      <c r="Y1" s="30"/>
      <c r="Z1" s="30"/>
      <c r="AA1" s="30"/>
      <c r="AB1" s="30"/>
      <c r="AC1" s="30"/>
      <c r="AD1" s="32"/>
      <c r="AE1" s="30"/>
      <c r="AF1" s="30"/>
      <c r="AG1" s="30"/>
      <c r="AH1" s="30"/>
      <c r="AI1" s="30"/>
      <c r="AJ1" s="30"/>
      <c r="AK1" s="30"/>
      <c r="AL1" s="30"/>
      <c r="AM1" s="30"/>
      <c r="AN1" s="4"/>
      <c r="AO1" s="28" t="s">
        <v>1</v>
      </c>
    </row>
    <row r="2" spans="1:41" s="1" customFormat="1" ht="24.95" customHeight="1" x14ac:dyDescent="0.15">
      <c r="A2" s="27" t="s">
        <v>2</v>
      </c>
      <c r="B2" s="27" t="s">
        <v>3</v>
      </c>
      <c r="C2" s="25" t="s">
        <v>4</v>
      </c>
      <c r="D2" s="25" t="s">
        <v>5</v>
      </c>
      <c r="E2" s="27" t="s">
        <v>6</v>
      </c>
      <c r="F2" s="33" t="s">
        <v>7</v>
      </c>
      <c r="G2" s="34"/>
      <c r="H2" s="34"/>
      <c r="I2" s="35"/>
      <c r="J2" s="36" t="s">
        <v>8</v>
      </c>
      <c r="K2" s="43" t="s">
        <v>9</v>
      </c>
      <c r="L2" s="43" t="s">
        <v>10</v>
      </c>
      <c r="M2" s="44" t="s">
        <v>11</v>
      </c>
      <c r="N2" s="44" t="s">
        <v>12</v>
      </c>
      <c r="O2" s="44" t="s">
        <v>13</v>
      </c>
      <c r="P2" s="37" t="s">
        <v>14</v>
      </c>
      <c r="Q2" s="37" t="s">
        <v>15</v>
      </c>
      <c r="R2" s="37"/>
      <c r="S2" s="37"/>
      <c r="T2" s="37"/>
      <c r="U2" s="38" t="s">
        <v>16</v>
      </c>
      <c r="V2" s="36" t="s">
        <v>17</v>
      </c>
      <c r="W2" s="39"/>
      <c r="X2" s="36"/>
      <c r="Y2" s="36"/>
      <c r="Z2" s="36"/>
      <c r="AA2" s="40" t="s">
        <v>18</v>
      </c>
      <c r="AB2" s="41"/>
      <c r="AC2" s="42"/>
      <c r="AD2" s="38" t="s">
        <v>19</v>
      </c>
      <c r="AE2" s="27" t="s">
        <v>20</v>
      </c>
      <c r="AF2" s="27"/>
      <c r="AG2" s="27"/>
      <c r="AH2" s="27"/>
      <c r="AI2" s="27"/>
      <c r="AJ2" s="27" t="s">
        <v>21</v>
      </c>
      <c r="AK2" s="25" t="s">
        <v>22</v>
      </c>
      <c r="AL2" s="25" t="s">
        <v>23</v>
      </c>
      <c r="AM2" s="27" t="s">
        <v>24</v>
      </c>
      <c r="AN2" s="25" t="s">
        <v>25</v>
      </c>
      <c r="AO2" s="29"/>
    </row>
    <row r="3" spans="1:41" s="1" customFormat="1" ht="27" customHeight="1" x14ac:dyDescent="0.15">
      <c r="A3" s="27"/>
      <c r="B3" s="27"/>
      <c r="C3" s="26"/>
      <c r="D3" s="26"/>
      <c r="E3" s="27"/>
      <c r="F3" s="5" t="s">
        <v>26</v>
      </c>
      <c r="G3" s="6" t="s">
        <v>27</v>
      </c>
      <c r="H3" s="5" t="s">
        <v>28</v>
      </c>
      <c r="I3" s="5" t="s">
        <v>29</v>
      </c>
      <c r="J3" s="36"/>
      <c r="K3" s="44"/>
      <c r="L3" s="44"/>
      <c r="M3" s="44"/>
      <c r="N3" s="44"/>
      <c r="O3" s="44"/>
      <c r="P3" s="37"/>
      <c r="Q3" s="15" t="s">
        <v>30</v>
      </c>
      <c r="R3" s="15" t="s">
        <v>31</v>
      </c>
      <c r="S3" s="15" t="s">
        <v>32</v>
      </c>
      <c r="T3" s="12" t="s">
        <v>33</v>
      </c>
      <c r="U3" s="38"/>
      <c r="V3" s="5" t="s">
        <v>34</v>
      </c>
      <c r="W3" s="5" t="s">
        <v>35</v>
      </c>
      <c r="X3" s="5" t="s">
        <v>36</v>
      </c>
      <c r="Y3" s="11" t="s">
        <v>37</v>
      </c>
      <c r="Z3" s="16" t="s">
        <v>38</v>
      </c>
      <c r="AA3" s="5" t="s">
        <v>39</v>
      </c>
      <c r="AB3" s="5" t="s">
        <v>40</v>
      </c>
      <c r="AC3" s="5" t="s">
        <v>41</v>
      </c>
      <c r="AD3" s="38"/>
      <c r="AE3" s="11" t="s">
        <v>42</v>
      </c>
      <c r="AF3" s="11" t="s">
        <v>43</v>
      </c>
      <c r="AG3" s="5" t="s">
        <v>44</v>
      </c>
      <c r="AH3" s="5" t="s">
        <v>41</v>
      </c>
      <c r="AI3" s="5" t="s">
        <v>45</v>
      </c>
      <c r="AJ3" s="27"/>
      <c r="AK3" s="26"/>
      <c r="AL3" s="26"/>
      <c r="AM3" s="27"/>
      <c r="AN3" s="26"/>
      <c r="AO3" s="29"/>
    </row>
    <row r="4" spans="1:41" ht="27" customHeight="1" x14ac:dyDescent="0.15">
      <c r="A4" s="7">
        <v>1</v>
      </c>
      <c r="B4" s="7" t="str">
        <f>"张"&amp;A4</f>
        <v>张1</v>
      </c>
      <c r="C4" s="45">
        <v>1</v>
      </c>
      <c r="D4" s="8" t="s">
        <v>47</v>
      </c>
      <c r="E4" s="7" t="s">
        <v>51</v>
      </c>
      <c r="F4" s="9">
        <f ca="1">RANDBETWEEN(0,5000)</f>
        <v>3728</v>
      </c>
      <c r="G4" s="9">
        <f ca="1">RANDBETWEEN(0,1000)</f>
        <v>826</v>
      </c>
      <c r="H4" s="9">
        <f ca="1">RANDBETWEEN(0,3000)</f>
        <v>1054</v>
      </c>
      <c r="I4" s="9">
        <f ca="1">RANDBETWEEN(0,6000)</f>
        <v>2988</v>
      </c>
      <c r="J4" s="13">
        <f ca="1">SUM(F4:I4)</f>
        <v>8596</v>
      </c>
      <c r="K4" s="14">
        <v>21</v>
      </c>
      <c r="L4" s="14">
        <v>0</v>
      </c>
      <c r="M4" s="14">
        <v>0</v>
      </c>
      <c r="N4" s="14">
        <v>1</v>
      </c>
      <c r="O4" s="14">
        <v>0</v>
      </c>
      <c r="P4" s="9">
        <v>0</v>
      </c>
      <c r="Q4" s="9">
        <f>M4*200</f>
        <v>0</v>
      </c>
      <c r="R4" s="9">
        <f>N4*200</f>
        <v>200</v>
      </c>
      <c r="S4" s="9">
        <f>O4*200</f>
        <v>0</v>
      </c>
      <c r="T4" s="9">
        <f>L4*100</f>
        <v>0</v>
      </c>
      <c r="U4" s="9">
        <f>SUM(Q4:T4)</f>
        <v>200</v>
      </c>
      <c r="V4" s="13">
        <v>500</v>
      </c>
      <c r="W4" s="9">
        <v>300</v>
      </c>
      <c r="X4" s="9">
        <v>0</v>
      </c>
      <c r="Y4" s="9">
        <v>0</v>
      </c>
      <c r="Z4" s="13">
        <v>0</v>
      </c>
      <c r="AA4" s="9">
        <v>500</v>
      </c>
      <c r="AB4" s="9">
        <v>300</v>
      </c>
      <c r="AC4" s="9">
        <v>200</v>
      </c>
      <c r="AD4" s="9">
        <f ca="1">SUM(J4,V4:AC4)-U4</f>
        <v>10196</v>
      </c>
      <c r="AE4" s="9">
        <v>200</v>
      </c>
      <c r="AF4" s="9">
        <v>100</v>
      </c>
      <c r="AG4" s="9">
        <v>0</v>
      </c>
      <c r="AH4" s="9">
        <v>100</v>
      </c>
      <c r="AI4" s="13">
        <v>50</v>
      </c>
      <c r="AJ4" s="13">
        <v>0</v>
      </c>
      <c r="AK4" s="13">
        <v>0</v>
      </c>
      <c r="AL4" s="13">
        <v>0</v>
      </c>
      <c r="AM4" s="9">
        <f ca="1">AD4-SUM(AE4:AI4)-AJ4-AK4+AL4</f>
        <v>9746</v>
      </c>
      <c r="AN4" s="18"/>
      <c r="AO4" s="22"/>
    </row>
    <row r="5" spans="1:41" s="2" customFormat="1" ht="27" customHeight="1" x14ac:dyDescent="0.15">
      <c r="A5" s="7">
        <v>2</v>
      </c>
      <c r="B5" s="7" t="str">
        <f t="shared" ref="B5:B14" si="0">"张"&amp;A5</f>
        <v>张2</v>
      </c>
      <c r="C5" s="45">
        <v>2</v>
      </c>
      <c r="D5" s="8" t="s">
        <v>48</v>
      </c>
      <c r="E5" s="7" t="s">
        <v>51</v>
      </c>
      <c r="F5" s="9">
        <f t="shared" ref="F5:F14" ca="1" si="1">RANDBETWEEN(0,5000)</f>
        <v>2126</v>
      </c>
      <c r="G5" s="9">
        <f t="shared" ref="G5:G14" ca="1" si="2">RANDBETWEEN(0,1000)</f>
        <v>46</v>
      </c>
      <c r="H5" s="9">
        <f t="shared" ref="H5:H14" ca="1" si="3">RANDBETWEEN(0,3000)</f>
        <v>438</v>
      </c>
      <c r="I5" s="9">
        <f t="shared" ref="I5:I14" ca="1" si="4">RANDBETWEEN(0,6000)</f>
        <v>1085</v>
      </c>
      <c r="J5" s="13">
        <f t="shared" ref="J5:J14" ca="1" si="5">SUM(F5:I5)</f>
        <v>3695</v>
      </c>
      <c r="K5" s="14">
        <v>21</v>
      </c>
      <c r="L5" s="14">
        <v>1</v>
      </c>
      <c r="M5" s="14">
        <v>0</v>
      </c>
      <c r="N5" s="14">
        <v>0</v>
      </c>
      <c r="O5" s="14">
        <v>0</v>
      </c>
      <c r="P5" s="9">
        <v>0</v>
      </c>
      <c r="Q5" s="9">
        <f t="shared" ref="Q5:S14" si="6">M5*200</f>
        <v>0</v>
      </c>
      <c r="R5" s="9">
        <f t="shared" si="6"/>
        <v>0</v>
      </c>
      <c r="S5" s="9">
        <f t="shared" si="6"/>
        <v>0</v>
      </c>
      <c r="T5" s="9">
        <f t="shared" ref="T5:T14" si="7">L5*100</f>
        <v>100</v>
      </c>
      <c r="U5" s="9">
        <f t="shared" ref="U5:U14" si="8">SUM(Q5:T5)</f>
        <v>100</v>
      </c>
      <c r="V5" s="13">
        <v>500</v>
      </c>
      <c r="W5" s="9">
        <v>300</v>
      </c>
      <c r="X5" s="9">
        <v>0</v>
      </c>
      <c r="Y5" s="9">
        <v>0</v>
      </c>
      <c r="Z5" s="13">
        <v>0</v>
      </c>
      <c r="AA5" s="9">
        <v>500</v>
      </c>
      <c r="AB5" s="9">
        <v>300</v>
      </c>
      <c r="AC5" s="9">
        <v>200</v>
      </c>
      <c r="AD5" s="9">
        <f t="shared" ref="AD5:AD14" ca="1" si="9">SUM(J5,V5:AC5)-U5</f>
        <v>5395</v>
      </c>
      <c r="AE5" s="9">
        <v>200</v>
      </c>
      <c r="AF5" s="9">
        <v>100</v>
      </c>
      <c r="AG5" s="9">
        <v>0</v>
      </c>
      <c r="AH5" s="9">
        <v>100</v>
      </c>
      <c r="AI5" s="13">
        <v>50</v>
      </c>
      <c r="AJ5" s="13">
        <v>0</v>
      </c>
      <c r="AK5" s="13">
        <v>0</v>
      </c>
      <c r="AL5" s="13">
        <v>0</v>
      </c>
      <c r="AM5" s="9">
        <f t="shared" ref="AM5:AM14" ca="1" si="10">AD5-SUM(AE5:AI5)-AJ5-AK5+AL5</f>
        <v>4945</v>
      </c>
      <c r="AN5" s="19"/>
      <c r="AO5" s="23"/>
    </row>
    <row r="6" spans="1:41" s="2" customFormat="1" ht="27" customHeight="1" x14ac:dyDescent="0.15">
      <c r="A6" s="7">
        <v>3</v>
      </c>
      <c r="B6" s="7" t="str">
        <f t="shared" si="0"/>
        <v>张3</v>
      </c>
      <c r="C6" s="45">
        <v>3</v>
      </c>
      <c r="D6" s="8" t="s">
        <v>49</v>
      </c>
      <c r="E6" s="7" t="s">
        <v>52</v>
      </c>
      <c r="F6" s="9">
        <f t="shared" ca="1" si="1"/>
        <v>2856</v>
      </c>
      <c r="G6" s="9">
        <f t="shared" ca="1" si="2"/>
        <v>870</v>
      </c>
      <c r="H6" s="9">
        <f t="shared" ca="1" si="3"/>
        <v>2323</v>
      </c>
      <c r="I6" s="9">
        <f t="shared" ca="1" si="4"/>
        <v>3794</v>
      </c>
      <c r="J6" s="13">
        <f t="shared" ca="1" si="5"/>
        <v>9843</v>
      </c>
      <c r="K6" s="14">
        <v>21</v>
      </c>
      <c r="L6" s="14">
        <v>0</v>
      </c>
      <c r="M6" s="14">
        <v>0</v>
      </c>
      <c r="N6" s="14">
        <v>3</v>
      </c>
      <c r="O6" s="14">
        <v>0</v>
      </c>
      <c r="P6" s="9">
        <v>0</v>
      </c>
      <c r="Q6" s="9">
        <f t="shared" si="6"/>
        <v>0</v>
      </c>
      <c r="R6" s="9">
        <f t="shared" si="6"/>
        <v>600</v>
      </c>
      <c r="S6" s="9">
        <f t="shared" si="6"/>
        <v>0</v>
      </c>
      <c r="T6" s="9">
        <f t="shared" si="7"/>
        <v>0</v>
      </c>
      <c r="U6" s="9">
        <f t="shared" si="8"/>
        <v>600</v>
      </c>
      <c r="V6" s="13">
        <v>500</v>
      </c>
      <c r="W6" s="9">
        <v>200</v>
      </c>
      <c r="X6" s="9">
        <v>0</v>
      </c>
      <c r="Y6" s="9">
        <v>0</v>
      </c>
      <c r="Z6" s="13">
        <v>0</v>
      </c>
      <c r="AA6" s="9">
        <v>500</v>
      </c>
      <c r="AB6" s="9">
        <v>300</v>
      </c>
      <c r="AC6" s="9">
        <v>200</v>
      </c>
      <c r="AD6" s="9">
        <f t="shared" ca="1" si="9"/>
        <v>10943</v>
      </c>
      <c r="AE6" s="9">
        <v>200</v>
      </c>
      <c r="AF6" s="9">
        <v>100</v>
      </c>
      <c r="AG6" s="9">
        <v>0</v>
      </c>
      <c r="AH6" s="9">
        <v>100</v>
      </c>
      <c r="AI6" s="13">
        <v>50</v>
      </c>
      <c r="AJ6" s="13">
        <v>0</v>
      </c>
      <c r="AK6" s="13">
        <v>0</v>
      </c>
      <c r="AL6" s="13">
        <v>0</v>
      </c>
      <c r="AM6" s="9">
        <f t="shared" ca="1" si="10"/>
        <v>10493</v>
      </c>
      <c r="AN6" s="19"/>
      <c r="AO6" s="23"/>
    </row>
    <row r="7" spans="1:41" s="2" customFormat="1" ht="27" customHeight="1" x14ac:dyDescent="0.15">
      <c r="A7" s="7">
        <v>4</v>
      </c>
      <c r="B7" s="7" t="str">
        <f t="shared" si="0"/>
        <v>张4</v>
      </c>
      <c r="C7" s="45">
        <v>4</v>
      </c>
      <c r="D7" s="8" t="s">
        <v>47</v>
      </c>
      <c r="E7" s="7" t="s">
        <v>53</v>
      </c>
      <c r="F7" s="9">
        <f t="shared" ca="1" si="1"/>
        <v>1734</v>
      </c>
      <c r="G7" s="9">
        <f t="shared" ca="1" si="2"/>
        <v>636</v>
      </c>
      <c r="H7" s="9">
        <f t="shared" ca="1" si="3"/>
        <v>327</v>
      </c>
      <c r="I7" s="9">
        <f t="shared" ca="1" si="4"/>
        <v>3986</v>
      </c>
      <c r="J7" s="13">
        <f t="shared" ca="1" si="5"/>
        <v>6683</v>
      </c>
      <c r="K7" s="14">
        <v>21</v>
      </c>
      <c r="L7" s="14">
        <v>0</v>
      </c>
      <c r="M7" s="14">
        <v>0</v>
      </c>
      <c r="N7" s="14">
        <v>1</v>
      </c>
      <c r="O7" s="14">
        <v>0</v>
      </c>
      <c r="P7" s="9">
        <v>500</v>
      </c>
      <c r="Q7" s="9">
        <f t="shared" si="6"/>
        <v>0</v>
      </c>
      <c r="R7" s="9">
        <f t="shared" si="6"/>
        <v>200</v>
      </c>
      <c r="S7" s="9">
        <f t="shared" si="6"/>
        <v>0</v>
      </c>
      <c r="T7" s="9">
        <f t="shared" si="7"/>
        <v>0</v>
      </c>
      <c r="U7" s="9">
        <f t="shared" si="8"/>
        <v>200</v>
      </c>
      <c r="V7" s="13">
        <v>500</v>
      </c>
      <c r="W7" s="9">
        <v>100</v>
      </c>
      <c r="X7" s="9">
        <v>0</v>
      </c>
      <c r="Y7" s="9">
        <v>0</v>
      </c>
      <c r="Z7" s="13">
        <v>0</v>
      </c>
      <c r="AA7" s="9">
        <v>500</v>
      </c>
      <c r="AB7" s="9">
        <v>300</v>
      </c>
      <c r="AC7" s="9">
        <v>200</v>
      </c>
      <c r="AD7" s="9">
        <f t="shared" ca="1" si="9"/>
        <v>8083</v>
      </c>
      <c r="AE7" s="9">
        <v>200</v>
      </c>
      <c r="AF7" s="9">
        <v>100</v>
      </c>
      <c r="AG7" s="9">
        <v>0</v>
      </c>
      <c r="AH7" s="9">
        <v>100</v>
      </c>
      <c r="AI7" s="13">
        <v>50</v>
      </c>
      <c r="AJ7" s="13">
        <v>0</v>
      </c>
      <c r="AK7" s="13">
        <v>0</v>
      </c>
      <c r="AL7" s="13">
        <v>0</v>
      </c>
      <c r="AM7" s="9">
        <f t="shared" ca="1" si="10"/>
        <v>7633</v>
      </c>
      <c r="AN7" s="19"/>
      <c r="AO7" s="23"/>
    </row>
    <row r="8" spans="1:41" s="2" customFormat="1" ht="27" customHeight="1" x14ac:dyDescent="0.15">
      <c r="A8" s="7">
        <v>5</v>
      </c>
      <c r="B8" s="7" t="str">
        <f t="shared" si="0"/>
        <v>张5</v>
      </c>
      <c r="C8" s="45">
        <v>5</v>
      </c>
      <c r="D8" s="8" t="s">
        <v>47</v>
      </c>
      <c r="E8" s="7" t="s">
        <v>53</v>
      </c>
      <c r="F8" s="9">
        <f t="shared" ca="1" si="1"/>
        <v>4464</v>
      </c>
      <c r="G8" s="9">
        <f t="shared" ca="1" si="2"/>
        <v>889</v>
      </c>
      <c r="H8" s="9">
        <f t="shared" ca="1" si="3"/>
        <v>554</v>
      </c>
      <c r="I8" s="9">
        <f t="shared" ca="1" si="4"/>
        <v>3704</v>
      </c>
      <c r="J8" s="13">
        <f t="shared" ca="1" si="5"/>
        <v>9611</v>
      </c>
      <c r="K8" s="14">
        <v>21</v>
      </c>
      <c r="L8" s="14">
        <v>1</v>
      </c>
      <c r="M8" s="14">
        <v>0</v>
      </c>
      <c r="N8" s="14">
        <v>1</v>
      </c>
      <c r="O8" s="14">
        <v>0</v>
      </c>
      <c r="P8" s="9">
        <v>0</v>
      </c>
      <c r="Q8" s="9">
        <f t="shared" si="6"/>
        <v>0</v>
      </c>
      <c r="R8" s="9">
        <f t="shared" si="6"/>
        <v>200</v>
      </c>
      <c r="S8" s="9">
        <f t="shared" si="6"/>
        <v>0</v>
      </c>
      <c r="T8" s="9">
        <f t="shared" si="7"/>
        <v>100</v>
      </c>
      <c r="U8" s="9">
        <f t="shared" si="8"/>
        <v>300</v>
      </c>
      <c r="V8" s="13">
        <v>500</v>
      </c>
      <c r="W8" s="9">
        <v>100</v>
      </c>
      <c r="X8" s="9">
        <v>0</v>
      </c>
      <c r="Y8" s="9">
        <v>0</v>
      </c>
      <c r="Z8" s="13">
        <v>0</v>
      </c>
      <c r="AA8" s="9">
        <v>500</v>
      </c>
      <c r="AB8" s="9">
        <v>300</v>
      </c>
      <c r="AC8" s="9">
        <v>200</v>
      </c>
      <c r="AD8" s="9">
        <f t="shared" ca="1" si="9"/>
        <v>10911</v>
      </c>
      <c r="AE8" s="9">
        <v>200</v>
      </c>
      <c r="AF8" s="9">
        <v>100</v>
      </c>
      <c r="AG8" s="9">
        <v>0</v>
      </c>
      <c r="AH8" s="9">
        <v>100</v>
      </c>
      <c r="AI8" s="13">
        <v>50</v>
      </c>
      <c r="AJ8" s="13">
        <v>0</v>
      </c>
      <c r="AK8" s="13">
        <v>0</v>
      </c>
      <c r="AL8" s="13">
        <v>500</v>
      </c>
      <c r="AM8" s="9">
        <f t="shared" ca="1" si="10"/>
        <v>10961</v>
      </c>
      <c r="AN8" s="19" t="s">
        <v>56</v>
      </c>
      <c r="AO8" s="23"/>
    </row>
    <row r="9" spans="1:41" s="2" customFormat="1" ht="27" customHeight="1" x14ac:dyDescent="0.15">
      <c r="A9" s="7">
        <v>6</v>
      </c>
      <c r="B9" s="7" t="str">
        <f t="shared" si="0"/>
        <v>张6</v>
      </c>
      <c r="C9" s="45">
        <v>6</v>
      </c>
      <c r="D9" s="8" t="s">
        <v>47</v>
      </c>
      <c r="E9" s="7" t="s">
        <v>53</v>
      </c>
      <c r="F9" s="9">
        <f t="shared" ca="1" si="1"/>
        <v>252</v>
      </c>
      <c r="G9" s="9">
        <f t="shared" ca="1" si="2"/>
        <v>19</v>
      </c>
      <c r="H9" s="9">
        <f t="shared" ca="1" si="3"/>
        <v>2418</v>
      </c>
      <c r="I9" s="9">
        <f t="shared" ca="1" si="4"/>
        <v>2783</v>
      </c>
      <c r="J9" s="13">
        <f t="shared" ca="1" si="5"/>
        <v>5472</v>
      </c>
      <c r="K9" s="14">
        <v>21</v>
      </c>
      <c r="L9" s="14">
        <v>0</v>
      </c>
      <c r="M9" s="14">
        <v>1</v>
      </c>
      <c r="N9" s="14">
        <v>0</v>
      </c>
      <c r="O9" s="14">
        <v>0</v>
      </c>
      <c r="P9" s="9">
        <v>2000</v>
      </c>
      <c r="Q9" s="9">
        <f t="shared" si="6"/>
        <v>200</v>
      </c>
      <c r="R9" s="9">
        <f t="shared" si="6"/>
        <v>0</v>
      </c>
      <c r="S9" s="9">
        <f t="shared" si="6"/>
        <v>0</v>
      </c>
      <c r="T9" s="9">
        <f t="shared" si="7"/>
        <v>0</v>
      </c>
      <c r="U9" s="9">
        <f t="shared" si="8"/>
        <v>200</v>
      </c>
      <c r="V9" s="13">
        <v>500</v>
      </c>
      <c r="W9" s="9">
        <v>100</v>
      </c>
      <c r="X9" s="9">
        <v>0</v>
      </c>
      <c r="Y9" s="9">
        <v>0</v>
      </c>
      <c r="Z9" s="13">
        <v>0</v>
      </c>
      <c r="AA9" s="9">
        <v>500</v>
      </c>
      <c r="AB9" s="9">
        <v>300</v>
      </c>
      <c r="AC9" s="9">
        <v>200</v>
      </c>
      <c r="AD9" s="9">
        <f t="shared" ca="1" si="9"/>
        <v>6872</v>
      </c>
      <c r="AE9" s="9">
        <v>200</v>
      </c>
      <c r="AF9" s="9">
        <v>100</v>
      </c>
      <c r="AG9" s="9">
        <v>0</v>
      </c>
      <c r="AH9" s="9">
        <v>100</v>
      </c>
      <c r="AI9" s="13">
        <v>50</v>
      </c>
      <c r="AJ9" s="13">
        <v>100</v>
      </c>
      <c r="AK9" s="13">
        <v>0</v>
      </c>
      <c r="AL9" s="13">
        <v>0</v>
      </c>
      <c r="AM9" s="9">
        <f t="shared" ca="1" si="10"/>
        <v>6322</v>
      </c>
      <c r="AN9" s="18"/>
      <c r="AO9" s="22"/>
    </row>
    <row r="10" spans="1:41" s="2" customFormat="1" ht="27" customHeight="1" x14ac:dyDescent="0.15">
      <c r="A10" s="7">
        <v>7</v>
      </c>
      <c r="B10" s="7" t="str">
        <f t="shared" si="0"/>
        <v>张7</v>
      </c>
      <c r="C10" s="45">
        <v>7</v>
      </c>
      <c r="D10" s="8" t="s">
        <v>47</v>
      </c>
      <c r="E10" s="7" t="s">
        <v>53</v>
      </c>
      <c r="F10" s="9">
        <f t="shared" ca="1" si="1"/>
        <v>4578</v>
      </c>
      <c r="G10" s="9">
        <f t="shared" ca="1" si="2"/>
        <v>49</v>
      </c>
      <c r="H10" s="9">
        <f t="shared" ca="1" si="3"/>
        <v>2690</v>
      </c>
      <c r="I10" s="9">
        <f t="shared" ca="1" si="4"/>
        <v>1555</v>
      </c>
      <c r="J10" s="13">
        <f t="shared" ca="1" si="5"/>
        <v>8872</v>
      </c>
      <c r="K10" s="14">
        <v>21</v>
      </c>
      <c r="L10" s="14">
        <v>0</v>
      </c>
      <c r="M10" s="14">
        <v>0</v>
      </c>
      <c r="N10" s="14">
        <v>0</v>
      </c>
      <c r="O10" s="14">
        <v>0</v>
      </c>
      <c r="P10" s="9">
        <v>0</v>
      </c>
      <c r="Q10" s="9">
        <f t="shared" si="6"/>
        <v>0</v>
      </c>
      <c r="R10" s="9">
        <f t="shared" si="6"/>
        <v>0</v>
      </c>
      <c r="S10" s="9">
        <f t="shared" si="6"/>
        <v>0</v>
      </c>
      <c r="T10" s="9">
        <f t="shared" si="7"/>
        <v>0</v>
      </c>
      <c r="U10" s="9">
        <f t="shared" si="8"/>
        <v>0</v>
      </c>
      <c r="V10" s="13">
        <v>500</v>
      </c>
      <c r="W10" s="9">
        <v>100</v>
      </c>
      <c r="X10" s="9">
        <v>0</v>
      </c>
      <c r="Y10" s="9">
        <v>0</v>
      </c>
      <c r="Z10" s="13">
        <v>0</v>
      </c>
      <c r="AA10" s="9">
        <v>500</v>
      </c>
      <c r="AB10" s="9">
        <v>300</v>
      </c>
      <c r="AC10" s="9">
        <v>200</v>
      </c>
      <c r="AD10" s="9">
        <f t="shared" ca="1" si="9"/>
        <v>10472</v>
      </c>
      <c r="AE10" s="9">
        <v>200</v>
      </c>
      <c r="AF10" s="9">
        <v>100</v>
      </c>
      <c r="AG10" s="9">
        <v>0</v>
      </c>
      <c r="AH10" s="9">
        <v>100</v>
      </c>
      <c r="AI10" s="13">
        <v>50</v>
      </c>
      <c r="AJ10" s="13">
        <v>0</v>
      </c>
      <c r="AK10" s="13">
        <v>0</v>
      </c>
      <c r="AL10" s="13">
        <v>0</v>
      </c>
      <c r="AM10" s="9">
        <f t="shared" ca="1" si="10"/>
        <v>10022</v>
      </c>
      <c r="AN10" s="19"/>
      <c r="AO10" s="23"/>
    </row>
    <row r="11" spans="1:41" s="2" customFormat="1" ht="27" customHeight="1" x14ac:dyDescent="0.15">
      <c r="A11" s="7">
        <v>8</v>
      </c>
      <c r="B11" s="7" t="str">
        <f t="shared" si="0"/>
        <v>张8</v>
      </c>
      <c r="C11" s="45">
        <v>8</v>
      </c>
      <c r="D11" s="8" t="s">
        <v>50</v>
      </c>
      <c r="E11" s="10" t="s">
        <v>54</v>
      </c>
      <c r="F11" s="9">
        <f t="shared" ca="1" si="1"/>
        <v>4951</v>
      </c>
      <c r="G11" s="9">
        <f t="shared" ca="1" si="2"/>
        <v>532</v>
      </c>
      <c r="H11" s="9">
        <f t="shared" ca="1" si="3"/>
        <v>643</v>
      </c>
      <c r="I11" s="9">
        <f t="shared" ca="1" si="4"/>
        <v>654</v>
      </c>
      <c r="J11" s="13">
        <f t="shared" ca="1" si="5"/>
        <v>6780</v>
      </c>
      <c r="K11" s="14">
        <v>21</v>
      </c>
      <c r="L11" s="14">
        <v>0</v>
      </c>
      <c r="M11" s="14">
        <v>0</v>
      </c>
      <c r="N11" s="14">
        <v>0</v>
      </c>
      <c r="O11" s="14">
        <v>0</v>
      </c>
      <c r="P11" s="9">
        <v>0</v>
      </c>
      <c r="Q11" s="9">
        <f t="shared" si="6"/>
        <v>0</v>
      </c>
      <c r="R11" s="9">
        <f t="shared" si="6"/>
        <v>0</v>
      </c>
      <c r="S11" s="9">
        <f t="shared" si="6"/>
        <v>0</v>
      </c>
      <c r="T11" s="9">
        <f t="shared" si="7"/>
        <v>0</v>
      </c>
      <c r="U11" s="9">
        <f t="shared" si="8"/>
        <v>0</v>
      </c>
      <c r="V11" s="13">
        <v>500</v>
      </c>
      <c r="W11" s="9">
        <v>100</v>
      </c>
      <c r="X11" s="9">
        <v>0</v>
      </c>
      <c r="Y11" s="13">
        <v>2000</v>
      </c>
      <c r="Z11" s="13">
        <v>500</v>
      </c>
      <c r="AA11" s="9">
        <v>500</v>
      </c>
      <c r="AB11" s="9">
        <v>300</v>
      </c>
      <c r="AC11" s="9">
        <v>200</v>
      </c>
      <c r="AD11" s="9">
        <f t="shared" ca="1" si="9"/>
        <v>10880</v>
      </c>
      <c r="AE11" s="9">
        <v>200</v>
      </c>
      <c r="AF11" s="9">
        <v>100</v>
      </c>
      <c r="AG11" s="9">
        <v>0</v>
      </c>
      <c r="AH11" s="9">
        <v>100</v>
      </c>
      <c r="AI11" s="13">
        <v>50</v>
      </c>
      <c r="AJ11" s="13">
        <v>0</v>
      </c>
      <c r="AK11" s="13">
        <v>2000</v>
      </c>
      <c r="AL11" s="13">
        <v>0</v>
      </c>
      <c r="AM11" s="9">
        <f t="shared" ca="1" si="10"/>
        <v>8430</v>
      </c>
      <c r="AN11" s="21" t="s">
        <v>57</v>
      </c>
      <c r="AO11" s="23"/>
    </row>
    <row r="12" spans="1:41" s="2" customFormat="1" ht="27" customHeight="1" x14ac:dyDescent="0.15">
      <c r="A12" s="7">
        <v>9</v>
      </c>
      <c r="B12" s="7" t="str">
        <f t="shared" si="0"/>
        <v>张9</v>
      </c>
      <c r="C12" s="45">
        <v>9</v>
      </c>
      <c r="D12" s="8" t="s">
        <v>50</v>
      </c>
      <c r="E12" s="10" t="s">
        <v>55</v>
      </c>
      <c r="F12" s="9">
        <f t="shared" ca="1" si="1"/>
        <v>3506</v>
      </c>
      <c r="G12" s="9">
        <f t="shared" ca="1" si="2"/>
        <v>69</v>
      </c>
      <c r="H12" s="9">
        <f t="shared" ca="1" si="3"/>
        <v>1169</v>
      </c>
      <c r="I12" s="9">
        <f t="shared" ca="1" si="4"/>
        <v>3334</v>
      </c>
      <c r="J12" s="13">
        <f t="shared" ca="1" si="5"/>
        <v>8078</v>
      </c>
      <c r="K12" s="14">
        <v>21</v>
      </c>
      <c r="L12" s="14">
        <v>0</v>
      </c>
      <c r="M12" s="14">
        <v>2</v>
      </c>
      <c r="N12" s="14">
        <v>0</v>
      </c>
      <c r="O12" s="14">
        <v>0</v>
      </c>
      <c r="P12" s="9">
        <v>0</v>
      </c>
      <c r="Q12" s="9">
        <f t="shared" si="6"/>
        <v>400</v>
      </c>
      <c r="R12" s="9">
        <f t="shared" si="6"/>
        <v>0</v>
      </c>
      <c r="S12" s="9">
        <f t="shared" si="6"/>
        <v>0</v>
      </c>
      <c r="T12" s="9">
        <f t="shared" si="7"/>
        <v>0</v>
      </c>
      <c r="U12" s="9">
        <f t="shared" si="8"/>
        <v>400</v>
      </c>
      <c r="V12" s="13">
        <v>500</v>
      </c>
      <c r="W12" s="9">
        <v>500</v>
      </c>
      <c r="X12" s="9">
        <v>300</v>
      </c>
      <c r="Y12" s="9">
        <v>1500</v>
      </c>
      <c r="Z12" s="13">
        <v>500</v>
      </c>
      <c r="AA12" s="9">
        <v>500</v>
      </c>
      <c r="AB12" s="9">
        <v>300</v>
      </c>
      <c r="AC12" s="9">
        <v>200</v>
      </c>
      <c r="AD12" s="9">
        <f t="shared" ca="1" si="9"/>
        <v>11978</v>
      </c>
      <c r="AE12" s="9">
        <v>200</v>
      </c>
      <c r="AF12" s="9">
        <v>100</v>
      </c>
      <c r="AG12" s="9">
        <v>0</v>
      </c>
      <c r="AH12" s="9">
        <v>100</v>
      </c>
      <c r="AI12" s="13">
        <v>50</v>
      </c>
      <c r="AJ12" s="13">
        <v>0</v>
      </c>
      <c r="AK12" s="13">
        <v>1000</v>
      </c>
      <c r="AL12" s="13">
        <v>0</v>
      </c>
      <c r="AM12" s="9">
        <f t="shared" ca="1" si="10"/>
        <v>10528</v>
      </c>
      <c r="AN12" s="21" t="s">
        <v>57</v>
      </c>
      <c r="AO12" s="23"/>
    </row>
    <row r="13" spans="1:41" s="2" customFormat="1" ht="26.1" customHeight="1" x14ac:dyDescent="0.15">
      <c r="A13" s="7">
        <v>10</v>
      </c>
      <c r="B13" s="7" t="str">
        <f t="shared" si="0"/>
        <v>张10</v>
      </c>
      <c r="C13" s="45">
        <v>10</v>
      </c>
      <c r="D13" s="8" t="s">
        <v>50</v>
      </c>
      <c r="E13" s="10" t="s">
        <v>55</v>
      </c>
      <c r="F13" s="9">
        <f t="shared" ca="1" si="1"/>
        <v>4228</v>
      </c>
      <c r="G13" s="9">
        <f t="shared" ca="1" si="2"/>
        <v>307</v>
      </c>
      <c r="H13" s="9">
        <f t="shared" ca="1" si="3"/>
        <v>654</v>
      </c>
      <c r="I13" s="9">
        <f t="shared" ca="1" si="4"/>
        <v>4971</v>
      </c>
      <c r="J13" s="13">
        <f t="shared" ca="1" si="5"/>
        <v>10160</v>
      </c>
      <c r="K13" s="14">
        <v>21</v>
      </c>
      <c r="L13" s="14">
        <v>0</v>
      </c>
      <c r="M13" s="14">
        <v>0</v>
      </c>
      <c r="N13" s="14">
        <v>0</v>
      </c>
      <c r="O13" s="14">
        <v>0</v>
      </c>
      <c r="P13" s="9">
        <v>0</v>
      </c>
      <c r="Q13" s="9">
        <f t="shared" si="6"/>
        <v>0</v>
      </c>
      <c r="R13" s="9">
        <f t="shared" si="6"/>
        <v>0</v>
      </c>
      <c r="S13" s="9">
        <f t="shared" si="6"/>
        <v>0</v>
      </c>
      <c r="T13" s="9">
        <f t="shared" si="7"/>
        <v>0</v>
      </c>
      <c r="U13" s="9">
        <f t="shared" si="8"/>
        <v>0</v>
      </c>
      <c r="V13" s="13">
        <v>500</v>
      </c>
      <c r="W13" s="9">
        <v>100</v>
      </c>
      <c r="X13" s="9">
        <v>300</v>
      </c>
      <c r="Y13" s="9">
        <v>1500</v>
      </c>
      <c r="Z13" s="13">
        <v>100</v>
      </c>
      <c r="AA13" s="9">
        <v>500</v>
      </c>
      <c r="AB13" s="9">
        <v>300</v>
      </c>
      <c r="AC13" s="9">
        <v>200</v>
      </c>
      <c r="AD13" s="9">
        <f t="shared" ca="1" si="9"/>
        <v>13660</v>
      </c>
      <c r="AE13" s="9">
        <v>200</v>
      </c>
      <c r="AF13" s="9">
        <v>100</v>
      </c>
      <c r="AG13" s="9">
        <v>0</v>
      </c>
      <c r="AH13" s="9">
        <v>100</v>
      </c>
      <c r="AI13" s="13">
        <v>50</v>
      </c>
      <c r="AJ13" s="13">
        <v>0</v>
      </c>
      <c r="AK13" s="13">
        <v>1000</v>
      </c>
      <c r="AL13" s="13">
        <v>0</v>
      </c>
      <c r="AM13" s="9">
        <f t="shared" ca="1" si="10"/>
        <v>12210</v>
      </c>
      <c r="AN13" s="21" t="s">
        <v>57</v>
      </c>
      <c r="AO13" s="24"/>
    </row>
    <row r="14" spans="1:41" s="2" customFormat="1" ht="27" customHeight="1" x14ac:dyDescent="0.15">
      <c r="A14" s="7">
        <v>11</v>
      </c>
      <c r="B14" s="7" t="str">
        <f t="shared" si="0"/>
        <v>张11</v>
      </c>
      <c r="C14" s="45">
        <v>11</v>
      </c>
      <c r="D14" s="8" t="s">
        <v>50</v>
      </c>
      <c r="E14" s="10" t="s">
        <v>55</v>
      </c>
      <c r="F14" s="9">
        <f t="shared" ca="1" si="1"/>
        <v>1140</v>
      </c>
      <c r="G14" s="9">
        <f t="shared" ca="1" si="2"/>
        <v>153</v>
      </c>
      <c r="H14" s="9">
        <f t="shared" ca="1" si="3"/>
        <v>2973</v>
      </c>
      <c r="I14" s="9">
        <f t="shared" ca="1" si="4"/>
        <v>4915</v>
      </c>
      <c r="J14" s="13">
        <f t="shared" ca="1" si="5"/>
        <v>9181</v>
      </c>
      <c r="K14" s="14">
        <v>21</v>
      </c>
      <c r="L14" s="9">
        <v>2</v>
      </c>
      <c r="M14" s="14">
        <v>0</v>
      </c>
      <c r="N14" s="14">
        <v>0</v>
      </c>
      <c r="O14" s="14">
        <v>0</v>
      </c>
      <c r="P14" s="9">
        <v>0</v>
      </c>
      <c r="Q14" s="9">
        <f t="shared" si="6"/>
        <v>0</v>
      </c>
      <c r="R14" s="9">
        <f t="shared" si="6"/>
        <v>0</v>
      </c>
      <c r="S14" s="9">
        <f t="shared" si="6"/>
        <v>0</v>
      </c>
      <c r="T14" s="9">
        <f t="shared" si="7"/>
        <v>200</v>
      </c>
      <c r="U14" s="9">
        <f t="shared" si="8"/>
        <v>200</v>
      </c>
      <c r="V14" s="13">
        <v>500</v>
      </c>
      <c r="W14" s="9">
        <v>100</v>
      </c>
      <c r="X14" s="9">
        <v>300</v>
      </c>
      <c r="Y14" s="9">
        <v>1500</v>
      </c>
      <c r="Z14" s="13">
        <v>300</v>
      </c>
      <c r="AA14" s="9">
        <v>500</v>
      </c>
      <c r="AB14" s="9">
        <v>300</v>
      </c>
      <c r="AC14" s="9">
        <v>200</v>
      </c>
      <c r="AD14" s="9">
        <f t="shared" ca="1" si="9"/>
        <v>12681</v>
      </c>
      <c r="AE14" s="9">
        <v>200</v>
      </c>
      <c r="AF14" s="9">
        <v>100</v>
      </c>
      <c r="AG14" s="9">
        <v>0</v>
      </c>
      <c r="AH14" s="9">
        <v>100</v>
      </c>
      <c r="AI14" s="13">
        <v>50</v>
      </c>
      <c r="AJ14" s="13">
        <v>0</v>
      </c>
      <c r="AK14" s="13">
        <v>1000</v>
      </c>
      <c r="AL14" s="13">
        <v>0</v>
      </c>
      <c r="AM14" s="9">
        <f t="shared" ca="1" si="10"/>
        <v>11231</v>
      </c>
      <c r="AN14" s="21" t="s">
        <v>57</v>
      </c>
      <c r="AO14" s="20"/>
    </row>
    <row r="17" spans="28:29" x14ac:dyDescent="0.15">
      <c r="AB17" s="17"/>
      <c r="AC17" s="17"/>
    </row>
  </sheetData>
  <autoFilter ref="A3:AO14" xr:uid="{00000000-0009-0000-0000-000000000000}"/>
  <mergeCells count="28">
    <mergeCell ref="AK2:AK3"/>
    <mergeCell ref="AL2:AL3"/>
    <mergeCell ref="AM2:AM3"/>
    <mergeCell ref="AN2:AN3"/>
    <mergeCell ref="AO4:AO8"/>
    <mergeCell ref="AO9:AO13"/>
    <mergeCell ref="U2:U3"/>
    <mergeCell ref="V2:Z2"/>
    <mergeCell ref="AA2:AC2"/>
    <mergeCell ref="AD2:AD3"/>
    <mergeCell ref="AE2:AI2"/>
    <mergeCell ref="AJ2:AJ3"/>
    <mergeCell ref="L2:L3"/>
    <mergeCell ref="M2:M3"/>
    <mergeCell ref="N2:N3"/>
    <mergeCell ref="O2:O3"/>
    <mergeCell ref="P2:P3"/>
    <mergeCell ref="Q2:T2"/>
    <mergeCell ref="A1:AM1"/>
    <mergeCell ref="AO1:AO3"/>
    <mergeCell ref="A2:A3"/>
    <mergeCell ref="B2:B3"/>
    <mergeCell ref="C2:C3"/>
    <mergeCell ref="D2:D3"/>
    <mergeCell ref="E2:E3"/>
    <mergeCell ref="F2:I2"/>
    <mergeCell ref="J2:J3"/>
    <mergeCell ref="K2:K3"/>
  </mergeCells>
  <phoneticPr fontId="10" type="noConversion"/>
  <printOptions horizontalCentered="1"/>
  <pageMargins left="0.118055555555556" right="0.118055555555556" top="0.70833333333333304" bottom="0.47222222222222199" header="0.196527777777778" footer="0.118055555555556"/>
  <pageSetup paperSize="8" scale="7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Y9" rgbClr="5CB9AC"/>
  </commentList>
  <commentList sheetStid="5">
    <comment s:ref="Z5" rgbClr="5CB9AC"/>
  </commentList>
  <commentList sheetStid="9"/>
  <commentList sheetStid="10">
    <comment s:ref="Z6" rgbClr="39B8A8"/>
    <comment s:ref="H11" rgbClr="39B8A8"/>
  </commentList>
  <commentList sheetStid="11">
    <comment s:ref="Z5" rgbClr="39B8A8"/>
  </commentList>
  <commentList sheetStid="12">
    <comment s:ref="Z5" rgbClr="39B8A8"/>
    <comment s:ref="AC7" rgbClr="39B8A8"/>
    <comment s:ref="AD11" rgbClr="39B8A8"/>
  </commentList>
  <commentList sheetStid="13">
    <comment s:ref="AD11" rgbClr="39B8A8"/>
  </commentList>
  <commentList sheetStid="14">
    <comment s:ref="Z5" rgbClr="3EC758"/>
    <comment s:ref="AD11" rgbClr="39B8A8"/>
  </commentList>
  <commentList sheetStid="15">
    <comment s:ref="Z5" rgbClr="53BBCC"/>
    <comment s:ref="AD11" rgbClr="39B8A8"/>
  </commentList>
  <commentList sheetStid="16">
    <comment s:ref="Z5" rgbClr="53BBCC"/>
    <comment s:ref="AD11" rgbClr="39B8A8"/>
  </commentList>
  <commentList sheetStid="17">
    <comment s:ref="AA9" rgbClr="53BBCC"/>
  </commentList>
  <commentList sheetStid="19">
    <comment s:ref="AA9" rgbClr="53BBCC"/>
  </commentList>
  <commentList sheetStid="18">
    <comment s:ref="AA9" rgbClr="53BBCC"/>
    <comment s:ref="AH11" rgbClr="53BBCC"/>
    <comment s:ref="AI12" rgbClr="53BBCC"/>
    <comment s:ref="AI31" rgbClr="53BBCC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2024年3月工资  </vt:lpstr>
      <vt:lpstr>formula</vt:lpstr>
      <vt:lpstr>'2024年3月工资  '!Print_Titles</vt:lpstr>
      <vt:lpstr>formula!Print_Titles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宋菀 刘</cp:lastModifiedBy>
  <dcterms:created xsi:type="dcterms:W3CDTF">2006-09-16T00:00:00Z</dcterms:created>
  <dcterms:modified xsi:type="dcterms:W3CDTF">2024-06-11T01:21:25Z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FEDEEFFE67564056902385D556C490F1_13</vt:lpwstr>
  </property>
  <property fmtid="{D5CDD505-2E9C-101B-9397-08002B2CF9AE}" pid="3" name="KSOProductBuildVer">
    <vt:lpwstr>2052-12.1.0.16929</vt:lpwstr>
  </property>
  <property fmtid="{D5CDD505-2E9C-101B-9397-08002B2CF9AE}" pid="4" name="KSOReadingLayout">
    <vt:bool>true</vt:bool>
  </property>
</Properties>
</file>