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zhango2\PycharmProjects\Leetcode\ParseCaseRecords\"/>
    </mc:Choice>
  </mc:AlternateContent>
  <xr:revisionPtr revIDLastSave="0" documentId="13_ncr:1_{E1FDCF53-814C-4FCD-BA4F-722FB8BC13B7}" xr6:coauthVersionLast="41" xr6:coauthVersionMax="41" xr10:uidLastSave="{00000000-0000-0000-0000-000000000000}"/>
  <bookViews>
    <workbookView xWindow="3870" yWindow="990" windowWidth="21600" windowHeight="11505" activeTab="3" xr2:uid="{00000000-000D-0000-FFFF-FFFF00000000}"/>
  </bookViews>
  <sheets>
    <sheet name="Shift Model" sheetId="7" r:id="rId1"/>
    <sheet name="Feb" sheetId="18" r:id="rId2"/>
    <sheet name="Mar" sheetId="20" r:id="rId3"/>
    <sheet name="Apr" sheetId="21" r:id="rId4"/>
    <sheet name="FY20_Dec" sheetId="19" r:id="rId5"/>
    <sheet name="FY20_Jan" sheetId="17" r:id="rId6"/>
    <sheet name="Tot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19" i="8" l="1"/>
  <c r="CN17" i="8"/>
  <c r="CN18" i="8"/>
  <c r="CG19" i="8"/>
  <c r="CH19" i="8"/>
  <c r="CI19" i="8"/>
  <c r="CJ19" i="8"/>
  <c r="CK19" i="8"/>
  <c r="CL19" i="8"/>
  <c r="CM19" i="8"/>
  <c r="CN19" i="8"/>
  <c r="CF4" i="8"/>
  <c r="AP18" i="21"/>
  <c r="AP4" i="21"/>
  <c r="AP5" i="21"/>
  <c r="AP6" i="21"/>
  <c r="AP7" i="21"/>
  <c r="AP8" i="21"/>
  <c r="AP9" i="21"/>
  <c r="AP10" i="21"/>
  <c r="AP11" i="21"/>
  <c r="AP12" i="21"/>
  <c r="AP13" i="21"/>
  <c r="AP14" i="21"/>
  <c r="AP15" i="21"/>
  <c r="AP16" i="21"/>
  <c r="AP17" i="21"/>
  <c r="AP3" i="21"/>
  <c r="BV4" i="8" s="1"/>
  <c r="BW19" i="8"/>
  <c r="BX19" i="8"/>
  <c r="BY19" i="8"/>
  <c r="BZ19" i="8"/>
  <c r="CA19" i="8"/>
  <c r="CB19" i="8"/>
  <c r="CC19" i="8"/>
  <c r="CD19" i="8"/>
  <c r="BO4" i="8"/>
  <c r="BP4" i="8"/>
  <c r="BQ4" i="8"/>
  <c r="BR4" i="8"/>
  <c r="BS4" i="8"/>
  <c r="BT4" i="8"/>
  <c r="BU4" i="8"/>
  <c r="BO5" i="8"/>
  <c r="BP5" i="8"/>
  <c r="BQ5" i="8"/>
  <c r="BR5" i="8"/>
  <c r="BS5" i="8"/>
  <c r="BT5" i="8"/>
  <c r="BU5" i="8"/>
  <c r="BV5" i="8"/>
  <c r="BO6" i="8"/>
  <c r="BP6" i="8"/>
  <c r="BQ6" i="8"/>
  <c r="BR6" i="8"/>
  <c r="BS6" i="8"/>
  <c r="BT6" i="8"/>
  <c r="BU6" i="8"/>
  <c r="BV6" i="8"/>
  <c r="BO7" i="8"/>
  <c r="BP7" i="8"/>
  <c r="BQ7" i="8"/>
  <c r="BR7" i="8"/>
  <c r="BS7" i="8"/>
  <c r="BT7" i="8"/>
  <c r="BU7" i="8"/>
  <c r="BV7" i="8"/>
  <c r="BO8" i="8"/>
  <c r="BP8" i="8"/>
  <c r="BQ8" i="8"/>
  <c r="BR8" i="8"/>
  <c r="BS8" i="8"/>
  <c r="BT8" i="8"/>
  <c r="BU8" i="8"/>
  <c r="BV8" i="8"/>
  <c r="BO9" i="8"/>
  <c r="BP9" i="8"/>
  <c r="BQ9" i="8"/>
  <c r="BR9" i="8"/>
  <c r="BS9" i="8"/>
  <c r="BT9" i="8"/>
  <c r="BU9" i="8"/>
  <c r="BV9" i="8"/>
  <c r="BO10" i="8"/>
  <c r="BP10" i="8"/>
  <c r="BQ10" i="8"/>
  <c r="BR10" i="8"/>
  <c r="BS10" i="8"/>
  <c r="BT10" i="8"/>
  <c r="BU10" i="8"/>
  <c r="BV10" i="8"/>
  <c r="BO12" i="8"/>
  <c r="BP12" i="8"/>
  <c r="BQ12" i="8"/>
  <c r="BR12" i="8"/>
  <c r="BS12" i="8"/>
  <c r="BT12" i="8"/>
  <c r="BU12" i="8"/>
  <c r="BV12" i="8"/>
  <c r="BO13" i="8"/>
  <c r="BP13" i="8"/>
  <c r="BQ13" i="8"/>
  <c r="BR13" i="8"/>
  <c r="BS13" i="8"/>
  <c r="BT13" i="8"/>
  <c r="BU13" i="8"/>
  <c r="BV13" i="8"/>
  <c r="BO14" i="8"/>
  <c r="BP14" i="8"/>
  <c r="BQ14" i="8"/>
  <c r="BR14" i="8"/>
  <c r="BS14" i="8"/>
  <c r="BT14" i="8"/>
  <c r="BU14" i="8"/>
  <c r="BV14" i="8"/>
  <c r="BO15" i="8"/>
  <c r="BP15" i="8"/>
  <c r="BQ15" i="8"/>
  <c r="BR15" i="8"/>
  <c r="BS15" i="8"/>
  <c r="BT15" i="8"/>
  <c r="BU15" i="8"/>
  <c r="BV15" i="8"/>
  <c r="BO16" i="8"/>
  <c r="BP16" i="8"/>
  <c r="BQ16" i="8"/>
  <c r="BR16" i="8"/>
  <c r="BS16" i="8"/>
  <c r="BT16" i="8"/>
  <c r="BU16" i="8"/>
  <c r="BV16" i="8"/>
  <c r="BV17" i="8"/>
  <c r="CE17" i="8" s="1"/>
  <c r="BV18" i="8"/>
  <c r="CE18" i="8" s="1"/>
  <c r="BO19" i="8"/>
  <c r="BP19" i="8"/>
  <c r="BQ19" i="8"/>
  <c r="BR19" i="8"/>
  <c r="BS19" i="8"/>
  <c r="BT19" i="8"/>
  <c r="BU19" i="8"/>
  <c r="BV19" i="8"/>
  <c r="CE19" i="8" s="1"/>
  <c r="BN19" i="8"/>
  <c r="BN13" i="8"/>
  <c r="BN14" i="8"/>
  <c r="BN15" i="8"/>
  <c r="BN16" i="8"/>
  <c r="BN12" i="8"/>
  <c r="BN5" i="8"/>
  <c r="BN6" i="8"/>
  <c r="BN7" i="8"/>
  <c r="BN8" i="8"/>
  <c r="BN9" i="8"/>
  <c r="BN10" i="8"/>
  <c r="BN4" i="8"/>
  <c r="AO17" i="21"/>
  <c r="AO14" i="21"/>
  <c r="AO13" i="21"/>
  <c r="AO12" i="21"/>
  <c r="AO11" i="21"/>
  <c r="AO10" i="21"/>
  <c r="AO9" i="21"/>
  <c r="AO8" i="21"/>
  <c r="AO7" i="21"/>
  <c r="AO6" i="21"/>
  <c r="AO5" i="21"/>
  <c r="AO4" i="21"/>
  <c r="AO3" i="21"/>
  <c r="AN12" i="21"/>
  <c r="AN13" i="21"/>
  <c r="AN14" i="21"/>
  <c r="AN17" i="21"/>
  <c r="AN11" i="21"/>
  <c r="AN10" i="21"/>
  <c r="AN9" i="21"/>
  <c r="AN8" i="21"/>
  <c r="AN7" i="21"/>
  <c r="AN6" i="21"/>
  <c r="AG23" i="21"/>
  <c r="AF23" i="21"/>
  <c r="AE23" i="21"/>
  <c r="AD23" i="21"/>
  <c r="AC23" i="21"/>
  <c r="AB23" i="21"/>
  <c r="AA23" i="21"/>
  <c r="Z23" i="21"/>
  <c r="Y23" i="21"/>
  <c r="X23" i="21"/>
  <c r="W23" i="21"/>
  <c r="V23" i="21"/>
  <c r="U23" i="21"/>
  <c r="T23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AG22" i="21"/>
  <c r="AF22" i="21"/>
  <c r="AE22" i="21"/>
  <c r="AD22" i="21"/>
  <c r="AC22" i="21"/>
  <c r="AB22" i="21"/>
  <c r="AA22" i="21"/>
  <c r="Z22" i="21"/>
  <c r="Y22" i="21"/>
  <c r="X22" i="21"/>
  <c r="W22" i="21"/>
  <c r="V22" i="21"/>
  <c r="U22" i="21"/>
  <c r="T22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AN21" i="21" s="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AL18" i="21"/>
  <c r="AM17" i="21"/>
  <c r="AL17" i="21"/>
  <c r="AK17" i="21"/>
  <c r="AJ17" i="21"/>
  <c r="AI17" i="21"/>
  <c r="AQ17" i="21" s="1"/>
  <c r="AH17" i="21"/>
  <c r="AM16" i="21"/>
  <c r="BS18" i="8" s="1"/>
  <c r="AL16" i="21"/>
  <c r="BR18" i="8" s="1"/>
  <c r="CA18" i="8" s="1"/>
  <c r="AK16" i="21"/>
  <c r="BQ18" i="8" s="1"/>
  <c r="AJ16" i="21"/>
  <c r="BP18" i="8" s="1"/>
  <c r="AI16" i="21"/>
  <c r="BO18" i="8" s="1"/>
  <c r="AH16" i="21"/>
  <c r="AM15" i="21"/>
  <c r="BS17" i="8" s="1"/>
  <c r="AL15" i="21"/>
  <c r="BR17" i="8" s="1"/>
  <c r="AK15" i="21"/>
  <c r="BQ17" i="8" s="1"/>
  <c r="AJ15" i="21"/>
  <c r="BP17" i="8" s="1"/>
  <c r="AI15" i="21"/>
  <c r="BO17" i="8" s="1"/>
  <c r="AH15" i="21"/>
  <c r="AM14" i="21"/>
  <c r="AL14" i="21"/>
  <c r="AK14" i="21"/>
  <c r="AJ14" i="21"/>
  <c r="AI14" i="21"/>
  <c r="AH14" i="21"/>
  <c r="AQ14" i="21" s="1"/>
  <c r="AM13" i="21"/>
  <c r="AL13" i="21"/>
  <c r="AK13" i="21"/>
  <c r="AJ13" i="21"/>
  <c r="AI13" i="21"/>
  <c r="AH13" i="21"/>
  <c r="AQ13" i="21" s="1"/>
  <c r="AM12" i="21"/>
  <c r="AL12" i="21"/>
  <c r="AK12" i="21"/>
  <c r="AJ12" i="21"/>
  <c r="AI12" i="21"/>
  <c r="AH12" i="21"/>
  <c r="AQ12" i="21" s="1"/>
  <c r="AM11" i="21"/>
  <c r="AL11" i="21"/>
  <c r="AK11" i="21"/>
  <c r="AJ11" i="21"/>
  <c r="AI11" i="21"/>
  <c r="AH11" i="21"/>
  <c r="AQ11" i="21" s="1"/>
  <c r="AM10" i="21"/>
  <c r="AL10" i="21"/>
  <c r="AK10" i="21"/>
  <c r="AJ10" i="21"/>
  <c r="AI10" i="21"/>
  <c r="AH10" i="21"/>
  <c r="AQ10" i="21" s="1"/>
  <c r="AM9" i="21"/>
  <c r="AL9" i="21"/>
  <c r="AK9" i="21"/>
  <c r="AJ9" i="21"/>
  <c r="AI9" i="21"/>
  <c r="AH9" i="21"/>
  <c r="AQ9" i="21" s="1"/>
  <c r="AM8" i="21"/>
  <c r="AL8" i="21"/>
  <c r="AK8" i="21"/>
  <c r="AJ8" i="21"/>
  <c r="AI8" i="21"/>
  <c r="AH8" i="21"/>
  <c r="AQ8" i="21" s="1"/>
  <c r="AM7" i="21"/>
  <c r="AL7" i="21"/>
  <c r="AK7" i="21"/>
  <c r="AJ7" i="21"/>
  <c r="AI7" i="21"/>
  <c r="AH7" i="21"/>
  <c r="AQ7" i="21" s="1"/>
  <c r="AM6" i="21"/>
  <c r="AL6" i="21"/>
  <c r="AK6" i="21"/>
  <c r="AJ6" i="21"/>
  <c r="AI6" i="21"/>
  <c r="AH6" i="21"/>
  <c r="AQ6" i="21" s="1"/>
  <c r="AM5" i="21"/>
  <c r="AL5" i="21"/>
  <c r="AK5" i="21"/>
  <c r="AJ5" i="21"/>
  <c r="AJ18" i="21" s="1"/>
  <c r="AI5" i="21"/>
  <c r="AH5" i="21"/>
  <c r="AQ5" i="21" s="1"/>
  <c r="AM4" i="21"/>
  <c r="AL4" i="21"/>
  <c r="AK4" i="21"/>
  <c r="AJ4" i="21"/>
  <c r="AN4" i="21" s="1"/>
  <c r="AI4" i="21"/>
  <c r="AH4" i="21"/>
  <c r="AQ4" i="21" s="1"/>
  <c r="AM3" i="21"/>
  <c r="AM18" i="21" s="1"/>
  <c r="AL3" i="21"/>
  <c r="AK3" i="21"/>
  <c r="AK18" i="21" s="1"/>
  <c r="AJ3" i="21"/>
  <c r="AN3" i="21" s="1"/>
  <c r="AI3" i="21"/>
  <c r="AI18" i="21" s="1"/>
  <c r="AH3" i="21"/>
  <c r="AH18" i="21" s="1"/>
  <c r="AN19" i="21" l="1"/>
  <c r="AQ15" i="21"/>
  <c r="BX18" i="8"/>
  <c r="CG18" i="8"/>
  <c r="CH18" i="8"/>
  <c r="BY18" i="8"/>
  <c r="CI18" i="8"/>
  <c r="BZ18" i="8"/>
  <c r="CB18" i="8"/>
  <c r="CK18" i="8"/>
  <c r="AN16" i="21"/>
  <c r="BT18" i="8" s="1"/>
  <c r="AN20" i="21"/>
  <c r="CJ18" i="8"/>
  <c r="AO16" i="21"/>
  <c r="BU18" i="8" s="1"/>
  <c r="AQ16" i="21"/>
  <c r="BN18" i="8"/>
  <c r="BX17" i="8"/>
  <c r="CG17" i="8"/>
  <c r="CB17" i="8"/>
  <c r="CK17" i="8"/>
  <c r="CA17" i="8"/>
  <c r="CJ17" i="8"/>
  <c r="BY17" i="8"/>
  <c r="CH17" i="8"/>
  <c r="CI17" i="8"/>
  <c r="BZ17" i="8"/>
  <c r="AN22" i="21"/>
  <c r="AN15" i="21"/>
  <c r="BT17" i="8" s="1"/>
  <c r="AO15" i="21"/>
  <c r="BU17" i="8" s="1"/>
  <c r="BN17" i="8"/>
  <c r="AN5" i="21"/>
  <c r="AQ3" i="21"/>
  <c r="BM4" i="8"/>
  <c r="BM5" i="8"/>
  <c r="BF6" i="8"/>
  <c r="BG6" i="8"/>
  <c r="BH6" i="8"/>
  <c r="BI6" i="8"/>
  <c r="BJ6" i="8"/>
  <c r="BK6" i="8"/>
  <c r="BL6" i="8"/>
  <c r="BM6" i="8"/>
  <c r="BF8" i="8"/>
  <c r="BG8" i="8"/>
  <c r="BH8" i="8"/>
  <c r="BI8" i="8"/>
  <c r="BJ8" i="8"/>
  <c r="BK8" i="8"/>
  <c r="BL8" i="8"/>
  <c r="BM8" i="8"/>
  <c r="BM14" i="8"/>
  <c r="BF15" i="8"/>
  <c r="BG15" i="8"/>
  <c r="BH15" i="8"/>
  <c r="BI15" i="8"/>
  <c r="BJ15" i="8"/>
  <c r="BK15" i="8"/>
  <c r="BL15" i="8"/>
  <c r="BM15" i="8"/>
  <c r="BF18" i="8"/>
  <c r="BG18" i="8"/>
  <c r="BH18" i="8"/>
  <c r="BI18" i="8"/>
  <c r="BJ18" i="8"/>
  <c r="BK18" i="8"/>
  <c r="BL18" i="8"/>
  <c r="BM18" i="8"/>
  <c r="BE6" i="8"/>
  <c r="BE8" i="8"/>
  <c r="BE15" i="8"/>
  <c r="BE18" i="8"/>
  <c r="AW4" i="8"/>
  <c r="AX4" i="8"/>
  <c r="AY4" i="8"/>
  <c r="AZ4" i="8"/>
  <c r="BA4" i="8"/>
  <c r="BB4" i="8"/>
  <c r="BC4" i="8"/>
  <c r="BD4" i="8"/>
  <c r="BD5" i="8"/>
  <c r="AW6" i="8"/>
  <c r="AX6" i="8"/>
  <c r="AY6" i="8"/>
  <c r="AZ6" i="8"/>
  <c r="BA6" i="8"/>
  <c r="BB6" i="8"/>
  <c r="BC6" i="8"/>
  <c r="BD6" i="8"/>
  <c r="AW8" i="8"/>
  <c r="AX8" i="8"/>
  <c r="AY8" i="8"/>
  <c r="AZ8" i="8"/>
  <c r="BA8" i="8"/>
  <c r="BB8" i="8"/>
  <c r="BC8" i="8"/>
  <c r="BD8" i="8"/>
  <c r="BD13" i="8"/>
  <c r="AW14" i="8"/>
  <c r="AX14" i="8"/>
  <c r="AY14" i="8"/>
  <c r="AZ14" i="8"/>
  <c r="BA14" i="8"/>
  <c r="BB14" i="8"/>
  <c r="BC14" i="8"/>
  <c r="BD14" i="8"/>
  <c r="AW15" i="8"/>
  <c r="AX15" i="8"/>
  <c r="AY15" i="8"/>
  <c r="AZ15" i="8"/>
  <c r="BA15" i="8"/>
  <c r="BB15" i="8"/>
  <c r="BC15" i="8"/>
  <c r="BD15" i="8"/>
  <c r="AW18" i="8"/>
  <c r="AX18" i="8"/>
  <c r="AY18" i="8"/>
  <c r="AZ18" i="8"/>
  <c r="BA18" i="8"/>
  <c r="BB18" i="8"/>
  <c r="BC18" i="8"/>
  <c r="BD18" i="8"/>
  <c r="AV6" i="8"/>
  <c r="AV8" i="8"/>
  <c r="AV14" i="8"/>
  <c r="AV15" i="8"/>
  <c r="AV18" i="8"/>
  <c r="AV4" i="8"/>
  <c r="AP17" i="20"/>
  <c r="AP14" i="20"/>
  <c r="AP13" i="20"/>
  <c r="AP7" i="20"/>
  <c r="AP3" i="20"/>
  <c r="CM18" i="8" l="1"/>
  <c r="CD18" i="8"/>
  <c r="BW18" i="8"/>
  <c r="CF18" i="8"/>
  <c r="CL18" i="8"/>
  <c r="CC18" i="8"/>
  <c r="BW17" i="8"/>
  <c r="CF17" i="8"/>
  <c r="CC17" i="8"/>
  <c r="CL17" i="8"/>
  <c r="CM17" i="8"/>
  <c r="CD17" i="8"/>
  <c r="AQ9" i="20"/>
  <c r="BD10" i="8" s="1"/>
  <c r="BM10" i="8" s="1"/>
  <c r="AQ10" i="20"/>
  <c r="BD11" i="8" s="1"/>
  <c r="AQ11" i="20"/>
  <c r="BD12" i="8" s="1"/>
  <c r="AQ12" i="20"/>
  <c r="AQ13" i="20"/>
  <c r="AQ14" i="20"/>
  <c r="AQ15" i="20"/>
  <c r="BD16" i="8" s="1"/>
  <c r="BM16" i="8" s="1"/>
  <c r="AQ16" i="20"/>
  <c r="BD17" i="8" s="1"/>
  <c r="AQ17" i="20"/>
  <c r="AQ8" i="20"/>
  <c r="BD9" i="8" s="1"/>
  <c r="BM9" i="8" s="1"/>
  <c r="AQ6" i="20"/>
  <c r="BD7" i="8" s="1"/>
  <c r="BM7" i="8" s="1"/>
  <c r="AQ7" i="20"/>
  <c r="AQ4" i="20"/>
  <c r="AQ3" i="20"/>
  <c r="AQ5" i="20"/>
  <c r="AO17" i="20"/>
  <c r="AO14" i="20"/>
  <c r="AO13" i="20"/>
  <c r="AO7" i="20"/>
  <c r="AO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AM18" i="20"/>
  <c r="AN17" i="20"/>
  <c r="AM17" i="20"/>
  <c r="AL17" i="20"/>
  <c r="AK17" i="20"/>
  <c r="AJ17" i="20"/>
  <c r="AI17" i="20"/>
  <c r="AR17" i="20" s="1"/>
  <c r="AN16" i="20"/>
  <c r="AM16" i="20"/>
  <c r="AZ17" i="8" s="1"/>
  <c r="AL16" i="20"/>
  <c r="AY17" i="8" s="1"/>
  <c r="AK16" i="20"/>
  <c r="AX17" i="8" s="1"/>
  <c r="AJ16" i="20"/>
  <c r="AW17" i="8" s="1"/>
  <c r="AI16" i="20"/>
  <c r="AN15" i="20"/>
  <c r="AM15" i="20"/>
  <c r="AZ16" i="8" s="1"/>
  <c r="BI16" i="8" s="1"/>
  <c r="AL15" i="20"/>
  <c r="AY16" i="8" s="1"/>
  <c r="BH16" i="8" s="1"/>
  <c r="AK15" i="20"/>
  <c r="AX16" i="8" s="1"/>
  <c r="BG16" i="8" s="1"/>
  <c r="AJ15" i="20"/>
  <c r="AW16" i="8" s="1"/>
  <c r="BF16" i="8" s="1"/>
  <c r="AI15" i="20"/>
  <c r="AV16" i="8" s="1"/>
  <c r="BE16" i="8" s="1"/>
  <c r="AN14" i="20"/>
  <c r="AM14" i="20"/>
  <c r="AL14" i="20"/>
  <c r="AK14" i="20"/>
  <c r="AJ14" i="20"/>
  <c r="AI14" i="20"/>
  <c r="AR14" i="20" s="1"/>
  <c r="AN13" i="20"/>
  <c r="AM13" i="20"/>
  <c r="AL13" i="20"/>
  <c r="AK13" i="20"/>
  <c r="AJ13" i="20"/>
  <c r="AI13" i="20"/>
  <c r="AR13" i="20" s="1"/>
  <c r="AN12" i="20"/>
  <c r="AM12" i="20"/>
  <c r="AZ13" i="8" s="1"/>
  <c r="AL12" i="20"/>
  <c r="AY13" i="8" s="1"/>
  <c r="AK12" i="20"/>
  <c r="AX13" i="8" s="1"/>
  <c r="AJ12" i="20"/>
  <c r="AW13" i="8" s="1"/>
  <c r="AI12" i="20"/>
  <c r="AN11" i="20"/>
  <c r="AM11" i="20"/>
  <c r="AZ12" i="8" s="1"/>
  <c r="AL11" i="20"/>
  <c r="AY12" i="8" s="1"/>
  <c r="AK11" i="20"/>
  <c r="AX12" i="8" s="1"/>
  <c r="AJ11" i="20"/>
  <c r="AW12" i="8" s="1"/>
  <c r="AI11" i="20"/>
  <c r="AN10" i="20"/>
  <c r="AM10" i="20"/>
  <c r="AZ11" i="8" s="1"/>
  <c r="AL10" i="20"/>
  <c r="AY11" i="8" s="1"/>
  <c r="AK10" i="20"/>
  <c r="AX11" i="8" s="1"/>
  <c r="AJ10" i="20"/>
  <c r="AW11" i="8" s="1"/>
  <c r="AI10" i="20"/>
  <c r="AN9" i="20"/>
  <c r="AM9" i="20"/>
  <c r="AZ10" i="8" s="1"/>
  <c r="AL9" i="20"/>
  <c r="AY10" i="8" s="1"/>
  <c r="AK9" i="20"/>
  <c r="AX10" i="8" s="1"/>
  <c r="AJ9" i="20"/>
  <c r="AW10" i="8" s="1"/>
  <c r="AI9" i="20"/>
  <c r="AV10" i="8" s="1"/>
  <c r="AN8" i="20"/>
  <c r="AM8" i="20"/>
  <c r="AZ9" i="8" s="1"/>
  <c r="BI9" i="8" s="1"/>
  <c r="AL8" i="20"/>
  <c r="AY9" i="8" s="1"/>
  <c r="BH9" i="8" s="1"/>
  <c r="AK8" i="20"/>
  <c r="AX9" i="8" s="1"/>
  <c r="BG9" i="8" s="1"/>
  <c r="AJ8" i="20"/>
  <c r="AW9" i="8" s="1"/>
  <c r="BF9" i="8" s="1"/>
  <c r="AI8" i="20"/>
  <c r="AN7" i="20"/>
  <c r="AM7" i="20"/>
  <c r="AL7" i="20"/>
  <c r="AK7" i="20"/>
  <c r="AJ7" i="20"/>
  <c r="AI7" i="20"/>
  <c r="AR7" i="20" s="1"/>
  <c r="AN6" i="20"/>
  <c r="AM6" i="20"/>
  <c r="AZ7" i="8" s="1"/>
  <c r="BI7" i="8" s="1"/>
  <c r="AL6" i="20"/>
  <c r="AY7" i="8" s="1"/>
  <c r="BH7" i="8" s="1"/>
  <c r="AK6" i="20"/>
  <c r="AX7" i="8" s="1"/>
  <c r="BG7" i="8" s="1"/>
  <c r="AJ6" i="20"/>
  <c r="AW7" i="8" s="1"/>
  <c r="BF7" i="8" s="1"/>
  <c r="AI6" i="20"/>
  <c r="AN5" i="20"/>
  <c r="AM5" i="20"/>
  <c r="AL5" i="20"/>
  <c r="AK5" i="20"/>
  <c r="AJ5" i="20"/>
  <c r="AI5" i="20"/>
  <c r="AN4" i="20"/>
  <c r="BA5" i="8" s="1"/>
  <c r="BJ5" i="8" s="1"/>
  <c r="AM4" i="20"/>
  <c r="AZ5" i="8" s="1"/>
  <c r="BI5" i="8" s="1"/>
  <c r="AL4" i="20"/>
  <c r="AY5" i="8" s="1"/>
  <c r="BH5" i="8" s="1"/>
  <c r="AK4" i="20"/>
  <c r="AX5" i="8" s="1"/>
  <c r="BG5" i="8" s="1"/>
  <c r="AJ4" i="20"/>
  <c r="AW5" i="8" s="1"/>
  <c r="BF5" i="8" s="1"/>
  <c r="AI4" i="20"/>
  <c r="AV5" i="8" s="1"/>
  <c r="BE5" i="8" s="1"/>
  <c r="AN3" i="20"/>
  <c r="AM3" i="20"/>
  <c r="AL3" i="20"/>
  <c r="AK3" i="20"/>
  <c r="AJ3" i="20"/>
  <c r="AI3" i="20"/>
  <c r="AR12" i="20" l="1"/>
  <c r="AV13" i="8"/>
  <c r="AP12" i="20"/>
  <c r="BC13" i="8" s="1"/>
  <c r="BA13" i="8"/>
  <c r="AO12" i="20"/>
  <c r="BB13" i="8" s="1"/>
  <c r="BA16" i="8"/>
  <c r="BJ16" i="8" s="1"/>
  <c r="AP15" i="20"/>
  <c r="BC16" i="8" s="1"/>
  <c r="BL16" i="8" s="1"/>
  <c r="AO15" i="20"/>
  <c r="BB16" i="8" s="1"/>
  <c r="BK16" i="8" s="1"/>
  <c r="BA10" i="8"/>
  <c r="AP9" i="20"/>
  <c r="BC10" i="8" s="1"/>
  <c r="AO9" i="20"/>
  <c r="BB10" i="8" s="1"/>
  <c r="AR11" i="20"/>
  <c r="AV12" i="8"/>
  <c r="AP11" i="20"/>
  <c r="BC12" i="8" s="1"/>
  <c r="BA12" i="8"/>
  <c r="AO11" i="20"/>
  <c r="BB12" i="8" s="1"/>
  <c r="AP10" i="20"/>
  <c r="BC11" i="8" s="1"/>
  <c r="BA11" i="8"/>
  <c r="AO10" i="20"/>
  <c r="BB11" i="8" s="1"/>
  <c r="AR10" i="20"/>
  <c r="AV11" i="8"/>
  <c r="AR16" i="20"/>
  <c r="AV17" i="8"/>
  <c r="BA17" i="8"/>
  <c r="AP16" i="20"/>
  <c r="BC17" i="8" s="1"/>
  <c r="AO16" i="20"/>
  <c r="BB17" i="8" s="1"/>
  <c r="AR6" i="20"/>
  <c r="AV7" i="8"/>
  <c r="BE7" i="8" s="1"/>
  <c r="BA7" i="8"/>
  <c r="BJ7" i="8" s="1"/>
  <c r="AP6" i="20"/>
  <c r="BC7" i="8" s="1"/>
  <c r="BL7" i="8" s="1"/>
  <c r="AO6" i="20"/>
  <c r="BB7" i="8" s="1"/>
  <c r="BK7" i="8" s="1"/>
  <c r="AR8" i="20"/>
  <c r="AV9" i="8"/>
  <c r="BE9" i="8" s="1"/>
  <c r="BA9" i="8"/>
  <c r="BJ9" i="8" s="1"/>
  <c r="AP8" i="20"/>
  <c r="BC9" i="8" s="1"/>
  <c r="BL9" i="8" s="1"/>
  <c r="AO8" i="20"/>
  <c r="BB9" i="8" s="1"/>
  <c r="BK9" i="8" s="1"/>
  <c r="AR5" i="20"/>
  <c r="AP5" i="20"/>
  <c r="AO5" i="20"/>
  <c r="AR4" i="20"/>
  <c r="AP4" i="20"/>
  <c r="BC5" i="8" s="1"/>
  <c r="BL5" i="8" s="1"/>
  <c r="AO4" i="20"/>
  <c r="BB5" i="8" s="1"/>
  <c r="BK5" i="8" s="1"/>
  <c r="AL18" i="20"/>
  <c r="AN18" i="20"/>
  <c r="AI18" i="20"/>
  <c r="AQ18" i="20"/>
  <c r="AO20" i="20"/>
  <c r="AR9" i="20"/>
  <c r="AJ18" i="20"/>
  <c r="AO19" i="20"/>
  <c r="AO22" i="20"/>
  <c r="AR15" i="20"/>
  <c r="AO21" i="20"/>
  <c r="AK18" i="20"/>
  <c r="AR3" i="20"/>
  <c r="AL4" i="8" l="1"/>
  <c r="AK5" i="8"/>
  <c r="AL5" i="8"/>
  <c r="AK6" i="8"/>
  <c r="AL6" i="8"/>
  <c r="AK8" i="8"/>
  <c r="AL8" i="8"/>
  <c r="AK9" i="8"/>
  <c r="AL9" i="8"/>
  <c r="AL10" i="8"/>
  <c r="AL14" i="8"/>
  <c r="AK15" i="8"/>
  <c r="AL15" i="8"/>
  <c r="AK16" i="8"/>
  <c r="AL16" i="8"/>
  <c r="AL17" i="18" l="1"/>
  <c r="AK17" i="18"/>
  <c r="AJ17" i="18"/>
  <c r="AI17" i="18"/>
  <c r="AH17" i="18"/>
  <c r="AG17" i="18"/>
  <c r="AL16" i="18"/>
  <c r="AK16" i="18"/>
  <c r="AJ16" i="18"/>
  <c r="AI16" i="18"/>
  <c r="AH16" i="18"/>
  <c r="AG16" i="18"/>
  <c r="AL15" i="18"/>
  <c r="AK15" i="18"/>
  <c r="AJ15" i="18"/>
  <c r="AI15" i="18"/>
  <c r="AH15" i="18"/>
  <c r="AG15" i="18"/>
  <c r="AL14" i="18"/>
  <c r="AK14" i="18"/>
  <c r="AJ14" i="18"/>
  <c r="AI14" i="18"/>
  <c r="AH14" i="18"/>
  <c r="AG14" i="18"/>
  <c r="AL13" i="18"/>
  <c r="AK13" i="18"/>
  <c r="AJ13" i="18"/>
  <c r="AI13" i="18"/>
  <c r="AH13" i="18"/>
  <c r="AG13" i="18"/>
  <c r="AL12" i="18"/>
  <c r="AK12" i="18"/>
  <c r="AJ12" i="18"/>
  <c r="AI12" i="18"/>
  <c r="AH12" i="18"/>
  <c r="AG12" i="18"/>
  <c r="AL11" i="18"/>
  <c r="AK11" i="18"/>
  <c r="AJ11" i="18"/>
  <c r="AI11" i="18"/>
  <c r="AH11" i="18"/>
  <c r="AG11" i="18"/>
  <c r="AL10" i="18"/>
  <c r="AK10" i="18"/>
  <c r="AJ10" i="18"/>
  <c r="AI10" i="18"/>
  <c r="AH10" i="18"/>
  <c r="AG10" i="18"/>
  <c r="AL9" i="18"/>
  <c r="AK9" i="18"/>
  <c r="AJ9" i="18"/>
  <c r="AI9" i="18"/>
  <c r="AH9" i="18"/>
  <c r="AG9" i="18"/>
  <c r="AL8" i="18"/>
  <c r="AK8" i="18"/>
  <c r="AJ8" i="18"/>
  <c r="AI8" i="18"/>
  <c r="AH8" i="18"/>
  <c r="AG8" i="18"/>
  <c r="AL7" i="18"/>
  <c r="AK7" i="18"/>
  <c r="AJ7" i="18"/>
  <c r="AI7" i="18"/>
  <c r="AH7" i="18"/>
  <c r="AG7" i="18"/>
  <c r="AL6" i="18"/>
  <c r="AK6" i="18"/>
  <c r="AJ6" i="18"/>
  <c r="AI6" i="18"/>
  <c r="AH6" i="18"/>
  <c r="AG6" i="18"/>
  <c r="AL5" i="18"/>
  <c r="AK5" i="18"/>
  <c r="AJ5" i="18"/>
  <c r="AI5" i="18"/>
  <c r="AH5" i="18"/>
  <c r="AG5" i="18"/>
  <c r="AL4" i="18"/>
  <c r="AK4" i="18"/>
  <c r="AJ4" i="18"/>
  <c r="AI4" i="18"/>
  <c r="AH4" i="18"/>
  <c r="AG4" i="18"/>
  <c r="AL3" i="18"/>
  <c r="AK3" i="18"/>
  <c r="AJ3" i="18"/>
  <c r="AI3" i="18"/>
  <c r="AH3" i="18"/>
  <c r="AG3" i="18"/>
  <c r="AI18" i="18" l="1"/>
  <c r="AJ18" i="18"/>
  <c r="AG18" i="18"/>
  <c r="AK18" i="18"/>
  <c r="AH18" i="18"/>
  <c r="AL18" i="18"/>
  <c r="AM3" i="18"/>
  <c r="AN3" i="18"/>
  <c r="AK4" i="8" s="1"/>
  <c r="AM5" i="18"/>
  <c r="AN5" i="18"/>
  <c r="AN7" i="18"/>
  <c r="AM7" i="18"/>
  <c r="AM9" i="18"/>
  <c r="AN9" i="18"/>
  <c r="AK10" i="8" s="1"/>
  <c r="AM11" i="18"/>
  <c r="AN11" i="18"/>
  <c r="AK12" i="8" s="1"/>
  <c r="AM13" i="18"/>
  <c r="AN13" i="18"/>
  <c r="AK14" i="8" s="1"/>
  <c r="AM15" i="18"/>
  <c r="AN15" i="18"/>
  <c r="AM17" i="18"/>
  <c r="AN17" i="18"/>
  <c r="AK18" i="8" s="1"/>
  <c r="AN4" i="18"/>
  <c r="AM4" i="18"/>
  <c r="AM6" i="18"/>
  <c r="AN6" i="18"/>
  <c r="AK7" i="8" s="1"/>
  <c r="AN8" i="18"/>
  <c r="AM8" i="18"/>
  <c r="AM10" i="18"/>
  <c r="AN10" i="18"/>
  <c r="AK11" i="8" s="1"/>
  <c r="AN12" i="18"/>
  <c r="AK13" i="8" s="1"/>
  <c r="AM12" i="18"/>
  <c r="AM14" i="18"/>
  <c r="AN14" i="18"/>
  <c r="AN16" i="18"/>
  <c r="AK17" i="8" s="1"/>
  <c r="AM16" i="18"/>
  <c r="U17" i="8" l="1"/>
  <c r="V17" i="8"/>
  <c r="W17" i="8"/>
  <c r="X17" i="8"/>
  <c r="Y17" i="8"/>
  <c r="Z17" i="8"/>
  <c r="AA17" i="8"/>
  <c r="AB17" i="8"/>
  <c r="AC17" i="8"/>
  <c r="U18" i="8"/>
  <c r="V18" i="8"/>
  <c r="W18" i="8"/>
  <c r="X18" i="8"/>
  <c r="Y18" i="8"/>
  <c r="Z18" i="8"/>
  <c r="AA18" i="8"/>
  <c r="AB18" i="8"/>
  <c r="AC18" i="8"/>
  <c r="U19" i="8"/>
  <c r="V19" i="8"/>
  <c r="W19" i="8"/>
  <c r="X19" i="8"/>
  <c r="Y19" i="8"/>
  <c r="Z19" i="8"/>
  <c r="AA19" i="8"/>
  <c r="AB19" i="8"/>
  <c r="AC19" i="8"/>
  <c r="U4" i="8"/>
  <c r="AA3" i="8"/>
  <c r="V4" i="8"/>
  <c r="W4" i="8"/>
  <c r="X4" i="8"/>
  <c r="Y4" i="8"/>
  <c r="Z4" i="8"/>
  <c r="AA4" i="8"/>
  <c r="AB4" i="8"/>
  <c r="AC4" i="8"/>
  <c r="U5" i="8"/>
  <c r="V5" i="8"/>
  <c r="W5" i="8"/>
  <c r="X5" i="8"/>
  <c r="Y5" i="8"/>
  <c r="Z5" i="8"/>
  <c r="AA5" i="8"/>
  <c r="AB5" i="8"/>
  <c r="AC5" i="8"/>
  <c r="U6" i="8"/>
  <c r="V6" i="8"/>
  <c r="W6" i="8"/>
  <c r="X6" i="8"/>
  <c r="Y6" i="8"/>
  <c r="Z6" i="8"/>
  <c r="AA6" i="8"/>
  <c r="AB6" i="8"/>
  <c r="AC6" i="8"/>
  <c r="U7" i="8"/>
  <c r="V7" i="8"/>
  <c r="W7" i="8"/>
  <c r="X7" i="8"/>
  <c r="Y7" i="8"/>
  <c r="Z7" i="8"/>
  <c r="AA7" i="8"/>
  <c r="AB7" i="8"/>
  <c r="AC7" i="8"/>
  <c r="U8" i="8"/>
  <c r="V8" i="8"/>
  <c r="W8" i="8"/>
  <c r="X8" i="8"/>
  <c r="Y8" i="8"/>
  <c r="Z8" i="8"/>
  <c r="AA8" i="8"/>
  <c r="AB8" i="8"/>
  <c r="AC8" i="8"/>
  <c r="U9" i="8"/>
  <c r="V9" i="8"/>
  <c r="W9" i="8"/>
  <c r="X9" i="8"/>
  <c r="Y9" i="8"/>
  <c r="Z9" i="8"/>
  <c r="AA9" i="8"/>
  <c r="AB9" i="8"/>
  <c r="AC9" i="8"/>
  <c r="U10" i="8"/>
  <c r="V10" i="8"/>
  <c r="W10" i="8"/>
  <c r="X10" i="8"/>
  <c r="Y10" i="8"/>
  <c r="Z10" i="8"/>
  <c r="AA10" i="8"/>
  <c r="AB10" i="8"/>
  <c r="AC10" i="8"/>
  <c r="U11" i="8"/>
  <c r="V11" i="8"/>
  <c r="W11" i="8"/>
  <c r="X11" i="8"/>
  <c r="Y11" i="8"/>
  <c r="Z11" i="8"/>
  <c r="AA11" i="8"/>
  <c r="AB11" i="8"/>
  <c r="AC11" i="8"/>
  <c r="U12" i="8"/>
  <c r="V12" i="8"/>
  <c r="W12" i="8"/>
  <c r="X12" i="8"/>
  <c r="Y12" i="8"/>
  <c r="Z12" i="8"/>
  <c r="AA12" i="8"/>
  <c r="AB12" i="8"/>
  <c r="AC12" i="8"/>
  <c r="U13" i="8"/>
  <c r="V13" i="8"/>
  <c r="W13" i="8"/>
  <c r="X13" i="8"/>
  <c r="Y13" i="8"/>
  <c r="Z13" i="8"/>
  <c r="AA13" i="8"/>
  <c r="AB13" i="8"/>
  <c r="AC13" i="8"/>
  <c r="U14" i="8"/>
  <c r="V14" i="8"/>
  <c r="W14" i="8"/>
  <c r="X14" i="8"/>
  <c r="Y14" i="8"/>
  <c r="Z14" i="8"/>
  <c r="AA14" i="8"/>
  <c r="AB14" i="8"/>
  <c r="AC14" i="8"/>
  <c r="U15" i="8"/>
  <c r="V15" i="8"/>
  <c r="W15" i="8"/>
  <c r="X15" i="8"/>
  <c r="Y15" i="8"/>
  <c r="Z15" i="8"/>
  <c r="AA15" i="8"/>
  <c r="AB15" i="8"/>
  <c r="AC15" i="8"/>
  <c r="U16" i="8"/>
  <c r="V16" i="8"/>
  <c r="W16" i="8"/>
  <c r="X16" i="8"/>
  <c r="Y16" i="8"/>
  <c r="Z16" i="8"/>
  <c r="AA16" i="8"/>
  <c r="AB16" i="8"/>
  <c r="AC16" i="8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AO23" i="19" s="1"/>
  <c r="F23" i="19"/>
  <c r="E23" i="19"/>
  <c r="D23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AO22" i="19" s="1"/>
  <c r="F22" i="19"/>
  <c r="E22" i="19"/>
  <c r="D22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AO21" i="19" s="1"/>
  <c r="F21" i="19"/>
  <c r="E21" i="19"/>
  <c r="D21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AO20" i="19" s="1"/>
  <c r="F20" i="19"/>
  <c r="E20" i="19"/>
  <c r="D20" i="19"/>
  <c r="AM19" i="19"/>
  <c r="AQ18" i="19"/>
  <c r="AN18" i="19"/>
  <c r="AP18" i="19" s="1"/>
  <c r="AM18" i="19"/>
  <c r="AL18" i="19"/>
  <c r="AK18" i="19"/>
  <c r="AO18" i="19" s="1"/>
  <c r="AJ18" i="19"/>
  <c r="AI18" i="19"/>
  <c r="AR18" i="19" s="1"/>
  <c r="AQ17" i="19"/>
  <c r="AN17" i="19"/>
  <c r="AP17" i="19" s="1"/>
  <c r="AM17" i="19"/>
  <c r="AL17" i="19"/>
  <c r="AK17" i="19"/>
  <c r="AO17" i="19" s="1"/>
  <c r="AJ17" i="19"/>
  <c r="AI17" i="19"/>
  <c r="AR17" i="19" s="1"/>
  <c r="AQ16" i="19"/>
  <c r="AN16" i="19"/>
  <c r="AP16" i="19" s="1"/>
  <c r="AM16" i="19"/>
  <c r="AL16" i="19"/>
  <c r="AK16" i="19"/>
  <c r="AO16" i="19" s="1"/>
  <c r="AJ16" i="19"/>
  <c r="AI16" i="19"/>
  <c r="AR16" i="19" s="1"/>
  <c r="AQ15" i="19"/>
  <c r="AN15" i="19"/>
  <c r="AP15" i="19" s="1"/>
  <c r="AM15" i="19"/>
  <c r="AL15" i="19"/>
  <c r="AK15" i="19"/>
  <c r="AO15" i="19" s="1"/>
  <c r="AJ15" i="19"/>
  <c r="AI15" i="19"/>
  <c r="AR15" i="19" s="1"/>
  <c r="AQ14" i="19"/>
  <c r="AN14" i="19"/>
  <c r="AP14" i="19" s="1"/>
  <c r="AM14" i="19"/>
  <c r="AL14" i="19"/>
  <c r="AK14" i="19"/>
  <c r="AO14" i="19" s="1"/>
  <c r="AJ14" i="19"/>
  <c r="AI14" i="19"/>
  <c r="AR14" i="19" s="1"/>
  <c r="AQ13" i="19"/>
  <c r="AN13" i="19"/>
  <c r="AP13" i="19" s="1"/>
  <c r="AM13" i="19"/>
  <c r="AL13" i="19"/>
  <c r="AK13" i="19"/>
  <c r="AO13" i="19" s="1"/>
  <c r="AJ13" i="19"/>
  <c r="AI13" i="19"/>
  <c r="AR13" i="19" s="1"/>
  <c r="AQ12" i="19"/>
  <c r="AN12" i="19"/>
  <c r="AP12" i="19" s="1"/>
  <c r="AM12" i="19"/>
  <c r="AL12" i="19"/>
  <c r="AK12" i="19"/>
  <c r="AO12" i="19" s="1"/>
  <c r="AJ12" i="19"/>
  <c r="AI12" i="19"/>
  <c r="AR12" i="19" s="1"/>
  <c r="AQ11" i="19"/>
  <c r="AN11" i="19"/>
  <c r="AP11" i="19" s="1"/>
  <c r="AM11" i="19"/>
  <c r="AL11" i="19"/>
  <c r="AK11" i="19"/>
  <c r="AO11" i="19" s="1"/>
  <c r="AJ11" i="19"/>
  <c r="AR11" i="19" s="1"/>
  <c r="AI11" i="19"/>
  <c r="AQ10" i="19"/>
  <c r="AN10" i="19"/>
  <c r="AP10" i="19" s="1"/>
  <c r="AM10" i="19"/>
  <c r="AL10" i="19"/>
  <c r="AK10" i="19"/>
  <c r="AO10" i="19" s="1"/>
  <c r="AJ10" i="19"/>
  <c r="AI10" i="19"/>
  <c r="AR10" i="19" s="1"/>
  <c r="AQ9" i="19"/>
  <c r="AN9" i="19"/>
  <c r="AP9" i="19" s="1"/>
  <c r="AM9" i="19"/>
  <c r="AL9" i="19"/>
  <c r="AK9" i="19"/>
  <c r="AO9" i="19" s="1"/>
  <c r="AJ9" i="19"/>
  <c r="AR9" i="19" s="1"/>
  <c r="AI9" i="19"/>
  <c r="AQ8" i="19"/>
  <c r="AN8" i="19"/>
  <c r="AP8" i="19" s="1"/>
  <c r="AM8" i="19"/>
  <c r="AL8" i="19"/>
  <c r="AK8" i="19"/>
  <c r="AO8" i="19" s="1"/>
  <c r="AJ8" i="19"/>
  <c r="AI8" i="19"/>
  <c r="AR8" i="19" s="1"/>
  <c r="AQ7" i="19"/>
  <c r="AN7" i="19"/>
  <c r="AP7" i="19" s="1"/>
  <c r="AM7" i="19"/>
  <c r="AL7" i="19"/>
  <c r="AK7" i="19"/>
  <c r="AO7" i="19" s="1"/>
  <c r="AJ7" i="19"/>
  <c r="AR7" i="19" s="1"/>
  <c r="AI7" i="19"/>
  <c r="AQ6" i="19"/>
  <c r="AN6" i="19"/>
  <c r="AM6" i="19"/>
  <c r="AL6" i="19"/>
  <c r="AK6" i="19"/>
  <c r="AO6" i="19" s="1"/>
  <c r="AJ6" i="19"/>
  <c r="AI6" i="19"/>
  <c r="AP6" i="19" s="1"/>
  <c r="AQ5" i="19"/>
  <c r="AN5" i="19"/>
  <c r="AP5" i="19" s="1"/>
  <c r="AM5" i="19"/>
  <c r="AL5" i="19"/>
  <c r="AK5" i="19"/>
  <c r="AO5" i="19" s="1"/>
  <c r="AJ5" i="19"/>
  <c r="AR5" i="19" s="1"/>
  <c r="AI5" i="19"/>
  <c r="AQ4" i="19"/>
  <c r="AQ19" i="19" s="1"/>
  <c r="AN4" i="19"/>
  <c r="AM4" i="19"/>
  <c r="AL4" i="19"/>
  <c r="AK4" i="19"/>
  <c r="AO4" i="19" s="1"/>
  <c r="AJ4" i="19"/>
  <c r="AI4" i="19"/>
  <c r="AP4" i="19" s="1"/>
  <c r="AQ3" i="19"/>
  <c r="AN3" i="19"/>
  <c r="AN19" i="19" s="1"/>
  <c r="AM3" i="19"/>
  <c r="AL3" i="19"/>
  <c r="AL19" i="19" s="1"/>
  <c r="AK3" i="19"/>
  <c r="AO3" i="19" s="1"/>
  <c r="AJ3" i="19"/>
  <c r="AJ19" i="19" s="1"/>
  <c r="AI3" i="19"/>
  <c r="AI19" i="19" s="1"/>
  <c r="AO2" i="19"/>
  <c r="AK19" i="19" l="1"/>
  <c r="AP3" i="19"/>
  <c r="AR6" i="19"/>
  <c r="AR4" i="19"/>
  <c r="AR3" i="19"/>
  <c r="AO4" i="18" l="1"/>
  <c r="AO5" i="18"/>
  <c r="AO6" i="18"/>
  <c r="AL7" i="8" s="1"/>
  <c r="AO7" i="18"/>
  <c r="AO8" i="18"/>
  <c r="AO9" i="18"/>
  <c r="AO10" i="18"/>
  <c r="AL11" i="8" s="1"/>
  <c r="AO11" i="18"/>
  <c r="AL12" i="8" s="1"/>
  <c r="AO12" i="18"/>
  <c r="AL13" i="8" s="1"/>
  <c r="AO13" i="18"/>
  <c r="AO14" i="18"/>
  <c r="AO15" i="18"/>
  <c r="AO16" i="18"/>
  <c r="AO17" i="18"/>
  <c r="AO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AI18" i="8"/>
  <c r="AR18" i="8" s="1"/>
  <c r="AH18" i="8"/>
  <c r="AQ18" i="8" s="1"/>
  <c r="AG18" i="8"/>
  <c r="AP18" i="8" s="1"/>
  <c r="AF18" i="8"/>
  <c r="AO18" i="8" s="1"/>
  <c r="AE18" i="8"/>
  <c r="AN18" i="8" s="1"/>
  <c r="AI17" i="8"/>
  <c r="AR17" i="8" s="1"/>
  <c r="BJ17" i="8" s="1"/>
  <c r="AH17" i="8"/>
  <c r="AQ17" i="8" s="1"/>
  <c r="BI17" i="8" s="1"/>
  <c r="AG17" i="8"/>
  <c r="AP17" i="8" s="1"/>
  <c r="BH17" i="8" s="1"/>
  <c r="AF17" i="8"/>
  <c r="AO17" i="8" s="1"/>
  <c r="BG17" i="8" s="1"/>
  <c r="AE17" i="8"/>
  <c r="AN17" i="8" s="1"/>
  <c r="BF17" i="8" s="1"/>
  <c r="AI16" i="8"/>
  <c r="AH16" i="8"/>
  <c r="AG16" i="8"/>
  <c r="AF16" i="8"/>
  <c r="AE16" i="8"/>
  <c r="AI15" i="8"/>
  <c r="AH15" i="8"/>
  <c r="AG15" i="8"/>
  <c r="AF15" i="8"/>
  <c r="AE15" i="8"/>
  <c r="AI14" i="8"/>
  <c r="AH14" i="8"/>
  <c r="AG14" i="8"/>
  <c r="AF14" i="8"/>
  <c r="AE14" i="8"/>
  <c r="AI13" i="8"/>
  <c r="AH13" i="8"/>
  <c r="AG13" i="8"/>
  <c r="AF13" i="8"/>
  <c r="AE13" i="8"/>
  <c r="AI12" i="8"/>
  <c r="AH12" i="8"/>
  <c r="AG12" i="8"/>
  <c r="AF12" i="8"/>
  <c r="AE12" i="8"/>
  <c r="AI11" i="8"/>
  <c r="AH11" i="8"/>
  <c r="AG11" i="8"/>
  <c r="AF11" i="8"/>
  <c r="AE11" i="8"/>
  <c r="AI10" i="8"/>
  <c r="AH10" i="8"/>
  <c r="AG10" i="8"/>
  <c r="AF10" i="8"/>
  <c r="AE10" i="8"/>
  <c r="AI9" i="8"/>
  <c r="AH9" i="8"/>
  <c r="AG9" i="8"/>
  <c r="AF9" i="8"/>
  <c r="AE9" i="8"/>
  <c r="AI8" i="8"/>
  <c r="AH8" i="8"/>
  <c r="AG8" i="8"/>
  <c r="AF8" i="8"/>
  <c r="AE8" i="8"/>
  <c r="AI7" i="8"/>
  <c r="AH7" i="8"/>
  <c r="AG7" i="8"/>
  <c r="AF7" i="8"/>
  <c r="AE7" i="8"/>
  <c r="AI6" i="8"/>
  <c r="AH6" i="8"/>
  <c r="AG6" i="8"/>
  <c r="AF6" i="8"/>
  <c r="AE6" i="8"/>
  <c r="AI5" i="8"/>
  <c r="AH5" i="8"/>
  <c r="AG5" i="8"/>
  <c r="AF5" i="8"/>
  <c r="AE5" i="8"/>
  <c r="AH4" i="8"/>
  <c r="AL17" i="8" l="1"/>
  <c r="AU17" i="8" s="1"/>
  <c r="BM17" i="8" s="1"/>
  <c r="AO18" i="18"/>
  <c r="AL18" i="8"/>
  <c r="AU18" i="8" s="1"/>
  <c r="AM19" i="18"/>
  <c r="AJ6" i="8"/>
  <c r="AJ8" i="8"/>
  <c r="AJ10" i="8"/>
  <c r="AJ12" i="8"/>
  <c r="AJ14" i="8"/>
  <c r="AJ16" i="8"/>
  <c r="AJ18" i="8"/>
  <c r="AS18" i="8" s="1"/>
  <c r="AP6" i="18"/>
  <c r="AD7" i="8"/>
  <c r="AP12" i="18"/>
  <c r="AD13" i="8"/>
  <c r="AM20" i="18"/>
  <c r="AM21" i="18"/>
  <c r="AP4" i="18"/>
  <c r="AD5" i="8"/>
  <c r="AP8" i="18"/>
  <c r="AD9" i="8"/>
  <c r="AP14" i="18"/>
  <c r="AD15" i="8"/>
  <c r="AP16" i="18"/>
  <c r="AD17" i="8"/>
  <c r="AM17" i="8" s="1"/>
  <c r="BE17" i="8" s="1"/>
  <c r="AG4" i="8"/>
  <c r="AD4" i="8"/>
  <c r="AM4" i="8" s="1"/>
  <c r="AP5" i="18"/>
  <c r="AD6" i="8"/>
  <c r="AP7" i="18"/>
  <c r="AD8" i="8"/>
  <c r="AP9" i="18"/>
  <c r="AD10" i="8"/>
  <c r="AP11" i="18"/>
  <c r="AD12" i="8"/>
  <c r="AP13" i="18"/>
  <c r="AD14" i="8"/>
  <c r="AP15" i="18"/>
  <c r="AD16" i="8"/>
  <c r="AP17" i="18"/>
  <c r="AD18" i="8"/>
  <c r="AM18" i="8" s="1"/>
  <c r="AT17" i="8"/>
  <c r="BL17" i="8" s="1"/>
  <c r="AF4" i="8"/>
  <c r="AP10" i="18"/>
  <c r="AD11" i="8"/>
  <c r="AE4" i="8"/>
  <c r="AI4" i="8"/>
  <c r="AM22" i="18"/>
  <c r="AJ17" i="8"/>
  <c r="AS17" i="8" s="1"/>
  <c r="BK17" i="8" s="1"/>
  <c r="AJ15" i="8"/>
  <c r="AJ13" i="8"/>
  <c r="AJ11" i="8"/>
  <c r="AJ9" i="8"/>
  <c r="AJ7" i="8"/>
  <c r="AJ5" i="8"/>
  <c r="AJ4" i="8"/>
  <c r="AT18" i="8"/>
  <c r="AP3" i="18"/>
  <c r="AP18" i="17" l="1"/>
  <c r="AP16" i="17"/>
  <c r="AP15" i="17"/>
  <c r="AP14" i="17"/>
  <c r="AP13" i="17"/>
  <c r="AP12" i="17"/>
  <c r="AP11" i="17"/>
  <c r="AP10" i="17"/>
  <c r="AP9" i="17"/>
  <c r="AP7" i="17"/>
  <c r="AP6" i="17"/>
  <c r="AP5" i="17"/>
  <c r="AP3" i="17"/>
  <c r="AQ4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3" i="17"/>
  <c r="AO2" i="17"/>
  <c r="AO18" i="17"/>
  <c r="AO16" i="17"/>
  <c r="AO15" i="17"/>
  <c r="AO14" i="17"/>
  <c r="AO13" i="17"/>
  <c r="AO12" i="17"/>
  <c r="AO11" i="17"/>
  <c r="AO10" i="17"/>
  <c r="AO9" i="17"/>
  <c r="AO7" i="17"/>
  <c r="AO6" i="17"/>
  <c r="AO5" i="17"/>
  <c r="AO3" i="17"/>
  <c r="AH24" i="17" l="1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AM19" i="17"/>
  <c r="AN18" i="17"/>
  <c r="AM18" i="17"/>
  <c r="AL18" i="17"/>
  <c r="AK18" i="17"/>
  <c r="AJ18" i="17"/>
  <c r="AI18" i="17"/>
  <c r="AN17" i="17"/>
  <c r="AM17" i="17"/>
  <c r="AL17" i="17"/>
  <c r="AK17" i="17"/>
  <c r="AJ17" i="17"/>
  <c r="AI17" i="17"/>
  <c r="AN16" i="17"/>
  <c r="AM16" i="17"/>
  <c r="AL16" i="17"/>
  <c r="AK16" i="17"/>
  <c r="AJ16" i="17"/>
  <c r="AI16" i="17"/>
  <c r="AN15" i="17"/>
  <c r="AM15" i="17"/>
  <c r="AL15" i="17"/>
  <c r="AK15" i="17"/>
  <c r="AJ15" i="17"/>
  <c r="AI15" i="17"/>
  <c r="AN14" i="17"/>
  <c r="AM14" i="17"/>
  <c r="AL14" i="17"/>
  <c r="AK14" i="17"/>
  <c r="AJ14" i="17"/>
  <c r="AI14" i="17"/>
  <c r="AN13" i="17"/>
  <c r="AM13" i="17"/>
  <c r="AL13" i="17"/>
  <c r="AK13" i="17"/>
  <c r="AJ13" i="17"/>
  <c r="AI13" i="17"/>
  <c r="AN12" i="17"/>
  <c r="AM12" i="17"/>
  <c r="AL12" i="17"/>
  <c r="AK12" i="17"/>
  <c r="AJ12" i="17"/>
  <c r="AI12" i="17"/>
  <c r="AN11" i="17"/>
  <c r="AM11" i="17"/>
  <c r="AL11" i="17"/>
  <c r="AK11" i="17"/>
  <c r="AJ11" i="17"/>
  <c r="AI11" i="17"/>
  <c r="AN10" i="17"/>
  <c r="AM10" i="17"/>
  <c r="AL10" i="17"/>
  <c r="AK10" i="17"/>
  <c r="AJ10" i="17"/>
  <c r="AI10" i="17"/>
  <c r="AN9" i="17"/>
  <c r="AM9" i="17"/>
  <c r="AL9" i="17"/>
  <c r="AK9" i="17"/>
  <c r="AJ9" i="17"/>
  <c r="AI9" i="17"/>
  <c r="AN8" i="17"/>
  <c r="AM8" i="17"/>
  <c r="AL8" i="17"/>
  <c r="AK8" i="17"/>
  <c r="AO8" i="17" s="1"/>
  <c r="AJ8" i="17"/>
  <c r="AI8" i="17"/>
  <c r="AN7" i="17"/>
  <c r="AM7" i="17"/>
  <c r="AL7" i="17"/>
  <c r="AK7" i="17"/>
  <c r="AJ7" i="17"/>
  <c r="AI7" i="17"/>
  <c r="AN6" i="17"/>
  <c r="AM6" i="17"/>
  <c r="AL6" i="17"/>
  <c r="AK6" i="17"/>
  <c r="AJ6" i="17"/>
  <c r="AI6" i="17"/>
  <c r="AN5" i="17"/>
  <c r="AM5" i="17"/>
  <c r="AL5" i="17"/>
  <c r="AK5" i="17"/>
  <c r="AJ5" i="17"/>
  <c r="AI5" i="17"/>
  <c r="AR5" i="17" s="1"/>
  <c r="AN4" i="17"/>
  <c r="AM4" i="17"/>
  <c r="AL4" i="17"/>
  <c r="AK4" i="17"/>
  <c r="AO4" i="17" s="1"/>
  <c r="AJ4" i="17"/>
  <c r="AI4" i="17"/>
  <c r="AN3" i="17"/>
  <c r="AM3" i="17"/>
  <c r="AL3" i="17"/>
  <c r="AK3" i="17"/>
  <c r="AJ3" i="17"/>
  <c r="AI3" i="17"/>
  <c r="AO17" i="17" l="1"/>
  <c r="AP17" i="17"/>
  <c r="AP8" i="17"/>
  <c r="AR4" i="17"/>
  <c r="AP4" i="17"/>
  <c r="AJ19" i="17"/>
  <c r="AR10" i="17"/>
  <c r="AR14" i="17"/>
  <c r="AR18" i="17"/>
  <c r="AR6" i="17"/>
  <c r="AR12" i="17"/>
  <c r="AN19" i="17"/>
  <c r="AR11" i="17"/>
  <c r="AR17" i="17"/>
  <c r="AR16" i="17"/>
  <c r="AR13" i="17"/>
  <c r="AR15" i="17"/>
  <c r="AO20" i="17"/>
  <c r="AK19" i="17"/>
  <c r="AL19" i="17"/>
  <c r="AQ19" i="17"/>
  <c r="AR9" i="17"/>
  <c r="AO23" i="17"/>
  <c r="AR8" i="17"/>
  <c r="AO22" i="17"/>
  <c r="AI19" i="17"/>
  <c r="AR7" i="17"/>
  <c r="AO21" i="17"/>
  <c r="AR3" i="17"/>
  <c r="CL3" i="8" l="1"/>
  <c r="AU16" i="8" l="1"/>
  <c r="AT16" i="8"/>
  <c r="AS16" i="8"/>
  <c r="AR16" i="8"/>
  <c r="AQ16" i="8"/>
  <c r="AP16" i="8"/>
  <c r="AO16" i="8"/>
  <c r="AN16" i="8"/>
  <c r="AM16" i="8"/>
  <c r="AU15" i="8"/>
  <c r="AT15" i="8"/>
  <c r="AS15" i="8"/>
  <c r="AR15" i="8"/>
  <c r="AQ15" i="8"/>
  <c r="AP15" i="8"/>
  <c r="AO15" i="8"/>
  <c r="AN15" i="8"/>
  <c r="AM15" i="8"/>
  <c r="AU14" i="8"/>
  <c r="AT14" i="8"/>
  <c r="BL14" i="8" s="1"/>
  <c r="AS14" i="8"/>
  <c r="BK14" i="8" s="1"/>
  <c r="AR14" i="8"/>
  <c r="BJ14" i="8" s="1"/>
  <c r="AQ14" i="8"/>
  <c r="BI14" i="8" s="1"/>
  <c r="AP14" i="8"/>
  <c r="BH14" i="8" s="1"/>
  <c r="AO14" i="8"/>
  <c r="BG14" i="8" s="1"/>
  <c r="AN14" i="8"/>
  <c r="BF14" i="8" s="1"/>
  <c r="AM14" i="8"/>
  <c r="BE14" i="8" s="1"/>
  <c r="AU13" i="8"/>
  <c r="BM13" i="8" s="1"/>
  <c r="AT13" i="8"/>
  <c r="BL13" i="8" s="1"/>
  <c r="AS13" i="8"/>
  <c r="BK13" i="8" s="1"/>
  <c r="AR13" i="8"/>
  <c r="BJ13" i="8" s="1"/>
  <c r="AQ13" i="8"/>
  <c r="BI13" i="8" s="1"/>
  <c r="AP13" i="8"/>
  <c r="BH13" i="8" s="1"/>
  <c r="AO13" i="8"/>
  <c r="BG13" i="8" s="1"/>
  <c r="AN13" i="8"/>
  <c r="BF13" i="8" s="1"/>
  <c r="AM13" i="8"/>
  <c r="BE13" i="8" s="1"/>
  <c r="AU12" i="8"/>
  <c r="BM12" i="8" s="1"/>
  <c r="AT12" i="8"/>
  <c r="BL12" i="8" s="1"/>
  <c r="AS12" i="8"/>
  <c r="BK12" i="8" s="1"/>
  <c r="AR12" i="8"/>
  <c r="BJ12" i="8" s="1"/>
  <c r="AQ12" i="8"/>
  <c r="BI12" i="8" s="1"/>
  <c r="AP12" i="8"/>
  <c r="BH12" i="8" s="1"/>
  <c r="AO12" i="8"/>
  <c r="BG12" i="8" s="1"/>
  <c r="AN12" i="8"/>
  <c r="BF12" i="8" s="1"/>
  <c r="AM12" i="8"/>
  <c r="BE12" i="8" s="1"/>
  <c r="AU11" i="8"/>
  <c r="BM11" i="8" s="1"/>
  <c r="AT11" i="8"/>
  <c r="BL11" i="8" s="1"/>
  <c r="AS11" i="8"/>
  <c r="BK11" i="8" s="1"/>
  <c r="AR11" i="8"/>
  <c r="BJ11" i="8" s="1"/>
  <c r="AQ11" i="8"/>
  <c r="BI11" i="8" s="1"/>
  <c r="AP11" i="8"/>
  <c r="BH11" i="8" s="1"/>
  <c r="AO11" i="8"/>
  <c r="BG11" i="8" s="1"/>
  <c r="AN11" i="8"/>
  <c r="BF11" i="8" s="1"/>
  <c r="AM11" i="8"/>
  <c r="BE11" i="8" s="1"/>
  <c r="AU10" i="8"/>
  <c r="AT10" i="8"/>
  <c r="BL10" i="8" s="1"/>
  <c r="AS10" i="8"/>
  <c r="BK10" i="8" s="1"/>
  <c r="AR10" i="8"/>
  <c r="BJ10" i="8" s="1"/>
  <c r="AQ10" i="8"/>
  <c r="BI10" i="8" s="1"/>
  <c r="AP10" i="8"/>
  <c r="BH10" i="8" s="1"/>
  <c r="AO10" i="8"/>
  <c r="BG10" i="8" s="1"/>
  <c r="AN10" i="8"/>
  <c r="BF10" i="8" s="1"/>
  <c r="AM10" i="8"/>
  <c r="BE10" i="8" s="1"/>
  <c r="AU9" i="8"/>
  <c r="AT9" i="8"/>
  <c r="AS9" i="8"/>
  <c r="AR9" i="8"/>
  <c r="AQ9" i="8"/>
  <c r="AP9" i="8"/>
  <c r="AO9" i="8"/>
  <c r="AN9" i="8"/>
  <c r="AM9" i="8"/>
  <c r="AU8" i="8"/>
  <c r="AT8" i="8"/>
  <c r="AS8" i="8"/>
  <c r="AR8" i="8"/>
  <c r="AQ8" i="8"/>
  <c r="AP8" i="8"/>
  <c r="AO8" i="8"/>
  <c r="AN8" i="8"/>
  <c r="AM8" i="8"/>
  <c r="AU7" i="8"/>
  <c r="AT7" i="8"/>
  <c r="AS7" i="8"/>
  <c r="AR7" i="8"/>
  <c r="AQ7" i="8"/>
  <c r="AP7" i="8"/>
  <c r="AO7" i="8"/>
  <c r="AN7" i="8"/>
  <c r="AM7" i="8"/>
  <c r="AU6" i="8"/>
  <c r="AT6" i="8"/>
  <c r="AS6" i="8"/>
  <c r="AR6" i="8"/>
  <c r="AQ6" i="8"/>
  <c r="AP6" i="8"/>
  <c r="AO6" i="8"/>
  <c r="AN6" i="8"/>
  <c r="AM6" i="8"/>
  <c r="AU5" i="8"/>
  <c r="AT5" i="8"/>
  <c r="AS5" i="8"/>
  <c r="AR5" i="8"/>
  <c r="AQ5" i="8"/>
  <c r="AP5" i="8"/>
  <c r="AO5" i="8"/>
  <c r="AN5" i="8"/>
  <c r="AM5" i="8"/>
  <c r="AU4" i="8"/>
  <c r="AT4" i="8"/>
  <c r="BL4" i="8" s="1"/>
  <c r="AS4" i="8"/>
  <c r="BK4" i="8" s="1"/>
  <c r="AR4" i="8"/>
  <c r="BJ4" i="8" s="1"/>
  <c r="AQ4" i="8"/>
  <c r="BI4" i="8" s="1"/>
  <c r="AP4" i="8"/>
  <c r="BH4" i="8" s="1"/>
  <c r="AO4" i="8"/>
  <c r="BG4" i="8" s="1"/>
  <c r="AN4" i="8"/>
  <c r="BF4" i="8" s="1"/>
  <c r="BE4" i="8"/>
  <c r="CC3" i="8"/>
  <c r="BT3" i="8"/>
  <c r="BK3" i="8"/>
  <c r="BB3" i="8"/>
  <c r="AS3" i="8"/>
  <c r="AJ3" i="8"/>
  <c r="R3" i="8"/>
  <c r="CN13" i="8"/>
  <c r="CN7" i="8" l="1"/>
  <c r="CN14" i="8"/>
  <c r="CN10" i="8"/>
  <c r="CN9" i="8"/>
  <c r="CN16" i="8"/>
  <c r="CN12" i="8"/>
  <c r="CN8" i="8"/>
  <c r="CN15" i="8"/>
  <c r="CN11" i="8"/>
  <c r="CE14" i="8"/>
  <c r="CE15" i="8"/>
  <c r="CE13" i="8"/>
  <c r="CE11" i="8"/>
  <c r="CE7" i="8"/>
  <c r="CE8" i="8"/>
  <c r="CE9" i="8"/>
  <c r="CE10" i="8"/>
  <c r="CE16" i="8"/>
  <c r="CE12" i="8"/>
  <c r="CN5" i="8" l="1"/>
  <c r="CE5" i="8"/>
  <c r="CN6" i="8"/>
  <c r="CE6" i="8"/>
  <c r="CN4" i="8"/>
  <c r="CE4" i="8"/>
  <c r="CB4" i="8" l="1"/>
  <c r="CK4" i="8"/>
  <c r="CB6" i="8"/>
  <c r="CK6" i="8"/>
  <c r="CB5" i="8"/>
  <c r="CK5" i="8"/>
  <c r="CB14" i="8"/>
  <c r="CK14" i="8"/>
  <c r="CB15" i="8"/>
  <c r="CK15" i="8"/>
  <c r="CB9" i="8"/>
  <c r="CK9" i="8"/>
  <c r="CB10" i="8"/>
  <c r="CK10" i="8"/>
  <c r="CB16" i="8"/>
  <c r="CK16" i="8"/>
  <c r="CB11" i="8"/>
  <c r="CK11" i="8"/>
  <c r="CB7" i="8"/>
  <c r="CK7" i="8"/>
  <c r="BY13" i="8"/>
  <c r="CH13" i="8"/>
  <c r="CB13" i="8"/>
  <c r="CK13" i="8"/>
  <c r="BX13" i="8"/>
  <c r="CG13" i="8"/>
  <c r="BW13" i="8"/>
  <c r="CF13" i="8"/>
  <c r="CA13" i="8"/>
  <c r="CJ13" i="8"/>
  <c r="CK12" i="8"/>
  <c r="CB12" i="8"/>
  <c r="CB8" i="8"/>
  <c r="CK8" i="8"/>
  <c r="BW5" i="8" l="1"/>
  <c r="CF5" i="8"/>
  <c r="BY6" i="8"/>
  <c r="CH6" i="8"/>
  <c r="BW4" i="8"/>
  <c r="BX5" i="8"/>
  <c r="CG5" i="8"/>
  <c r="BX6" i="8"/>
  <c r="CG6" i="8"/>
  <c r="BY5" i="8"/>
  <c r="CH5" i="8"/>
  <c r="CA6" i="8"/>
  <c r="CJ6" i="8"/>
  <c r="BX4" i="8"/>
  <c r="CG4" i="8"/>
  <c r="CA5" i="8"/>
  <c r="CJ5" i="8"/>
  <c r="BY4" i="8"/>
  <c r="CH4" i="8"/>
  <c r="CA4" i="8"/>
  <c r="CJ4" i="8"/>
  <c r="BZ6" i="8"/>
  <c r="CI6" i="8"/>
  <c r="BZ4" i="8"/>
  <c r="CI4" i="8"/>
  <c r="BW6" i="8"/>
  <c r="CF6" i="8"/>
  <c r="BZ5" i="8"/>
  <c r="CI5" i="8"/>
  <c r="CC14" i="8"/>
  <c r="CL14" i="8"/>
  <c r="BY14" i="8"/>
  <c r="CH14" i="8"/>
  <c r="BZ14" i="8"/>
  <c r="CI14" i="8"/>
  <c r="BX14" i="8"/>
  <c r="CG14" i="8"/>
  <c r="CA14" i="8"/>
  <c r="CJ14" i="8"/>
  <c r="BW14" i="8"/>
  <c r="CF14" i="8"/>
  <c r="BY15" i="8"/>
  <c r="CH15" i="8"/>
  <c r="BZ15" i="8"/>
  <c r="CI15" i="8"/>
  <c r="BW15" i="8"/>
  <c r="CF15" i="8"/>
  <c r="BX15" i="8"/>
  <c r="CG15" i="8"/>
  <c r="CA15" i="8"/>
  <c r="CJ15" i="8"/>
  <c r="BW9" i="8"/>
  <c r="CF9" i="8"/>
  <c r="BY9" i="8"/>
  <c r="CH9" i="8"/>
  <c r="BX9" i="8"/>
  <c r="CG9" i="8"/>
  <c r="CA9" i="8"/>
  <c r="CJ9" i="8"/>
  <c r="BZ9" i="8"/>
  <c r="CI9" i="8"/>
  <c r="BX10" i="8"/>
  <c r="CG10" i="8"/>
  <c r="BY10" i="8"/>
  <c r="CH10" i="8"/>
  <c r="CA10" i="8"/>
  <c r="CJ10" i="8"/>
  <c r="BZ10" i="8"/>
  <c r="CI10" i="8"/>
  <c r="BW10" i="8"/>
  <c r="CF10" i="8"/>
  <c r="BX16" i="8"/>
  <c r="CG16" i="8"/>
  <c r="CA16" i="8"/>
  <c r="CJ16" i="8"/>
  <c r="BW16" i="8"/>
  <c r="CF16" i="8"/>
  <c r="BY16" i="8"/>
  <c r="CH16" i="8"/>
  <c r="BZ16" i="8"/>
  <c r="CI16" i="8"/>
  <c r="BY11" i="8"/>
  <c r="CH11" i="8"/>
  <c r="CA11" i="8"/>
  <c r="CJ11" i="8"/>
  <c r="BZ11" i="8"/>
  <c r="CI11" i="8"/>
  <c r="BW11" i="8"/>
  <c r="CF11" i="8"/>
  <c r="BX11" i="8"/>
  <c r="CG11" i="8"/>
  <c r="CA7" i="8"/>
  <c r="CJ7" i="8"/>
  <c r="BX7" i="8"/>
  <c r="CG7" i="8"/>
  <c r="BW7" i="8"/>
  <c r="CF7" i="8"/>
  <c r="BZ7" i="8"/>
  <c r="CI7" i="8"/>
  <c r="BY7" i="8"/>
  <c r="CH7" i="8"/>
  <c r="BZ13" i="8"/>
  <c r="CI13" i="8"/>
  <c r="CJ12" i="8"/>
  <c r="CA12" i="8"/>
  <c r="CI12" i="8"/>
  <c r="BZ12" i="8"/>
  <c r="CL12" i="8"/>
  <c r="CC12" i="8"/>
  <c r="CF12" i="8"/>
  <c r="BW12" i="8"/>
  <c r="CG12" i="8"/>
  <c r="BX12" i="8"/>
  <c r="CH12" i="8"/>
  <c r="BY12" i="8"/>
  <c r="BY8" i="8"/>
  <c r="CH8" i="8"/>
  <c r="BX8" i="8"/>
  <c r="CG8" i="8"/>
  <c r="BW8" i="8"/>
  <c r="CF8" i="8"/>
  <c r="BZ8" i="8"/>
  <c r="CI8" i="8"/>
  <c r="CA8" i="8"/>
  <c r="CJ8" i="8"/>
  <c r="CC4" i="8" l="1"/>
  <c r="CL4" i="8"/>
  <c r="CC5" i="8"/>
  <c r="CL5" i="8"/>
  <c r="CD6" i="8"/>
  <c r="CM6" i="8"/>
  <c r="CC6" i="8"/>
  <c r="CL6" i="8"/>
  <c r="CD5" i="8"/>
  <c r="CM5" i="8"/>
  <c r="CD4" i="8"/>
  <c r="CM4" i="8"/>
  <c r="CD14" i="8"/>
  <c r="CM14" i="8"/>
  <c r="CD15" i="8"/>
  <c r="CM15" i="8"/>
  <c r="CC15" i="8"/>
  <c r="CL15" i="8"/>
  <c r="CC9" i="8"/>
  <c r="CL9" i="8"/>
  <c r="CD9" i="8"/>
  <c r="CM9" i="8"/>
  <c r="CD10" i="8"/>
  <c r="CM10" i="8"/>
  <c r="CC10" i="8"/>
  <c r="CL10" i="8"/>
  <c r="CC16" i="8"/>
  <c r="CL16" i="8"/>
  <c r="CD16" i="8"/>
  <c r="CM16" i="8"/>
  <c r="CD11" i="8"/>
  <c r="CM11" i="8"/>
  <c r="CC11" i="8"/>
  <c r="CL11" i="8"/>
  <c r="CD7" i="8"/>
  <c r="CM7" i="8"/>
  <c r="CC7" i="8"/>
  <c r="CL7" i="8"/>
  <c r="CC13" i="8"/>
  <c r="CL13" i="8"/>
  <c r="CD13" i="8"/>
  <c r="CM13" i="8"/>
  <c r="CM12" i="8"/>
  <c r="CD12" i="8"/>
  <c r="CD8" i="8"/>
  <c r="CM8" i="8"/>
  <c r="CC8" i="8"/>
  <c r="CL8" i="8"/>
</calcChain>
</file>

<file path=xl/sharedStrings.xml><?xml version="1.0" encoding="utf-8"?>
<sst xmlns="http://schemas.openxmlformats.org/spreadsheetml/2006/main" count="2254" uniqueCount="165">
  <si>
    <t># of Shift</t>
    <phoneticPr fontId="2"/>
  </si>
  <si>
    <t>work time</t>
    <phoneticPr fontId="2"/>
  </si>
  <si>
    <t>WE/H work</t>
    <phoneticPr fontId="2"/>
  </si>
  <si>
    <t>M</t>
    <phoneticPr fontId="2"/>
  </si>
  <si>
    <t>L</t>
    <phoneticPr fontId="2"/>
  </si>
  <si>
    <t>N</t>
    <phoneticPr fontId="2"/>
  </si>
  <si>
    <t>D</t>
    <phoneticPr fontId="2"/>
  </si>
  <si>
    <t>Off</t>
    <phoneticPr fontId="2"/>
  </si>
  <si>
    <t>D</t>
  </si>
  <si>
    <t>total</t>
    <phoneticPr fontId="2"/>
  </si>
  <si>
    <t>Morning</t>
    <phoneticPr fontId="2"/>
  </si>
  <si>
    <t>Late</t>
    <phoneticPr fontId="2"/>
  </si>
  <si>
    <t>Night</t>
    <phoneticPr fontId="2"/>
  </si>
  <si>
    <t>Day</t>
    <phoneticPr fontId="2"/>
  </si>
  <si>
    <t>09:00 - 17:30</t>
    <phoneticPr fontId="2"/>
  </si>
  <si>
    <t>脇智矢</t>
  </si>
  <si>
    <t>杉崎育央</t>
  </si>
  <si>
    <t>Meixin Cui</t>
  </si>
  <si>
    <t>Mancy Yu</t>
  </si>
  <si>
    <t>Gemini Ye</t>
  </si>
  <si>
    <t>Jenny Ren</t>
  </si>
  <si>
    <t>藤田麻紀</t>
  </si>
  <si>
    <t>川口毅</t>
  </si>
  <si>
    <t>甲斐忠興</t>
  </si>
  <si>
    <t>柴山隆勢</t>
  </si>
  <si>
    <t>齋藤直紀</t>
  </si>
  <si>
    <t>秋山史</t>
  </si>
  <si>
    <t>TSE 4</t>
  </si>
  <si>
    <t>TSE 3</t>
  </si>
  <si>
    <t>TSE 2</t>
  </si>
  <si>
    <t>TSE 1</t>
  </si>
  <si>
    <t>L</t>
  </si>
  <si>
    <t>M</t>
  </si>
  <si>
    <t>N</t>
  </si>
  <si>
    <t>Dec</t>
    <phoneticPr fontId="2"/>
  </si>
  <si>
    <t>Off</t>
  </si>
  <si>
    <t>WE/H work</t>
  </si>
  <si>
    <t>有給</t>
    <rPh sb="0" eb="2">
      <t>ユウキュウ</t>
    </rPh>
    <phoneticPr fontId="2"/>
  </si>
  <si>
    <t>Jan</t>
    <phoneticPr fontId="2"/>
  </si>
  <si>
    <t>Waki, Tomoya</t>
  </si>
  <si>
    <t>Takiyama, Masakazu</t>
  </si>
  <si>
    <t>Sugisaki, Yasuhiro</t>
  </si>
  <si>
    <t>Cui, Meixin</t>
  </si>
  <si>
    <t>Yu, Mancy Mengsi</t>
  </si>
  <si>
    <t>Ye, Gemini Shengcheng</t>
  </si>
  <si>
    <t>Ren, Jenny Xi</t>
  </si>
  <si>
    <t>Fujita, Maki</t>
  </si>
  <si>
    <t>Kawaguchi, Tsuyoshi</t>
  </si>
  <si>
    <t>Kai, Tadaoki</t>
  </si>
  <si>
    <t>Shibayama, Ryusei</t>
  </si>
  <si>
    <t>Saito, Naoki</t>
  </si>
  <si>
    <t>Akiyama, Fumi</t>
  </si>
  <si>
    <t>Mon</t>
  </si>
  <si>
    <t>Tue</t>
  </si>
  <si>
    <t>Wed</t>
  </si>
  <si>
    <t>Thu</t>
  </si>
  <si>
    <t>Fri</t>
  </si>
  <si>
    <t>Sat</t>
  </si>
  <si>
    <t>Sun</t>
  </si>
  <si>
    <t>Day</t>
    <phoneticPr fontId="2"/>
  </si>
  <si>
    <t>Late</t>
    <phoneticPr fontId="2"/>
  </si>
  <si>
    <t>Morning</t>
    <phoneticPr fontId="2"/>
  </si>
  <si>
    <t>Morning</t>
    <phoneticPr fontId="2"/>
  </si>
  <si>
    <t>Night</t>
    <phoneticPr fontId="2"/>
  </si>
  <si>
    <t>09:00 - 17:30</t>
    <phoneticPr fontId="2"/>
  </si>
  <si>
    <t>13:00 - 21:30</t>
    <phoneticPr fontId="2"/>
  </si>
  <si>
    <t>08:00 - 16:30</t>
    <phoneticPr fontId="2"/>
  </si>
  <si>
    <t>21:00 - 08:00</t>
    <phoneticPr fontId="2"/>
  </si>
  <si>
    <t>22:00 - 07:00</t>
    <phoneticPr fontId="2"/>
  </si>
  <si>
    <t>07:00 - 16:00</t>
    <phoneticPr fontId="2"/>
  </si>
  <si>
    <t>13:30 - 22:30</t>
    <phoneticPr fontId="2"/>
  </si>
  <si>
    <r>
      <rPr>
        <sz val="10"/>
        <color theme="1"/>
        <rFont val="Arial Unicode MS"/>
        <family val="3"/>
        <charset val="128"/>
      </rPr>
      <t>脇智矢</t>
    </r>
  </si>
  <si>
    <r>
      <rPr>
        <sz val="10"/>
        <color theme="1"/>
        <rFont val="Arial Unicode MS"/>
        <family val="3"/>
        <charset val="128"/>
      </rPr>
      <t>杉崎育央</t>
    </r>
  </si>
  <si>
    <r>
      <rPr>
        <sz val="10"/>
        <color theme="1"/>
        <rFont val="Arial Unicode MS"/>
        <family val="3"/>
        <charset val="128"/>
      </rPr>
      <t>藤田麻紀</t>
    </r>
  </si>
  <si>
    <r>
      <rPr>
        <sz val="10"/>
        <color theme="1"/>
        <rFont val="Arial Unicode MS"/>
        <family val="3"/>
        <charset val="128"/>
      </rPr>
      <t>川口毅</t>
    </r>
  </si>
  <si>
    <r>
      <rPr>
        <sz val="10"/>
        <color theme="1"/>
        <rFont val="Arial Unicode MS"/>
        <family val="3"/>
        <charset val="128"/>
      </rPr>
      <t>甲斐忠興</t>
    </r>
  </si>
  <si>
    <r>
      <rPr>
        <sz val="10"/>
        <color theme="1"/>
        <rFont val="Arial Unicode MS"/>
        <family val="3"/>
        <charset val="128"/>
      </rPr>
      <t>柴山隆勢</t>
    </r>
  </si>
  <si>
    <r>
      <rPr>
        <sz val="10"/>
        <color theme="1"/>
        <rFont val="Arial Unicode MS"/>
        <family val="3"/>
        <charset val="128"/>
      </rPr>
      <t>齋藤直紀</t>
    </r>
  </si>
  <si>
    <r>
      <rPr>
        <sz val="10"/>
        <color theme="1"/>
        <rFont val="Arial Unicode MS"/>
        <family val="3"/>
        <charset val="128"/>
      </rPr>
      <t>秋山史</t>
    </r>
  </si>
  <si>
    <t>有</t>
    <rPh sb="0" eb="1">
      <t>ユウ</t>
    </rPh>
    <phoneticPr fontId="2"/>
  </si>
  <si>
    <t>Week Ending Day</t>
  </si>
  <si>
    <t>W1</t>
  </si>
  <si>
    <t>W2</t>
  </si>
  <si>
    <t>W3</t>
  </si>
  <si>
    <t>W4</t>
  </si>
  <si>
    <t>Standard Work Time</t>
    <phoneticPr fontId="2"/>
  </si>
  <si>
    <t>TSE 1</t>
    <phoneticPr fontId="2"/>
  </si>
  <si>
    <t>Tachiyama, Isao</t>
    <phoneticPr fontId="2"/>
  </si>
  <si>
    <t>W5</t>
    <phoneticPr fontId="2"/>
  </si>
  <si>
    <t>Total Dec-Jan</t>
  </si>
  <si>
    <t>Feb</t>
  </si>
  <si>
    <t>Total Dec-Feb</t>
  </si>
  <si>
    <t>Mar</t>
  </si>
  <si>
    <t>Total Dec-Mar</t>
  </si>
  <si>
    <t>Apr</t>
  </si>
  <si>
    <t>Total Dec-Apr</t>
  </si>
  <si>
    <t>Total Feb-Apr</t>
  </si>
  <si>
    <t>T</t>
  </si>
  <si>
    <r>
      <rPr>
        <sz val="10"/>
        <color theme="1"/>
        <rFont val="ＭＳ Ｐゴシック"/>
        <family val="3"/>
        <charset val="128"/>
      </rPr>
      <t>有給</t>
    </r>
  </si>
  <si>
    <r>
      <rPr>
        <sz val="10"/>
        <color theme="1"/>
        <rFont val="Arial Unicode MS"/>
        <family val="3"/>
        <charset val="128"/>
      </rPr>
      <t>瀧山政和</t>
    </r>
  </si>
  <si>
    <t>立山 功</t>
    <rPh sb="0" eb="2">
      <t>タチヤマ</t>
    </rPh>
    <rPh sb="3" eb="4">
      <t>イサオ</t>
    </rPh>
    <phoneticPr fontId="2"/>
  </si>
  <si>
    <t>Owen Zhang</t>
  </si>
  <si>
    <t>TSE2</t>
    <phoneticPr fontId="2"/>
  </si>
  <si>
    <t>Owen Zhang</t>
    <phoneticPr fontId="2"/>
  </si>
  <si>
    <t>F</t>
    <phoneticPr fontId="2"/>
  </si>
  <si>
    <t>Jan</t>
    <phoneticPr fontId="1"/>
  </si>
  <si>
    <t># of Shift</t>
    <phoneticPr fontId="1"/>
  </si>
  <si>
    <t>work time</t>
    <phoneticPr fontId="1"/>
  </si>
  <si>
    <t>WE/H work</t>
    <phoneticPr fontId="1"/>
  </si>
  <si>
    <t>Wed</t>
    <phoneticPr fontId="1"/>
  </si>
  <si>
    <t>Thu</t>
    <phoneticPr fontId="1"/>
  </si>
  <si>
    <t>Fri</t>
    <phoneticPr fontId="1"/>
  </si>
  <si>
    <t>M</t>
    <phoneticPr fontId="1"/>
  </si>
  <si>
    <t>L</t>
    <phoneticPr fontId="1"/>
  </si>
  <si>
    <t>N</t>
    <phoneticPr fontId="1"/>
  </si>
  <si>
    <t>D</t>
    <phoneticPr fontId="1"/>
  </si>
  <si>
    <t>Off</t>
    <phoneticPr fontId="1"/>
  </si>
  <si>
    <t>有</t>
    <rPh sb="0" eb="1">
      <t>ユウ</t>
    </rPh>
    <phoneticPr fontId="1"/>
  </si>
  <si>
    <t>TSE2</t>
    <phoneticPr fontId="1"/>
  </si>
  <si>
    <t>TSE 1</t>
    <phoneticPr fontId="1"/>
  </si>
  <si>
    <t>Tachiyama, Isao</t>
    <phoneticPr fontId="1"/>
  </si>
  <si>
    <t>total</t>
    <phoneticPr fontId="1"/>
  </si>
  <si>
    <t>Morning</t>
    <phoneticPr fontId="1"/>
  </si>
  <si>
    <t>07:00 - 16:00</t>
    <phoneticPr fontId="1"/>
  </si>
  <si>
    <t>Late</t>
    <phoneticPr fontId="1"/>
  </si>
  <si>
    <t>13:30 - 22:30</t>
    <phoneticPr fontId="1"/>
  </si>
  <si>
    <t>Night</t>
    <phoneticPr fontId="1"/>
  </si>
  <si>
    <t>22:00 - 07:00</t>
    <phoneticPr fontId="1"/>
  </si>
  <si>
    <t>Day</t>
    <phoneticPr fontId="1"/>
  </si>
  <si>
    <t>09:00 - 17:30</t>
    <phoneticPr fontId="1"/>
  </si>
  <si>
    <t>Shinohara, Ryota</t>
  </si>
  <si>
    <t>有給</t>
  </si>
  <si>
    <t>瀧山政和</t>
  </si>
  <si>
    <t>立山 功</t>
  </si>
  <si>
    <t>篠原 瑠太</t>
  </si>
  <si>
    <t>Feb</t>
    <phoneticPr fontId="1"/>
  </si>
  <si>
    <t>Sat</t>
    <phoneticPr fontId="1"/>
  </si>
  <si>
    <r>
      <rPr>
        <sz val="10"/>
        <color theme="1"/>
        <rFont val="ｆ"/>
        <family val="3"/>
        <charset val="128"/>
      </rPr>
      <t>有給</t>
    </r>
  </si>
  <si>
    <r>
      <rPr>
        <sz val="10"/>
        <color theme="1"/>
        <rFont val="ｆ"/>
        <family val="3"/>
        <charset val="128"/>
      </rPr>
      <t>脇智矢</t>
    </r>
  </si>
  <si>
    <r>
      <rPr>
        <sz val="10"/>
        <color theme="1"/>
        <rFont val="ｆ"/>
        <family val="3"/>
        <charset val="128"/>
      </rPr>
      <t>瀧山政和</t>
    </r>
  </si>
  <si>
    <r>
      <rPr>
        <sz val="10"/>
        <color theme="1"/>
        <rFont val="ｆ"/>
        <family val="3"/>
        <charset val="128"/>
      </rPr>
      <t>杉崎育央</t>
    </r>
  </si>
  <si>
    <r>
      <rPr>
        <sz val="10"/>
        <color theme="1"/>
        <rFont val="ｆ"/>
        <family val="3"/>
        <charset val="128"/>
      </rPr>
      <t>藤田麻紀</t>
    </r>
  </si>
  <si>
    <r>
      <rPr>
        <sz val="10"/>
        <color theme="1"/>
        <rFont val="ｆ"/>
        <family val="3"/>
        <charset val="128"/>
      </rPr>
      <t>川口毅</t>
    </r>
  </si>
  <si>
    <t>TSE 2</t>
    <phoneticPr fontId="1"/>
  </si>
  <si>
    <r>
      <rPr>
        <sz val="10"/>
        <color theme="1"/>
        <rFont val="ｆ"/>
        <family val="3"/>
        <charset val="128"/>
      </rPr>
      <t>甲斐忠興</t>
    </r>
  </si>
  <si>
    <r>
      <rPr>
        <sz val="10"/>
        <color theme="1"/>
        <rFont val="ｆ"/>
        <family val="3"/>
        <charset val="128"/>
      </rPr>
      <t>柴山隆勢</t>
    </r>
  </si>
  <si>
    <r>
      <rPr>
        <sz val="10"/>
        <color theme="1"/>
        <rFont val="ｆ"/>
        <family val="3"/>
        <charset val="128"/>
      </rPr>
      <t>齋藤直紀</t>
    </r>
  </si>
  <si>
    <r>
      <rPr>
        <sz val="10"/>
        <color theme="1"/>
        <rFont val="ｆ"/>
        <family val="3"/>
        <charset val="128"/>
      </rPr>
      <t>秋山史</t>
    </r>
  </si>
  <si>
    <r>
      <rPr>
        <sz val="10"/>
        <color theme="1"/>
        <rFont val="ｆ"/>
        <family val="3"/>
        <charset val="128"/>
      </rPr>
      <t>立山</t>
    </r>
    <r>
      <rPr>
        <sz val="10"/>
        <color theme="1"/>
        <rFont val="Franklin Gothic Book"/>
        <family val="2"/>
      </rPr>
      <t xml:space="preserve"> </t>
    </r>
    <r>
      <rPr>
        <sz val="10"/>
        <color theme="1"/>
        <rFont val="ｆ"/>
        <family val="3"/>
        <charset val="128"/>
      </rPr>
      <t>功</t>
    </r>
  </si>
  <si>
    <r>
      <rPr>
        <sz val="10"/>
        <color theme="1"/>
        <rFont val="ｆ"/>
        <family val="3"/>
        <charset val="128"/>
      </rPr>
      <t>篠原</t>
    </r>
    <r>
      <rPr>
        <sz val="10"/>
        <color theme="1"/>
        <rFont val="Franklin Gothic Book"/>
        <family val="2"/>
      </rPr>
      <t xml:space="preserve"> </t>
    </r>
    <r>
      <rPr>
        <sz val="10"/>
        <color theme="1"/>
        <rFont val="ｆ"/>
        <family val="3"/>
        <charset val="128"/>
      </rPr>
      <t>瑠太</t>
    </r>
  </si>
  <si>
    <t>Ryota Shinohara</t>
    <phoneticPr fontId="1"/>
  </si>
  <si>
    <t>TSE 3</t>
    <phoneticPr fontId="1"/>
  </si>
  <si>
    <t>健</t>
  </si>
  <si>
    <t>Mar</t>
    <phoneticPr fontId="2"/>
  </si>
  <si>
    <t>TSE 3</t>
    <phoneticPr fontId="2"/>
  </si>
  <si>
    <t>TSE 2</t>
    <phoneticPr fontId="2"/>
  </si>
  <si>
    <t>Ryota Shinohara</t>
    <phoneticPr fontId="2"/>
  </si>
  <si>
    <t>有</t>
  </si>
  <si>
    <t>休</t>
  </si>
  <si>
    <t>Apr</t>
    <phoneticPr fontId="2"/>
  </si>
  <si>
    <t>Wed</t>
    <phoneticPr fontId="2"/>
  </si>
  <si>
    <t>Thu</t>
    <phoneticPr fontId="2"/>
  </si>
  <si>
    <t>Shinohara, Ryota</t>
    <phoneticPr fontId="2"/>
  </si>
  <si>
    <r>
      <rPr>
        <sz val="10"/>
        <color theme="1"/>
        <rFont val="ｆ"/>
        <family val="3"/>
        <charset val="128"/>
      </rPr>
      <t>田中</t>
    </r>
    <r>
      <rPr>
        <sz val="10"/>
        <color theme="1"/>
        <rFont val="Franklin Gothic Book"/>
        <family val="2"/>
      </rPr>
      <t xml:space="preserve"> </t>
    </r>
    <r>
      <rPr>
        <sz val="10"/>
        <color theme="1"/>
        <rFont val="ｆ"/>
        <family val="3"/>
        <charset val="128"/>
      </rPr>
      <t>浩司</t>
    </r>
  </si>
  <si>
    <t>Tanaka, Koji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</si>
</sst>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ＭＳ Ｐゴシック"/>
      <family val="2"/>
      <charset val="128"/>
      <scheme val="minor"/>
    </font>
    <font>
      <sz val="10"/>
      <color theme="1"/>
      <name val="Arial"/>
      <family val="2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Arial"/>
      <family val="2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Arial Unicode MS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Franklin Gothic Book"/>
      <family val="2"/>
    </font>
    <font>
      <sz val="10"/>
      <color theme="1"/>
      <name val="ＭＳ ゴシック"/>
      <family val="2"/>
      <charset val="128"/>
    </font>
    <font>
      <sz val="10"/>
      <color theme="1"/>
      <name val="Arial"/>
      <family val="2"/>
      <charset val="128"/>
    </font>
    <font>
      <sz val="11"/>
      <color theme="1"/>
      <name val="Franklin Gothic Book"/>
      <family val="2"/>
    </font>
    <font>
      <sz val="10"/>
      <color theme="1"/>
      <name val="ｆ"/>
      <family val="3"/>
      <charset val="128"/>
    </font>
    <font>
      <sz val="10"/>
      <color theme="1"/>
      <name val="ＭＳ Ｐゴシック"/>
      <family val="2"/>
      <charset val="128"/>
    </font>
    <font>
      <sz val="10"/>
      <name val="Franklin Gothic Book"/>
      <family val="2"/>
    </font>
    <font>
      <sz val="10"/>
      <name val="ＭＳ Ｐゴシック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gray125">
        <bgColor theme="5" tint="0.59999389629810485"/>
      </patternFill>
    </fill>
    <fill>
      <patternFill patternType="solid">
        <fgColor indexed="65"/>
        <bgColor indexed="64"/>
      </patternFill>
    </fill>
    <fill>
      <patternFill patternType="gray125"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0">
    <xf numFmtId="0" fontId="0" fillId="0" borderId="0" xfId="0">
      <alignment vertical="center"/>
    </xf>
    <xf numFmtId="0" fontId="1" fillId="0" borderId="1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1" borderId="1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" borderId="2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1" borderId="1" xfId="0" applyFont="1" applyFill="1" applyBorder="1" applyAlignment="1">
      <alignment horizontal="center" vertical="center"/>
    </xf>
    <xf numFmtId="0" fontId="4" fillId="1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1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" fillId="1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8" borderId="2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20" fontId="1" fillId="0" borderId="7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20" fontId="9" fillId="0" borderId="7" xfId="0" applyNumberFormat="1" applyFont="1" applyFill="1" applyBorder="1" applyAlignment="1">
      <alignment horizontal="center" vertical="center"/>
    </xf>
    <xf numFmtId="0" fontId="9" fillId="1" borderId="1" xfId="0" applyFont="1" applyFill="1" applyBorder="1" applyAlignment="1">
      <alignment horizontal="center" vertical="center"/>
    </xf>
    <xf numFmtId="0" fontId="9" fillId="1" borderId="1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9" fillId="10" borderId="15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0" borderId="33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3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14" borderId="15" xfId="0" applyFont="1" applyFill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vertical="center"/>
    </xf>
    <xf numFmtId="0" fontId="5" fillId="4" borderId="14" xfId="0" applyFont="1" applyFill="1" applyBorder="1" applyAlignment="1">
      <alignment horizontal="center" vertical="center"/>
    </xf>
    <xf numFmtId="0" fontId="1" fillId="0" borderId="23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AB5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24"/>
  <sheetViews>
    <sheetView topLeftCell="A7" workbookViewId="0">
      <selection activeCell="C22" sqref="C22"/>
    </sheetView>
  </sheetViews>
  <sheetFormatPr defaultRowHeight="13.5"/>
  <cols>
    <col min="3" max="3" width="12.5" customWidth="1"/>
    <col min="4" max="19" width="4.625" customWidth="1"/>
    <col min="20" max="23" width="2.625" customWidth="1"/>
    <col min="24" max="26" width="4.625" customWidth="1"/>
    <col min="27" max="28" width="2.625" customWidth="1"/>
    <col min="29" max="30" width="4.625" customWidth="1"/>
  </cols>
  <sheetData>
    <row r="2" spans="2:30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2:30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2:30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2:30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2:30">
      <c r="B6" s="11" t="s">
        <v>59</v>
      </c>
      <c r="C6" s="11" t="s">
        <v>64</v>
      </c>
      <c r="D6" s="11"/>
      <c r="E6" s="11"/>
      <c r="F6" s="11"/>
      <c r="G6" s="11"/>
      <c r="H6" s="11"/>
      <c r="I6" s="11"/>
      <c r="J6" s="11"/>
      <c r="K6" s="11"/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  <c r="W6" s="11"/>
      <c r="X6" s="11"/>
      <c r="Y6" s="11"/>
      <c r="Z6" s="11"/>
      <c r="AA6" s="11"/>
      <c r="AB6" s="11"/>
      <c r="AC6" s="11"/>
      <c r="AD6" s="11"/>
    </row>
    <row r="7" spans="2:30">
      <c r="B7" s="11" t="s">
        <v>59</v>
      </c>
      <c r="C7" s="11" t="s">
        <v>64</v>
      </c>
      <c r="D7" s="11"/>
      <c r="E7" s="11"/>
      <c r="F7" s="11"/>
      <c r="G7" s="11"/>
      <c r="H7" s="11"/>
      <c r="I7" s="11"/>
      <c r="J7" s="11"/>
      <c r="K7" s="11"/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1"/>
      <c r="X7" s="11"/>
      <c r="Y7" s="11"/>
      <c r="Z7" s="11"/>
      <c r="AA7" s="11"/>
      <c r="AB7" s="11"/>
      <c r="AC7" s="11"/>
      <c r="AD7" s="11"/>
    </row>
    <row r="8" spans="2:30">
      <c r="B8" s="11" t="s">
        <v>59</v>
      </c>
      <c r="C8" s="11" t="s">
        <v>64</v>
      </c>
      <c r="D8" s="11"/>
      <c r="E8" s="11"/>
      <c r="F8" s="11"/>
      <c r="G8" s="11"/>
      <c r="H8" s="11"/>
      <c r="I8" s="11"/>
      <c r="J8" s="11"/>
      <c r="K8" s="11"/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1"/>
      <c r="Y8" s="11"/>
      <c r="Z8" s="11"/>
      <c r="AA8" s="11"/>
      <c r="AB8" s="11"/>
      <c r="AC8" s="11"/>
      <c r="AD8" s="11"/>
    </row>
    <row r="9" spans="2:30">
      <c r="B9" s="11" t="s">
        <v>59</v>
      </c>
      <c r="C9" s="11" t="s">
        <v>64</v>
      </c>
      <c r="D9" s="11"/>
      <c r="E9" s="11"/>
      <c r="F9" s="11"/>
      <c r="G9" s="11"/>
      <c r="H9" s="11"/>
      <c r="I9" s="11"/>
      <c r="J9" s="11"/>
      <c r="K9" s="11"/>
      <c r="L9" s="11"/>
      <c r="M9" s="12"/>
      <c r="N9" s="12"/>
      <c r="O9" s="12"/>
      <c r="P9" s="12"/>
      <c r="Q9" s="12"/>
      <c r="R9" s="12"/>
      <c r="S9" s="12"/>
      <c r="T9" s="12"/>
      <c r="U9" s="12"/>
      <c r="V9" s="12"/>
      <c r="W9" s="11"/>
      <c r="X9" s="11"/>
      <c r="Y9" s="11"/>
      <c r="Z9" s="11"/>
      <c r="AA9" s="11"/>
      <c r="AB9" s="11"/>
      <c r="AC9" s="11"/>
      <c r="AD9" s="11"/>
    </row>
    <row r="10" spans="2:30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2:30">
      <c r="B11" s="11" t="s">
        <v>59</v>
      </c>
      <c r="C11" s="11" t="s">
        <v>64</v>
      </c>
      <c r="D11" s="11"/>
      <c r="E11" s="11"/>
      <c r="F11" s="11"/>
      <c r="G11" s="11"/>
      <c r="H11" s="11"/>
      <c r="I11" s="11"/>
      <c r="J11" s="11"/>
      <c r="K11" s="11"/>
      <c r="L11" s="1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3"/>
      <c r="X11" s="11"/>
      <c r="Y11" s="11"/>
      <c r="Z11" s="11"/>
      <c r="AA11" s="11"/>
      <c r="AB11" s="11"/>
      <c r="AC11" s="11"/>
      <c r="AD11" s="11"/>
    </row>
    <row r="12" spans="2:30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2:30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2:30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2:30">
      <c r="B15" s="11" t="s">
        <v>60</v>
      </c>
      <c r="C15" s="11" t="s">
        <v>65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3"/>
      <c r="AC15" s="11"/>
      <c r="AD15" s="11"/>
    </row>
    <row r="16" spans="2:30">
      <c r="B16" s="11" t="s">
        <v>60</v>
      </c>
      <c r="C16" s="11" t="s">
        <v>65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3"/>
      <c r="AC16" s="11"/>
      <c r="AD16" s="11"/>
    </row>
    <row r="17" spans="2:30">
      <c r="B17" s="11" t="s">
        <v>60</v>
      </c>
      <c r="C17" s="11" t="s">
        <v>65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3"/>
      <c r="AC17" s="11"/>
      <c r="AD17" s="11"/>
    </row>
    <row r="18" spans="2:30">
      <c r="B18" s="11" t="s">
        <v>61</v>
      </c>
      <c r="C18" s="11" t="s">
        <v>66</v>
      </c>
      <c r="D18" s="11"/>
      <c r="E18" s="11"/>
      <c r="F18" s="11"/>
      <c r="G18" s="11"/>
      <c r="H18" s="11"/>
      <c r="I18" s="11"/>
      <c r="J18" s="11"/>
      <c r="K18" s="11"/>
      <c r="L18" s="15"/>
      <c r="M18" s="15"/>
      <c r="N18" s="15"/>
      <c r="O18" s="15"/>
      <c r="P18" s="15"/>
      <c r="Q18" s="15"/>
      <c r="R18" s="15"/>
      <c r="S18" s="15"/>
      <c r="T18" s="15"/>
      <c r="U18" s="13"/>
      <c r="V18" s="13"/>
      <c r="W18" s="11"/>
      <c r="X18" s="11"/>
      <c r="Y18" s="11"/>
      <c r="Z18" s="11"/>
      <c r="AA18" s="11"/>
      <c r="AB18" s="11"/>
      <c r="AC18" s="11"/>
      <c r="AD18" s="11"/>
    </row>
    <row r="19" spans="2:30">
      <c r="B19" s="11" t="s">
        <v>61</v>
      </c>
      <c r="C19" s="11" t="s">
        <v>66</v>
      </c>
      <c r="D19" s="11"/>
      <c r="E19" s="11"/>
      <c r="F19" s="11"/>
      <c r="G19" s="11"/>
      <c r="H19" s="11"/>
      <c r="I19" s="11"/>
      <c r="J19" s="11"/>
      <c r="K19" s="11"/>
      <c r="L19" s="15"/>
      <c r="M19" s="15"/>
      <c r="N19" s="15"/>
      <c r="O19" s="15"/>
      <c r="P19" s="15"/>
      <c r="Q19" s="15"/>
      <c r="R19" s="15"/>
      <c r="S19" s="15"/>
      <c r="T19" s="15"/>
      <c r="U19" s="13"/>
      <c r="V19" s="13"/>
      <c r="W19" s="11"/>
      <c r="X19" s="11"/>
      <c r="Y19" s="11"/>
      <c r="Z19" s="11"/>
      <c r="AA19" s="11"/>
      <c r="AB19" s="11"/>
      <c r="AC19" s="11"/>
      <c r="AD19" s="11"/>
    </row>
    <row r="20" spans="2:30">
      <c r="B20" s="11" t="s">
        <v>62</v>
      </c>
      <c r="C20" s="11" t="s">
        <v>66</v>
      </c>
      <c r="D20" s="11"/>
      <c r="E20" s="11"/>
      <c r="F20" s="11"/>
      <c r="G20" s="11"/>
      <c r="H20" s="11"/>
      <c r="I20" s="11"/>
      <c r="J20" s="11"/>
      <c r="K20" s="11"/>
      <c r="L20" s="15"/>
      <c r="M20" s="15"/>
      <c r="N20" s="15"/>
      <c r="O20" s="15"/>
      <c r="P20" s="15"/>
      <c r="Q20" s="15"/>
      <c r="R20" s="15"/>
      <c r="S20" s="15"/>
      <c r="T20" s="15"/>
      <c r="U20" s="13"/>
      <c r="V20" s="13"/>
      <c r="W20" s="11"/>
      <c r="X20" s="11"/>
      <c r="Y20" s="11"/>
      <c r="Z20" s="11"/>
      <c r="AA20" s="11"/>
      <c r="AB20" s="11"/>
      <c r="AC20" s="11"/>
      <c r="AD20" s="11"/>
    </row>
    <row r="21" spans="2:30">
      <c r="B21" s="11" t="s">
        <v>61</v>
      </c>
      <c r="C21" s="11" t="s">
        <v>66</v>
      </c>
      <c r="D21" s="11"/>
      <c r="E21" s="11"/>
      <c r="F21" s="11"/>
      <c r="G21" s="11"/>
      <c r="H21" s="11"/>
      <c r="I21" s="11"/>
      <c r="J21" s="11"/>
      <c r="K21" s="11"/>
      <c r="L21" s="15"/>
      <c r="M21" s="15"/>
      <c r="N21" s="15"/>
      <c r="O21" s="15"/>
      <c r="P21" s="15"/>
      <c r="Q21" s="15"/>
      <c r="R21" s="15"/>
      <c r="S21" s="15"/>
      <c r="T21" s="15"/>
      <c r="U21" s="13"/>
      <c r="V21" s="13"/>
      <c r="W21" s="11"/>
      <c r="X21" s="11"/>
      <c r="Y21" s="11"/>
      <c r="Z21" s="11"/>
      <c r="AA21" s="11"/>
      <c r="AB21" s="11"/>
      <c r="AC21" s="11"/>
      <c r="AD21" s="11"/>
    </row>
    <row r="22" spans="2:30">
      <c r="B22" s="11" t="s">
        <v>63</v>
      </c>
      <c r="C22" s="11" t="s">
        <v>67</v>
      </c>
      <c r="D22" s="16"/>
      <c r="E22" s="16"/>
      <c r="F22" s="16"/>
      <c r="G22" s="16"/>
      <c r="H22" s="16"/>
      <c r="I22" s="16"/>
      <c r="J22" s="16"/>
      <c r="K22" s="16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6"/>
      <c r="AB22" s="16"/>
      <c r="AC22" s="16"/>
      <c r="AD22" s="16"/>
    </row>
    <row r="23" spans="2:30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2:30">
      <c r="B24" s="11"/>
      <c r="C24" s="11"/>
      <c r="D24" s="17">
        <v>0</v>
      </c>
      <c r="E24" s="17">
        <v>1</v>
      </c>
      <c r="F24" s="17">
        <v>2</v>
      </c>
      <c r="G24" s="17">
        <v>3</v>
      </c>
      <c r="H24" s="17">
        <v>4</v>
      </c>
      <c r="I24" s="17">
        <v>5</v>
      </c>
      <c r="J24" s="17">
        <v>6</v>
      </c>
      <c r="K24" s="17">
        <v>7</v>
      </c>
      <c r="L24" s="17">
        <v>8</v>
      </c>
      <c r="M24" s="17">
        <v>9</v>
      </c>
      <c r="N24" s="17">
        <v>10</v>
      </c>
      <c r="O24" s="17">
        <v>11</v>
      </c>
      <c r="P24" s="17">
        <v>12</v>
      </c>
      <c r="Q24" s="17">
        <v>13</v>
      </c>
      <c r="R24" s="17">
        <v>14</v>
      </c>
      <c r="S24" s="17">
        <v>15</v>
      </c>
      <c r="T24" s="17">
        <v>16</v>
      </c>
      <c r="U24" s="17"/>
      <c r="V24" s="17">
        <v>17</v>
      </c>
      <c r="W24" s="17"/>
      <c r="X24" s="17">
        <v>18</v>
      </c>
      <c r="Y24" s="17">
        <v>19</v>
      </c>
      <c r="Z24" s="17">
        <v>20</v>
      </c>
      <c r="AA24" s="17">
        <v>21</v>
      </c>
      <c r="AB24" s="17"/>
      <c r="AC24" s="17">
        <v>22</v>
      </c>
      <c r="AD24" s="17">
        <v>23</v>
      </c>
    </row>
  </sheetData>
  <phoneticPr fontId="2"/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8E8-E214-48B8-BE5C-105E0DB1F7A8}">
  <dimension ref="A1:AP38"/>
  <sheetViews>
    <sheetView workbookViewId="0">
      <pane xSplit="2" ySplit="2" topLeftCell="J6" activePane="bottomRight" state="frozen"/>
      <selection pane="topRight" activeCell="C1" sqref="C1"/>
      <selection pane="bottomLeft" activeCell="A3" sqref="A3"/>
      <selection pane="bottomRight" activeCell="AF12" sqref="AF12"/>
    </sheetView>
  </sheetViews>
  <sheetFormatPr defaultColWidth="8.75" defaultRowHeight="13.5"/>
  <cols>
    <col min="1" max="1" width="6.75" style="43" customWidth="1"/>
    <col min="2" max="2" width="10.875" style="43" customWidth="1"/>
    <col min="3" max="3" width="17.375" style="43" customWidth="1"/>
    <col min="4" max="32" width="4.125" style="43" customWidth="1"/>
    <col min="33" max="33" width="3.875" style="43" customWidth="1"/>
    <col min="34" max="34" width="3.125" style="43" bestFit="1" customWidth="1"/>
    <col min="35" max="35" width="2.625" style="43" bestFit="1" customWidth="1"/>
    <col min="36" max="36" width="2.875" style="43" customWidth="1"/>
    <col min="37" max="37" width="4.125" style="43" bestFit="1" customWidth="1"/>
    <col min="38" max="38" width="5" style="43" bestFit="1" customWidth="1"/>
    <col min="39" max="40" width="7.875" style="43" customWidth="1"/>
    <col min="41" max="41" width="8.625" style="43" customWidth="1"/>
    <col min="42" max="42" width="3.5" style="43" bestFit="1" customWidth="1"/>
    <col min="43" max="16384" width="8.75" style="43"/>
  </cols>
  <sheetData>
    <row r="1" spans="1:42" ht="15.75">
      <c r="A1" s="86"/>
      <c r="B1" s="87" t="s">
        <v>135</v>
      </c>
      <c r="C1" s="87"/>
      <c r="D1" s="88">
        <v>1</v>
      </c>
      <c r="E1" s="88">
        <v>2</v>
      </c>
      <c r="F1" s="87">
        <v>3</v>
      </c>
      <c r="G1" s="87">
        <v>4</v>
      </c>
      <c r="H1" s="87">
        <v>5</v>
      </c>
      <c r="I1" s="87">
        <v>6</v>
      </c>
      <c r="J1" s="87">
        <v>7</v>
      </c>
      <c r="K1" s="88">
        <v>8</v>
      </c>
      <c r="L1" s="88">
        <v>9</v>
      </c>
      <c r="M1" s="87">
        <v>10</v>
      </c>
      <c r="N1" s="88">
        <v>11</v>
      </c>
      <c r="O1" s="87">
        <v>12</v>
      </c>
      <c r="P1" s="87">
        <v>13</v>
      </c>
      <c r="Q1" s="87">
        <v>14</v>
      </c>
      <c r="R1" s="88">
        <v>15</v>
      </c>
      <c r="S1" s="88">
        <v>16</v>
      </c>
      <c r="T1" s="87">
        <v>17</v>
      </c>
      <c r="U1" s="87">
        <v>18</v>
      </c>
      <c r="V1" s="87">
        <v>19</v>
      </c>
      <c r="W1" s="87">
        <v>20</v>
      </c>
      <c r="X1" s="87">
        <v>21</v>
      </c>
      <c r="Y1" s="88">
        <v>22</v>
      </c>
      <c r="Z1" s="88">
        <v>23</v>
      </c>
      <c r="AA1" s="88">
        <v>24</v>
      </c>
      <c r="AB1" s="87">
        <v>25</v>
      </c>
      <c r="AC1" s="87">
        <v>26</v>
      </c>
      <c r="AD1" s="87">
        <v>27</v>
      </c>
      <c r="AE1" s="87">
        <v>28</v>
      </c>
      <c r="AF1" s="88">
        <v>29</v>
      </c>
      <c r="AG1" s="87" t="s">
        <v>106</v>
      </c>
      <c r="AH1" s="87"/>
      <c r="AI1" s="87"/>
      <c r="AJ1" s="87"/>
      <c r="AK1" s="87"/>
      <c r="AL1" s="87"/>
      <c r="AM1" s="87" t="s">
        <v>107</v>
      </c>
      <c r="AN1" s="85" t="s">
        <v>85</v>
      </c>
      <c r="AO1" s="89" t="s">
        <v>108</v>
      </c>
      <c r="AP1" s="90"/>
    </row>
    <row r="2" spans="1:42" ht="16.5" thickBot="1">
      <c r="A2" s="91"/>
      <c r="B2" s="92"/>
      <c r="C2" s="92"/>
      <c r="D2" s="93" t="s">
        <v>57</v>
      </c>
      <c r="E2" s="93" t="s">
        <v>58</v>
      </c>
      <c r="F2" s="92" t="s">
        <v>52</v>
      </c>
      <c r="G2" s="92" t="s">
        <v>53</v>
      </c>
      <c r="H2" s="92" t="s">
        <v>109</v>
      </c>
      <c r="I2" s="92" t="s">
        <v>110</v>
      </c>
      <c r="J2" s="92" t="s">
        <v>111</v>
      </c>
      <c r="K2" s="93" t="s">
        <v>57</v>
      </c>
      <c r="L2" s="93" t="s">
        <v>58</v>
      </c>
      <c r="M2" s="92" t="s">
        <v>52</v>
      </c>
      <c r="N2" s="93" t="s">
        <v>53</v>
      </c>
      <c r="O2" s="92" t="s">
        <v>109</v>
      </c>
      <c r="P2" s="92" t="s">
        <v>110</v>
      </c>
      <c r="Q2" s="92" t="s">
        <v>111</v>
      </c>
      <c r="R2" s="93" t="s">
        <v>57</v>
      </c>
      <c r="S2" s="93" t="s">
        <v>58</v>
      </c>
      <c r="T2" s="92" t="s">
        <v>52</v>
      </c>
      <c r="U2" s="92" t="s">
        <v>53</v>
      </c>
      <c r="V2" s="92" t="s">
        <v>109</v>
      </c>
      <c r="W2" s="92" t="s">
        <v>110</v>
      </c>
      <c r="X2" s="92" t="s">
        <v>111</v>
      </c>
      <c r="Y2" s="93" t="s">
        <v>57</v>
      </c>
      <c r="Z2" s="93" t="s">
        <v>58</v>
      </c>
      <c r="AA2" s="93" t="s">
        <v>52</v>
      </c>
      <c r="AB2" s="92" t="s">
        <v>53</v>
      </c>
      <c r="AC2" s="92" t="s">
        <v>109</v>
      </c>
      <c r="AD2" s="92" t="s">
        <v>110</v>
      </c>
      <c r="AE2" s="92" t="s">
        <v>111</v>
      </c>
      <c r="AF2" s="93" t="s">
        <v>136</v>
      </c>
      <c r="AG2" s="92" t="s">
        <v>112</v>
      </c>
      <c r="AH2" s="92" t="s">
        <v>113</v>
      </c>
      <c r="AI2" s="92" t="s">
        <v>114</v>
      </c>
      <c r="AJ2" s="92" t="s">
        <v>115</v>
      </c>
      <c r="AK2" s="92" t="s">
        <v>116</v>
      </c>
      <c r="AL2" s="92" t="s">
        <v>137</v>
      </c>
      <c r="AM2" s="92">
        <v>135</v>
      </c>
      <c r="AN2" s="104"/>
      <c r="AO2" s="94"/>
      <c r="AP2" s="90"/>
    </row>
    <row r="3" spans="1:42">
      <c r="A3" s="95" t="s">
        <v>27</v>
      </c>
      <c r="B3" s="96" t="s">
        <v>138</v>
      </c>
      <c r="C3" s="96" t="s">
        <v>39</v>
      </c>
      <c r="D3" s="97"/>
      <c r="E3" s="97"/>
      <c r="F3" s="96" t="s">
        <v>115</v>
      </c>
      <c r="G3" s="96" t="s">
        <v>115</v>
      </c>
      <c r="H3" s="96" t="s">
        <v>115</v>
      </c>
      <c r="I3" s="96" t="s">
        <v>115</v>
      </c>
      <c r="J3" s="96" t="s">
        <v>115</v>
      </c>
      <c r="K3" s="97"/>
      <c r="L3" s="97"/>
      <c r="M3" s="119" t="s">
        <v>117</v>
      </c>
      <c r="N3" s="97"/>
      <c r="O3" s="96" t="s">
        <v>115</v>
      </c>
      <c r="P3" s="96" t="s">
        <v>115</v>
      </c>
      <c r="Q3" s="96" t="s">
        <v>115</v>
      </c>
      <c r="R3" s="97"/>
      <c r="S3" s="97"/>
      <c r="T3" s="96" t="s">
        <v>152</v>
      </c>
      <c r="U3" s="96" t="s">
        <v>152</v>
      </c>
      <c r="V3" s="96" t="s">
        <v>115</v>
      </c>
      <c r="W3" s="96" t="s">
        <v>115</v>
      </c>
      <c r="X3" s="96" t="s">
        <v>115</v>
      </c>
      <c r="Y3" s="97"/>
      <c r="Z3" s="97"/>
      <c r="AA3" s="97"/>
      <c r="AB3" s="96" t="s">
        <v>115</v>
      </c>
      <c r="AC3" s="96" t="s">
        <v>115</v>
      </c>
      <c r="AD3" s="96" t="s">
        <v>115</v>
      </c>
      <c r="AE3" s="96" t="s">
        <v>115</v>
      </c>
      <c r="AF3" s="97"/>
      <c r="AG3" s="96">
        <f t="shared" ref="AG3:AG17" si="0">COUNTIF(D3:AF3,"M")</f>
        <v>0</v>
      </c>
      <c r="AH3" s="96">
        <f t="shared" ref="AH3:AH17" si="1">COUNTIF(D3:AF3,"L")</f>
        <v>0</v>
      </c>
      <c r="AI3" s="96">
        <f t="shared" ref="AI3:AI17" si="2">COUNTIF(D3:AF3,"N")</f>
        <v>0</v>
      </c>
      <c r="AJ3" s="96">
        <f t="shared" ref="AJ3:AJ17" si="3">COUNTIF(D3:AF3,"D")</f>
        <v>15</v>
      </c>
      <c r="AK3" s="96">
        <f t="shared" ref="AK3:AK17" si="4">COUNTIF(D3:AF3,"")</f>
        <v>11</v>
      </c>
      <c r="AL3" s="96">
        <f t="shared" ref="AL3:AL17" si="5">COUNTIF(D3:AF3,"有")</f>
        <v>1</v>
      </c>
      <c r="AM3" s="34">
        <f>SUM(AG3:AH3)*8+(AI3*8)+AJ3*7.5+AL3*7.5</f>
        <v>120</v>
      </c>
      <c r="AN3" s="34">
        <f>(SUM(AG3:AJ3)+AL3)*8</f>
        <v>128</v>
      </c>
      <c r="AO3" s="98">
        <f t="shared" ref="AO3:AO17" si="6">COUNTIF(D3:E3,"&lt;&gt;")+COUNTIF(K3:L3,"&lt;&gt;")+COUNTIF(N3,"&lt;&gt;")+COUNTIF(R3:S3,"&lt;&gt;")+COUNTIF(Y3:AA3,"&lt;&gt;")+COUNTIF(AF3:AF3,"&lt;&gt;")</f>
        <v>0</v>
      </c>
      <c r="AP3" s="99">
        <f t="shared" ref="AP3:AP17" si="7">SUM(AG3,AH3,AI3,AJ3,AL3)</f>
        <v>16</v>
      </c>
    </row>
    <row r="4" spans="1:42" ht="14.25" thickBot="1">
      <c r="A4" s="114" t="s">
        <v>27</v>
      </c>
      <c r="B4" s="112" t="s">
        <v>139</v>
      </c>
      <c r="C4" s="112" t="s">
        <v>40</v>
      </c>
      <c r="D4" s="110"/>
      <c r="E4" s="110"/>
      <c r="F4" s="112" t="s">
        <v>115</v>
      </c>
      <c r="G4" s="112" t="s">
        <v>115</v>
      </c>
      <c r="H4" s="112" t="s">
        <v>115</v>
      </c>
      <c r="I4" s="112" t="s">
        <v>115</v>
      </c>
      <c r="J4" s="112" t="s">
        <v>115</v>
      </c>
      <c r="K4" s="110"/>
      <c r="L4" s="110"/>
      <c r="M4" s="112" t="s">
        <v>115</v>
      </c>
      <c r="N4" s="110"/>
      <c r="O4" s="112" t="s">
        <v>115</v>
      </c>
      <c r="P4" s="112" t="s">
        <v>115</v>
      </c>
      <c r="Q4" s="112" t="s">
        <v>115</v>
      </c>
      <c r="R4" s="110"/>
      <c r="S4" s="110"/>
      <c r="T4" s="112" t="s">
        <v>115</v>
      </c>
      <c r="U4" s="112" t="s">
        <v>115</v>
      </c>
      <c r="V4" s="112" t="s">
        <v>115</v>
      </c>
      <c r="W4" s="112" t="s">
        <v>115</v>
      </c>
      <c r="X4" s="112" t="s">
        <v>115</v>
      </c>
      <c r="Y4" s="110"/>
      <c r="Z4" s="110"/>
      <c r="AA4" s="110"/>
      <c r="AB4" s="112" t="s">
        <v>115</v>
      </c>
      <c r="AC4" s="112" t="s">
        <v>115</v>
      </c>
      <c r="AD4" s="112" t="s">
        <v>115</v>
      </c>
      <c r="AE4" s="112" t="s">
        <v>115</v>
      </c>
      <c r="AF4" s="110"/>
      <c r="AG4" s="112">
        <f t="shared" si="0"/>
        <v>0</v>
      </c>
      <c r="AH4" s="112">
        <f t="shared" si="1"/>
        <v>0</v>
      </c>
      <c r="AI4" s="112">
        <f t="shared" si="2"/>
        <v>0</v>
      </c>
      <c r="AJ4" s="112">
        <f t="shared" si="3"/>
        <v>18</v>
      </c>
      <c r="AK4" s="112">
        <f t="shared" si="4"/>
        <v>11</v>
      </c>
      <c r="AL4" s="112">
        <f t="shared" si="5"/>
        <v>0</v>
      </c>
      <c r="AM4" s="38">
        <f t="shared" ref="AM4:AM17" si="8">SUM(AG4:AH4)*8+(AI4*8)+AJ4*7.5+AL4*7.5</f>
        <v>135</v>
      </c>
      <c r="AN4" s="38">
        <f t="shared" ref="AN4:AN17" si="9">(SUM(AG4:AJ4)+AL4)*8</f>
        <v>144</v>
      </c>
      <c r="AO4" s="94">
        <f t="shared" si="6"/>
        <v>0</v>
      </c>
      <c r="AP4" s="99">
        <f t="shared" si="7"/>
        <v>18</v>
      </c>
    </row>
    <row r="5" spans="1:42" ht="14.25" thickBot="1">
      <c r="A5" s="95" t="s">
        <v>28</v>
      </c>
      <c r="B5" s="96" t="s">
        <v>140</v>
      </c>
      <c r="C5" s="96" t="s">
        <v>41</v>
      </c>
      <c r="D5" s="97"/>
      <c r="E5" s="97"/>
      <c r="F5" s="96" t="s">
        <v>115</v>
      </c>
      <c r="G5" s="96" t="s">
        <v>115</v>
      </c>
      <c r="H5" s="96" t="s">
        <v>115</v>
      </c>
      <c r="I5" s="96" t="s">
        <v>115</v>
      </c>
      <c r="J5" s="96" t="s">
        <v>115</v>
      </c>
      <c r="K5" s="97"/>
      <c r="L5" s="97"/>
      <c r="M5" s="96" t="s">
        <v>115</v>
      </c>
      <c r="N5" s="97"/>
      <c r="O5" s="96" t="s">
        <v>115</v>
      </c>
      <c r="P5" s="96" t="s">
        <v>115</v>
      </c>
      <c r="Q5" s="96" t="s">
        <v>115</v>
      </c>
      <c r="R5" s="97"/>
      <c r="S5" s="97"/>
      <c r="T5" s="96" t="s">
        <v>115</v>
      </c>
      <c r="U5" s="96" t="s">
        <v>115</v>
      </c>
      <c r="V5" s="96" t="s">
        <v>115</v>
      </c>
      <c r="W5" s="96" t="s">
        <v>115</v>
      </c>
      <c r="X5" s="96" t="s">
        <v>115</v>
      </c>
      <c r="Y5" s="97"/>
      <c r="Z5" s="97"/>
      <c r="AA5" s="97"/>
      <c r="AB5" s="96" t="s">
        <v>115</v>
      </c>
      <c r="AC5" s="96" t="s">
        <v>115</v>
      </c>
      <c r="AD5" s="96" t="s">
        <v>115</v>
      </c>
      <c r="AE5" s="96" t="s">
        <v>115</v>
      </c>
      <c r="AF5" s="97"/>
      <c r="AG5" s="96">
        <f t="shared" si="0"/>
        <v>0</v>
      </c>
      <c r="AH5" s="96">
        <f t="shared" si="1"/>
        <v>0</v>
      </c>
      <c r="AI5" s="96">
        <f t="shared" si="2"/>
        <v>0</v>
      </c>
      <c r="AJ5" s="96">
        <f t="shared" si="3"/>
        <v>18</v>
      </c>
      <c r="AK5" s="96">
        <f t="shared" si="4"/>
        <v>11</v>
      </c>
      <c r="AL5" s="96">
        <f t="shared" si="5"/>
        <v>0</v>
      </c>
      <c r="AM5" s="34">
        <f t="shared" si="8"/>
        <v>135</v>
      </c>
      <c r="AN5" s="34">
        <f t="shared" si="9"/>
        <v>144</v>
      </c>
      <c r="AO5" s="98">
        <f t="shared" si="6"/>
        <v>0</v>
      </c>
      <c r="AP5" s="99">
        <f t="shared" si="7"/>
        <v>18</v>
      </c>
    </row>
    <row r="6" spans="1:42" ht="14.25" thickBot="1">
      <c r="A6" s="91" t="s">
        <v>151</v>
      </c>
      <c r="B6" s="92" t="s">
        <v>19</v>
      </c>
      <c r="C6" s="92" t="s">
        <v>44</v>
      </c>
      <c r="D6" s="93" t="s">
        <v>114</v>
      </c>
      <c r="E6" s="93" t="s">
        <v>114</v>
      </c>
      <c r="F6" s="137" t="s">
        <v>33</v>
      </c>
      <c r="G6" s="132"/>
      <c r="H6" s="132"/>
      <c r="I6" s="132"/>
      <c r="J6" s="136"/>
      <c r="K6" s="97"/>
      <c r="L6" s="97"/>
      <c r="M6" s="101" t="s">
        <v>112</v>
      </c>
      <c r="N6" s="97"/>
      <c r="O6" s="101" t="s">
        <v>112</v>
      </c>
      <c r="P6" s="101" t="s">
        <v>112</v>
      </c>
      <c r="Q6" s="101" t="s">
        <v>112</v>
      </c>
      <c r="R6" s="97"/>
      <c r="S6" s="97"/>
      <c r="T6" s="101" t="s">
        <v>112</v>
      </c>
      <c r="U6" s="101" t="s">
        <v>112</v>
      </c>
      <c r="V6" s="101" t="s">
        <v>112</v>
      </c>
      <c r="W6" s="136"/>
      <c r="X6" s="92" t="s">
        <v>112</v>
      </c>
      <c r="Y6" s="93" t="s">
        <v>113</v>
      </c>
      <c r="Z6" s="93"/>
      <c r="AA6" s="93"/>
      <c r="AB6" s="92" t="s">
        <v>112</v>
      </c>
      <c r="AC6" s="92" t="s">
        <v>112</v>
      </c>
      <c r="AD6" s="92" t="s">
        <v>112</v>
      </c>
      <c r="AE6" s="92" t="s">
        <v>112</v>
      </c>
      <c r="AF6" s="93"/>
      <c r="AG6" s="92">
        <f>COUNTIF(D6:AF6,"M")</f>
        <v>12</v>
      </c>
      <c r="AH6" s="92">
        <f>COUNTIF(D6:AF6,"L")</f>
        <v>1</v>
      </c>
      <c r="AI6" s="92">
        <f>COUNTIF(D6:AF6,"N")</f>
        <v>3</v>
      </c>
      <c r="AJ6" s="92">
        <f>COUNTIF(D6:AF6,"D")</f>
        <v>0</v>
      </c>
      <c r="AK6" s="92">
        <f>COUNTIF(D6:AF6,"")</f>
        <v>13</v>
      </c>
      <c r="AL6" s="92">
        <f>COUNTIF(D6:AF6,"有")</f>
        <v>0</v>
      </c>
      <c r="AM6" s="38">
        <f t="shared" si="8"/>
        <v>128</v>
      </c>
      <c r="AN6" s="38">
        <f t="shared" si="9"/>
        <v>128</v>
      </c>
      <c r="AO6" s="94">
        <f t="shared" si="6"/>
        <v>3</v>
      </c>
      <c r="AP6" s="99">
        <f t="shared" si="7"/>
        <v>16</v>
      </c>
    </row>
    <row r="7" spans="1:42">
      <c r="A7" s="95" t="s">
        <v>29</v>
      </c>
      <c r="B7" s="96" t="s">
        <v>17</v>
      </c>
      <c r="C7" s="96" t="s">
        <v>42</v>
      </c>
      <c r="D7" s="97"/>
      <c r="E7" s="97"/>
      <c r="F7" s="108"/>
      <c r="G7" s="108"/>
      <c r="H7" s="108"/>
      <c r="I7" s="108"/>
      <c r="J7" s="108"/>
      <c r="K7" s="97"/>
      <c r="L7" s="97"/>
      <c r="M7" s="108"/>
      <c r="N7" s="97"/>
      <c r="O7" s="108"/>
      <c r="P7" s="108"/>
      <c r="Q7" s="108"/>
      <c r="R7" s="97"/>
      <c r="S7" s="97"/>
      <c r="T7" s="108"/>
      <c r="U7" s="108"/>
      <c r="V7" s="108"/>
      <c r="W7" s="108"/>
      <c r="X7" s="108"/>
      <c r="Y7" s="97"/>
      <c r="Z7" s="97"/>
      <c r="AA7" s="97"/>
      <c r="AB7" s="108"/>
      <c r="AC7" s="108"/>
      <c r="AD7" s="108"/>
      <c r="AE7" s="108"/>
      <c r="AF7" s="97"/>
      <c r="AG7" s="96">
        <f t="shared" si="0"/>
        <v>0</v>
      </c>
      <c r="AH7" s="96">
        <f t="shared" si="1"/>
        <v>0</v>
      </c>
      <c r="AI7" s="96">
        <f t="shared" si="2"/>
        <v>0</v>
      </c>
      <c r="AJ7" s="96">
        <f t="shared" si="3"/>
        <v>0</v>
      </c>
      <c r="AK7" s="96">
        <f t="shared" si="4"/>
        <v>29</v>
      </c>
      <c r="AL7" s="96">
        <f t="shared" si="5"/>
        <v>0</v>
      </c>
      <c r="AM7" s="34">
        <f t="shared" si="8"/>
        <v>0</v>
      </c>
      <c r="AN7" s="34">
        <f t="shared" si="9"/>
        <v>0</v>
      </c>
      <c r="AO7" s="109">
        <f t="shared" si="6"/>
        <v>0</v>
      </c>
      <c r="AP7" s="99">
        <f t="shared" si="7"/>
        <v>0</v>
      </c>
    </row>
    <row r="8" spans="1:42">
      <c r="A8" s="100" t="s">
        <v>29</v>
      </c>
      <c r="B8" s="101" t="s">
        <v>18</v>
      </c>
      <c r="C8" s="101" t="s">
        <v>43</v>
      </c>
      <c r="D8" s="102" t="s">
        <v>112</v>
      </c>
      <c r="E8" s="102"/>
      <c r="F8" s="101"/>
      <c r="G8" s="101" t="s">
        <v>112</v>
      </c>
      <c r="H8" s="101" t="s">
        <v>112</v>
      </c>
      <c r="I8" s="101" t="s">
        <v>112</v>
      </c>
      <c r="J8" s="101" t="s">
        <v>112</v>
      </c>
      <c r="K8" s="102"/>
      <c r="L8" s="102"/>
      <c r="M8" s="101" t="s">
        <v>112</v>
      </c>
      <c r="N8" s="102"/>
      <c r="O8" s="101" t="s">
        <v>112</v>
      </c>
      <c r="P8" s="101" t="s">
        <v>112</v>
      </c>
      <c r="Q8" s="101" t="s">
        <v>112</v>
      </c>
      <c r="R8" s="102"/>
      <c r="S8" s="102"/>
      <c r="T8" s="101" t="s">
        <v>112</v>
      </c>
      <c r="U8" s="101" t="s">
        <v>112</v>
      </c>
      <c r="V8" s="101" t="s">
        <v>112</v>
      </c>
      <c r="W8" s="101"/>
      <c r="X8" s="101" t="s">
        <v>112</v>
      </c>
      <c r="Y8" s="102"/>
      <c r="Z8" s="102"/>
      <c r="AA8" s="102"/>
      <c r="AB8" s="101" t="s">
        <v>112</v>
      </c>
      <c r="AC8" s="148" t="s">
        <v>112</v>
      </c>
      <c r="AD8" s="101" t="s">
        <v>112</v>
      </c>
      <c r="AE8" s="101" t="s">
        <v>112</v>
      </c>
      <c r="AF8" s="102"/>
      <c r="AG8" s="101">
        <f t="shared" si="0"/>
        <v>17</v>
      </c>
      <c r="AH8" s="101">
        <f t="shared" si="1"/>
        <v>0</v>
      </c>
      <c r="AI8" s="101">
        <f t="shared" si="2"/>
        <v>0</v>
      </c>
      <c r="AJ8" s="101">
        <f t="shared" si="3"/>
        <v>0</v>
      </c>
      <c r="AK8" s="101">
        <f t="shared" si="4"/>
        <v>12</v>
      </c>
      <c r="AL8" s="101">
        <f t="shared" si="5"/>
        <v>0</v>
      </c>
      <c r="AM8" s="45">
        <f t="shared" si="8"/>
        <v>136</v>
      </c>
      <c r="AN8" s="45">
        <f t="shared" si="9"/>
        <v>136</v>
      </c>
      <c r="AO8" s="103">
        <f t="shared" si="6"/>
        <v>1</v>
      </c>
      <c r="AP8" s="99">
        <f t="shared" si="7"/>
        <v>17</v>
      </c>
    </row>
    <row r="9" spans="1:42">
      <c r="A9" s="100" t="s">
        <v>29</v>
      </c>
      <c r="B9" s="101" t="s">
        <v>141</v>
      </c>
      <c r="C9" s="101" t="s">
        <v>46</v>
      </c>
      <c r="D9" s="102"/>
      <c r="E9" s="102"/>
      <c r="F9" s="113" t="s">
        <v>112</v>
      </c>
      <c r="G9" s="113" t="s">
        <v>112</v>
      </c>
      <c r="H9" s="113" t="s">
        <v>112</v>
      </c>
      <c r="I9" s="113" t="s">
        <v>112</v>
      </c>
      <c r="J9" s="113"/>
      <c r="K9" s="102"/>
      <c r="L9" s="102" t="s">
        <v>112</v>
      </c>
      <c r="M9" s="113" t="s">
        <v>112</v>
      </c>
      <c r="N9" s="102" t="s">
        <v>112</v>
      </c>
      <c r="O9" s="113" t="s">
        <v>112</v>
      </c>
      <c r="P9" s="113"/>
      <c r="Q9" s="113"/>
      <c r="R9" s="102" t="s">
        <v>112</v>
      </c>
      <c r="S9" s="102" t="s">
        <v>112</v>
      </c>
      <c r="T9" s="113"/>
      <c r="U9" s="113"/>
      <c r="V9" s="113" t="s">
        <v>112</v>
      </c>
      <c r="W9" s="153" t="s">
        <v>31</v>
      </c>
      <c r="X9" s="153" t="s">
        <v>31</v>
      </c>
      <c r="Y9" s="102"/>
      <c r="Z9" s="102"/>
      <c r="AA9" s="102"/>
      <c r="AB9" s="148" t="s">
        <v>112</v>
      </c>
      <c r="AC9" s="113" t="s">
        <v>112</v>
      </c>
      <c r="AD9" s="113" t="s">
        <v>112</v>
      </c>
      <c r="AE9" s="148" t="s">
        <v>112</v>
      </c>
      <c r="AF9" s="102"/>
      <c r="AG9" s="101">
        <f t="shared" si="0"/>
        <v>15</v>
      </c>
      <c r="AH9" s="101">
        <f t="shared" si="1"/>
        <v>2</v>
      </c>
      <c r="AI9" s="101">
        <f t="shared" si="2"/>
        <v>0</v>
      </c>
      <c r="AJ9" s="101">
        <f t="shared" si="3"/>
        <v>0</v>
      </c>
      <c r="AK9" s="101">
        <f t="shared" si="4"/>
        <v>12</v>
      </c>
      <c r="AL9" s="101">
        <f t="shared" si="5"/>
        <v>0</v>
      </c>
      <c r="AM9" s="45">
        <f t="shared" si="8"/>
        <v>136</v>
      </c>
      <c r="AN9" s="45">
        <f t="shared" si="9"/>
        <v>136</v>
      </c>
      <c r="AO9" s="103">
        <f t="shared" si="6"/>
        <v>4</v>
      </c>
      <c r="AP9" s="99">
        <f t="shared" si="7"/>
        <v>17</v>
      </c>
    </row>
    <row r="10" spans="1:42">
      <c r="A10" s="114" t="s">
        <v>29</v>
      </c>
      <c r="B10" s="112" t="s">
        <v>142</v>
      </c>
      <c r="C10" s="112" t="s">
        <v>47</v>
      </c>
      <c r="D10" s="111"/>
      <c r="E10" s="110"/>
      <c r="F10" s="115" t="s">
        <v>113</v>
      </c>
      <c r="G10" s="113" t="s">
        <v>113</v>
      </c>
      <c r="H10" s="113" t="s">
        <v>113</v>
      </c>
      <c r="I10" s="101" t="s">
        <v>113</v>
      </c>
      <c r="J10" s="111"/>
      <c r="K10" s="102"/>
      <c r="L10" s="59"/>
      <c r="M10" s="113" t="s">
        <v>113</v>
      </c>
      <c r="N10" s="102" t="s">
        <v>113</v>
      </c>
      <c r="O10" s="113" t="s">
        <v>113</v>
      </c>
      <c r="P10" s="59"/>
      <c r="Q10" s="113" t="s">
        <v>113</v>
      </c>
      <c r="R10" s="102" t="s">
        <v>113</v>
      </c>
      <c r="S10" s="110" t="s">
        <v>113</v>
      </c>
      <c r="T10" s="115" t="s">
        <v>113</v>
      </c>
      <c r="U10" s="115"/>
      <c r="V10" s="115"/>
      <c r="W10" s="151"/>
      <c r="X10" s="151"/>
      <c r="Y10" s="151"/>
      <c r="Z10" s="151"/>
      <c r="AA10" s="151"/>
      <c r="AB10" s="151"/>
      <c r="AC10" s="152"/>
      <c r="AD10" s="152"/>
      <c r="AE10" s="151"/>
      <c r="AF10" s="151"/>
      <c r="AG10" s="112">
        <f t="shared" si="0"/>
        <v>0</v>
      </c>
      <c r="AH10" s="112">
        <f t="shared" si="1"/>
        <v>11</v>
      </c>
      <c r="AI10" s="112">
        <f t="shared" si="2"/>
        <v>0</v>
      </c>
      <c r="AJ10" s="112">
        <f t="shared" si="3"/>
        <v>0</v>
      </c>
      <c r="AK10" s="112">
        <f t="shared" si="4"/>
        <v>18</v>
      </c>
      <c r="AL10" s="112">
        <f t="shared" si="5"/>
        <v>0</v>
      </c>
      <c r="AM10" s="45">
        <f t="shared" si="8"/>
        <v>88</v>
      </c>
      <c r="AN10" s="45">
        <f t="shared" si="9"/>
        <v>88</v>
      </c>
      <c r="AO10" s="103">
        <f t="shared" si="6"/>
        <v>3</v>
      </c>
      <c r="AP10" s="99">
        <f t="shared" si="7"/>
        <v>11</v>
      </c>
    </row>
    <row r="11" spans="1:42">
      <c r="A11" s="100" t="s">
        <v>143</v>
      </c>
      <c r="B11" s="101" t="s">
        <v>101</v>
      </c>
      <c r="C11" s="101" t="s">
        <v>101</v>
      </c>
      <c r="D11" s="133"/>
      <c r="E11" s="133"/>
      <c r="F11" s="59"/>
      <c r="G11" s="59"/>
      <c r="H11" s="113" t="s">
        <v>113</v>
      </c>
      <c r="I11" s="113" t="s">
        <v>113</v>
      </c>
      <c r="J11" s="113" t="s">
        <v>113</v>
      </c>
      <c r="K11" s="102" t="s">
        <v>113</v>
      </c>
      <c r="L11" s="102"/>
      <c r="M11" s="113"/>
      <c r="N11" s="102" t="s">
        <v>112</v>
      </c>
      <c r="O11" s="113" t="s">
        <v>112</v>
      </c>
      <c r="P11" s="113" t="s">
        <v>112</v>
      </c>
      <c r="Q11" s="113" t="s">
        <v>112</v>
      </c>
      <c r="R11" s="102"/>
      <c r="S11" s="102"/>
      <c r="T11" s="113" t="s">
        <v>112</v>
      </c>
      <c r="U11" s="113" t="s">
        <v>112</v>
      </c>
      <c r="V11" s="113" t="s">
        <v>112</v>
      </c>
      <c r="W11" s="113" t="s">
        <v>112</v>
      </c>
      <c r="X11" s="119" t="s">
        <v>117</v>
      </c>
      <c r="Y11" s="59"/>
      <c r="Z11" s="59"/>
      <c r="AA11" s="59"/>
      <c r="AB11" s="113" t="s">
        <v>112</v>
      </c>
      <c r="AC11" s="101" t="s">
        <v>112</v>
      </c>
      <c r="AD11" s="148" t="s">
        <v>112</v>
      </c>
      <c r="AE11" s="113" t="s">
        <v>112</v>
      </c>
      <c r="AF11" s="102" t="s">
        <v>31</v>
      </c>
      <c r="AG11" s="101">
        <f t="shared" si="0"/>
        <v>12</v>
      </c>
      <c r="AH11" s="101">
        <f t="shared" si="1"/>
        <v>5</v>
      </c>
      <c r="AI11" s="101">
        <f t="shared" si="2"/>
        <v>0</v>
      </c>
      <c r="AJ11" s="101">
        <f t="shared" si="3"/>
        <v>0</v>
      </c>
      <c r="AK11" s="101">
        <f t="shared" si="4"/>
        <v>11</v>
      </c>
      <c r="AL11" s="101">
        <f t="shared" si="5"/>
        <v>1</v>
      </c>
      <c r="AM11" s="45">
        <f t="shared" si="8"/>
        <v>143.5</v>
      </c>
      <c r="AN11" s="45">
        <f t="shared" si="9"/>
        <v>144</v>
      </c>
      <c r="AO11" s="103">
        <f t="shared" si="6"/>
        <v>3</v>
      </c>
      <c r="AP11" s="99">
        <f t="shared" si="7"/>
        <v>18</v>
      </c>
    </row>
    <row r="12" spans="1:42" ht="14.25" thickBot="1">
      <c r="A12" s="91" t="s">
        <v>143</v>
      </c>
      <c r="B12" s="92" t="s">
        <v>146</v>
      </c>
      <c r="C12" s="92" t="s">
        <v>50</v>
      </c>
      <c r="D12" s="93"/>
      <c r="E12" s="93" t="s">
        <v>112</v>
      </c>
      <c r="F12" s="92" t="s">
        <v>112</v>
      </c>
      <c r="G12" s="92" t="s">
        <v>112</v>
      </c>
      <c r="H12" s="92" t="s">
        <v>112</v>
      </c>
      <c r="I12" s="92"/>
      <c r="J12" s="92"/>
      <c r="K12" s="93" t="s">
        <v>112</v>
      </c>
      <c r="L12" s="93" t="s">
        <v>112</v>
      </c>
      <c r="M12" s="92" t="s">
        <v>112</v>
      </c>
      <c r="N12" s="93"/>
      <c r="O12" s="92"/>
      <c r="P12" s="147" t="s">
        <v>112</v>
      </c>
      <c r="Q12" s="147" t="s">
        <v>112</v>
      </c>
      <c r="R12" s="93"/>
      <c r="S12" s="93"/>
      <c r="T12" s="147" t="s">
        <v>112</v>
      </c>
      <c r="U12" s="147" t="s">
        <v>112</v>
      </c>
      <c r="V12" s="116"/>
      <c r="W12" s="147" t="s">
        <v>112</v>
      </c>
      <c r="X12" s="147" t="s">
        <v>112</v>
      </c>
      <c r="Y12" s="93"/>
      <c r="Z12" s="93"/>
      <c r="AA12" s="93"/>
      <c r="AB12" s="116" t="s">
        <v>113</v>
      </c>
      <c r="AC12" s="139" t="s">
        <v>33</v>
      </c>
      <c r="AD12" s="139" t="s">
        <v>33</v>
      </c>
      <c r="AE12" s="116"/>
      <c r="AF12" s="93"/>
      <c r="AG12" s="92">
        <f>COUNTIF(D12:AF12,"M")</f>
        <v>13</v>
      </c>
      <c r="AH12" s="92">
        <f>COUNTIF(D12:AF12,"L")</f>
        <v>1</v>
      </c>
      <c r="AI12" s="92">
        <f>COUNTIF(D12:AF12,"N")</f>
        <v>2</v>
      </c>
      <c r="AJ12" s="92">
        <f>COUNTIF(D12:AF12,"D")</f>
        <v>0</v>
      </c>
      <c r="AK12" s="92">
        <f>COUNTIF(D12:AF12,"")</f>
        <v>13</v>
      </c>
      <c r="AL12" s="92">
        <f>COUNTIF(D12:AF12,"有")</f>
        <v>0</v>
      </c>
      <c r="AM12" s="38">
        <f t="shared" si="8"/>
        <v>128</v>
      </c>
      <c r="AN12" s="38">
        <f t="shared" si="9"/>
        <v>128</v>
      </c>
      <c r="AO12" s="94">
        <f t="shared" si="6"/>
        <v>3</v>
      </c>
      <c r="AP12" s="99">
        <f t="shared" si="7"/>
        <v>16</v>
      </c>
    </row>
    <row r="13" spans="1:42">
      <c r="A13" s="105" t="s">
        <v>30</v>
      </c>
      <c r="B13" s="106" t="s">
        <v>144</v>
      </c>
      <c r="C13" s="106" t="s">
        <v>48</v>
      </c>
      <c r="D13" s="107"/>
      <c r="E13" s="107"/>
      <c r="F13" s="117" t="s">
        <v>112</v>
      </c>
      <c r="G13" s="117" t="s">
        <v>112</v>
      </c>
      <c r="H13" s="117"/>
      <c r="I13" s="117" t="s">
        <v>112</v>
      </c>
      <c r="J13" s="117" t="s">
        <v>112</v>
      </c>
      <c r="K13" s="107" t="s">
        <v>112</v>
      </c>
      <c r="L13" s="107" t="s">
        <v>113</v>
      </c>
      <c r="M13" s="117"/>
      <c r="N13" s="118"/>
      <c r="O13" s="146" t="s">
        <v>112</v>
      </c>
      <c r="P13" s="117" t="s">
        <v>112</v>
      </c>
      <c r="Q13" s="117" t="s">
        <v>112</v>
      </c>
      <c r="R13" s="107"/>
      <c r="S13" s="107"/>
      <c r="T13" s="117" t="s">
        <v>112</v>
      </c>
      <c r="U13" s="117" t="s">
        <v>113</v>
      </c>
      <c r="V13" s="117"/>
      <c r="W13" s="117"/>
      <c r="X13" s="117" t="s">
        <v>112</v>
      </c>
      <c r="Y13" s="107" t="s">
        <v>112</v>
      </c>
      <c r="Z13" s="107"/>
      <c r="AA13" s="107"/>
      <c r="AB13" s="117" t="s">
        <v>112</v>
      </c>
      <c r="AC13" s="117" t="s">
        <v>31</v>
      </c>
      <c r="AD13" s="117" t="s">
        <v>31</v>
      </c>
      <c r="AE13" s="106" t="s">
        <v>31</v>
      </c>
      <c r="AF13" s="107"/>
      <c r="AG13" s="106">
        <f t="shared" si="0"/>
        <v>12</v>
      </c>
      <c r="AH13" s="106">
        <f t="shared" si="1"/>
        <v>5</v>
      </c>
      <c r="AI13" s="106">
        <f t="shared" si="2"/>
        <v>0</v>
      </c>
      <c r="AJ13" s="106">
        <f t="shared" si="3"/>
        <v>0</v>
      </c>
      <c r="AK13" s="106">
        <f t="shared" si="4"/>
        <v>12</v>
      </c>
      <c r="AL13" s="106">
        <f t="shared" si="5"/>
        <v>0</v>
      </c>
      <c r="AM13" s="34">
        <f t="shared" si="8"/>
        <v>136</v>
      </c>
      <c r="AN13" s="34">
        <f t="shared" si="9"/>
        <v>136</v>
      </c>
      <c r="AO13" s="98">
        <f t="shared" si="6"/>
        <v>3</v>
      </c>
      <c r="AP13" s="99">
        <f t="shared" si="7"/>
        <v>17</v>
      </c>
    </row>
    <row r="14" spans="1:42">
      <c r="A14" s="100" t="s">
        <v>30</v>
      </c>
      <c r="B14" s="101" t="s">
        <v>145</v>
      </c>
      <c r="C14" s="101" t="s">
        <v>49</v>
      </c>
      <c r="D14" s="102"/>
      <c r="E14" s="102"/>
      <c r="F14" s="101" t="s">
        <v>112</v>
      </c>
      <c r="G14" s="101"/>
      <c r="H14" s="101" t="s">
        <v>112</v>
      </c>
      <c r="I14" s="101" t="s">
        <v>112</v>
      </c>
      <c r="J14" s="101" t="s">
        <v>112</v>
      </c>
      <c r="K14" s="59"/>
      <c r="L14" s="59"/>
      <c r="M14" s="119" t="s">
        <v>117</v>
      </c>
      <c r="N14" s="59"/>
      <c r="O14" s="119" t="s">
        <v>117</v>
      </c>
      <c r="P14" s="119" t="s">
        <v>117</v>
      </c>
      <c r="Q14" s="119" t="s">
        <v>117</v>
      </c>
      <c r="R14" s="59"/>
      <c r="S14" s="120"/>
      <c r="T14" s="113" t="s">
        <v>112</v>
      </c>
      <c r="U14" s="121" t="s">
        <v>112</v>
      </c>
      <c r="V14" s="149" t="s">
        <v>112</v>
      </c>
      <c r="W14" s="121" t="s">
        <v>112</v>
      </c>
      <c r="X14" s="113"/>
      <c r="Y14" s="102"/>
      <c r="Z14" s="102" t="s">
        <v>112</v>
      </c>
      <c r="AA14" s="102" t="s">
        <v>112</v>
      </c>
      <c r="AB14" s="113" t="s">
        <v>112</v>
      </c>
      <c r="AC14" s="101" t="s">
        <v>112</v>
      </c>
      <c r="AD14" s="113"/>
      <c r="AE14" s="113"/>
      <c r="AF14" s="102" t="s">
        <v>112</v>
      </c>
      <c r="AG14" s="101">
        <f t="shared" si="0"/>
        <v>13</v>
      </c>
      <c r="AH14" s="101">
        <f t="shared" si="1"/>
        <v>0</v>
      </c>
      <c r="AI14" s="101">
        <f t="shared" si="2"/>
        <v>0</v>
      </c>
      <c r="AJ14" s="101">
        <f t="shared" si="3"/>
        <v>0</v>
      </c>
      <c r="AK14" s="101">
        <f t="shared" si="4"/>
        <v>12</v>
      </c>
      <c r="AL14" s="101">
        <f t="shared" si="5"/>
        <v>4</v>
      </c>
      <c r="AM14" s="45">
        <f t="shared" si="8"/>
        <v>134</v>
      </c>
      <c r="AN14" s="45">
        <f t="shared" si="9"/>
        <v>136</v>
      </c>
      <c r="AO14" s="103">
        <f t="shared" si="6"/>
        <v>3</v>
      </c>
      <c r="AP14" s="99">
        <f t="shared" si="7"/>
        <v>17</v>
      </c>
    </row>
    <row r="15" spans="1:42">
      <c r="A15" s="100" t="s">
        <v>30</v>
      </c>
      <c r="B15" s="101" t="s">
        <v>147</v>
      </c>
      <c r="C15" s="101" t="s">
        <v>51</v>
      </c>
      <c r="D15" s="102" t="s">
        <v>113</v>
      </c>
      <c r="E15" s="102"/>
      <c r="F15" s="101" t="s">
        <v>112</v>
      </c>
      <c r="G15" s="59"/>
      <c r="H15" s="59"/>
      <c r="I15" s="101" t="s">
        <v>112</v>
      </c>
      <c r="J15" s="101" t="s">
        <v>112</v>
      </c>
      <c r="K15" s="102"/>
      <c r="L15" s="102"/>
      <c r="M15" s="101" t="s">
        <v>113</v>
      </c>
      <c r="N15" s="102"/>
      <c r="O15" s="101" t="s">
        <v>113</v>
      </c>
      <c r="P15" s="101" t="s">
        <v>113</v>
      </c>
      <c r="Q15" s="101" t="s">
        <v>113</v>
      </c>
      <c r="R15" s="102"/>
      <c r="S15" s="102"/>
      <c r="T15" s="113" t="s">
        <v>113</v>
      </c>
      <c r="U15" s="59"/>
      <c r="V15" s="113" t="s">
        <v>113</v>
      </c>
      <c r="W15" s="113" t="s">
        <v>113</v>
      </c>
      <c r="X15" s="113" t="s">
        <v>113</v>
      </c>
      <c r="Y15" s="102"/>
      <c r="Z15" s="102"/>
      <c r="AA15" s="122" t="s">
        <v>113</v>
      </c>
      <c r="AB15" s="123" t="s">
        <v>117</v>
      </c>
      <c r="AC15" s="121" t="s">
        <v>113</v>
      </c>
      <c r="AD15" s="113" t="s">
        <v>113</v>
      </c>
      <c r="AE15" s="113" t="s">
        <v>113</v>
      </c>
      <c r="AF15" s="102"/>
      <c r="AG15" s="101">
        <f t="shared" si="0"/>
        <v>3</v>
      </c>
      <c r="AH15" s="101">
        <f t="shared" si="1"/>
        <v>13</v>
      </c>
      <c r="AI15" s="101">
        <f t="shared" si="2"/>
        <v>0</v>
      </c>
      <c r="AJ15" s="101">
        <f t="shared" si="3"/>
        <v>0</v>
      </c>
      <c r="AK15" s="101">
        <f t="shared" si="4"/>
        <v>12</v>
      </c>
      <c r="AL15" s="101">
        <f t="shared" si="5"/>
        <v>1</v>
      </c>
      <c r="AM15" s="45">
        <f t="shared" si="8"/>
        <v>135.5</v>
      </c>
      <c r="AN15" s="45">
        <f t="shared" si="9"/>
        <v>136</v>
      </c>
      <c r="AO15" s="103">
        <f t="shared" si="6"/>
        <v>2</v>
      </c>
      <c r="AP15" s="99">
        <f t="shared" si="7"/>
        <v>17</v>
      </c>
    </row>
    <row r="16" spans="1:42">
      <c r="A16" s="100" t="s">
        <v>119</v>
      </c>
      <c r="B16" s="101" t="s">
        <v>148</v>
      </c>
      <c r="C16" s="101" t="s">
        <v>120</v>
      </c>
      <c r="D16" s="102" t="s">
        <v>113</v>
      </c>
      <c r="E16" s="102" t="s">
        <v>113</v>
      </c>
      <c r="F16" s="101" t="s">
        <v>113</v>
      </c>
      <c r="G16" s="101" t="s">
        <v>113</v>
      </c>
      <c r="H16" s="101"/>
      <c r="I16" s="101"/>
      <c r="J16" s="101" t="s">
        <v>113</v>
      </c>
      <c r="K16" s="102"/>
      <c r="L16" s="102"/>
      <c r="M16" s="101" t="s">
        <v>112</v>
      </c>
      <c r="N16" s="102"/>
      <c r="O16" s="101" t="s">
        <v>112</v>
      </c>
      <c r="P16" s="101" t="s">
        <v>113</v>
      </c>
      <c r="Q16" s="101"/>
      <c r="R16" s="102" t="s">
        <v>112</v>
      </c>
      <c r="S16" s="102" t="s">
        <v>112</v>
      </c>
      <c r="T16" s="113"/>
      <c r="U16" s="113" t="s">
        <v>113</v>
      </c>
      <c r="V16" s="113" t="s">
        <v>113</v>
      </c>
      <c r="W16" s="101"/>
      <c r="X16" s="113"/>
      <c r="Y16" s="102" t="s">
        <v>112</v>
      </c>
      <c r="Z16" s="102" t="s">
        <v>113</v>
      </c>
      <c r="AA16" s="102"/>
      <c r="AB16" s="113" t="s">
        <v>113</v>
      </c>
      <c r="AC16" s="113"/>
      <c r="AD16" s="113"/>
      <c r="AE16" s="113"/>
      <c r="AF16" s="102"/>
      <c r="AG16" s="101">
        <f t="shared" si="0"/>
        <v>5</v>
      </c>
      <c r="AH16" s="101">
        <f t="shared" si="1"/>
        <v>10</v>
      </c>
      <c r="AI16" s="101">
        <f t="shared" si="2"/>
        <v>0</v>
      </c>
      <c r="AJ16" s="101">
        <f t="shared" si="3"/>
        <v>0</v>
      </c>
      <c r="AK16" s="101">
        <f t="shared" si="4"/>
        <v>14</v>
      </c>
      <c r="AL16" s="101">
        <f t="shared" si="5"/>
        <v>0</v>
      </c>
      <c r="AM16" s="45">
        <f t="shared" si="8"/>
        <v>120</v>
      </c>
      <c r="AN16" s="45">
        <f t="shared" si="9"/>
        <v>120</v>
      </c>
      <c r="AO16" s="103">
        <f t="shared" si="6"/>
        <v>6</v>
      </c>
      <c r="AP16" s="99">
        <f t="shared" si="7"/>
        <v>15</v>
      </c>
    </row>
    <row r="17" spans="1:42" ht="14.25" thickBot="1">
      <c r="A17" s="124" t="s">
        <v>119</v>
      </c>
      <c r="B17" s="125" t="s">
        <v>149</v>
      </c>
      <c r="C17" s="125" t="s">
        <v>150</v>
      </c>
      <c r="D17" s="93"/>
      <c r="E17" s="93"/>
      <c r="F17" s="119" t="s">
        <v>117</v>
      </c>
      <c r="G17" s="92" t="s">
        <v>115</v>
      </c>
      <c r="H17" s="92" t="s">
        <v>115</v>
      </c>
      <c r="I17" s="92" t="s">
        <v>115</v>
      </c>
      <c r="J17" s="92" t="s">
        <v>115</v>
      </c>
      <c r="K17" s="93"/>
      <c r="L17" s="93"/>
      <c r="M17" s="92" t="s">
        <v>115</v>
      </c>
      <c r="N17" s="93"/>
      <c r="O17" s="92" t="s">
        <v>115</v>
      </c>
      <c r="P17" s="92" t="s">
        <v>115</v>
      </c>
      <c r="Q17" s="92" t="s">
        <v>115</v>
      </c>
      <c r="R17" s="93"/>
      <c r="S17" s="93"/>
      <c r="T17" s="92" t="s">
        <v>115</v>
      </c>
      <c r="U17" s="92" t="s">
        <v>115</v>
      </c>
      <c r="V17" s="92" t="s">
        <v>115</v>
      </c>
      <c r="W17" s="92" t="s">
        <v>115</v>
      </c>
      <c r="X17" s="119" t="s">
        <v>117</v>
      </c>
      <c r="Y17" s="93"/>
      <c r="Z17" s="93"/>
      <c r="AA17" s="93"/>
      <c r="AB17" s="92" t="s">
        <v>115</v>
      </c>
      <c r="AC17" s="92" t="s">
        <v>115</v>
      </c>
      <c r="AD17" s="92" t="s">
        <v>115</v>
      </c>
      <c r="AE17" s="92" t="s">
        <v>115</v>
      </c>
      <c r="AF17" s="93"/>
      <c r="AG17" s="125">
        <f t="shared" si="0"/>
        <v>0</v>
      </c>
      <c r="AH17" s="125">
        <f t="shared" si="1"/>
        <v>0</v>
      </c>
      <c r="AI17" s="125">
        <f t="shared" si="2"/>
        <v>0</v>
      </c>
      <c r="AJ17" s="125">
        <f t="shared" si="3"/>
        <v>16</v>
      </c>
      <c r="AK17" s="125">
        <f t="shared" si="4"/>
        <v>11</v>
      </c>
      <c r="AL17" s="125">
        <f t="shared" si="5"/>
        <v>2</v>
      </c>
      <c r="AM17" s="38">
        <f t="shared" si="8"/>
        <v>135</v>
      </c>
      <c r="AN17" s="38">
        <f t="shared" si="9"/>
        <v>144</v>
      </c>
      <c r="AO17" s="103">
        <f t="shared" si="6"/>
        <v>0</v>
      </c>
      <c r="AP17" s="99">
        <f t="shared" si="7"/>
        <v>18</v>
      </c>
    </row>
    <row r="18" spans="1:42" ht="16.5" thickBot="1">
      <c r="A18" s="126"/>
      <c r="B18" s="127"/>
      <c r="C18" s="127"/>
      <c r="D18" s="128"/>
      <c r="E18" s="128"/>
      <c r="F18" s="127"/>
      <c r="G18" s="127"/>
      <c r="H18" s="127"/>
      <c r="I18" s="127"/>
      <c r="J18" s="127"/>
      <c r="K18" s="128"/>
      <c r="L18" s="128"/>
      <c r="M18" s="127"/>
      <c r="N18" s="128"/>
      <c r="O18" s="127"/>
      <c r="P18" s="127"/>
      <c r="Q18" s="127"/>
      <c r="R18" s="128"/>
      <c r="S18" s="128"/>
      <c r="T18" s="127"/>
      <c r="U18" s="127"/>
      <c r="V18" s="127"/>
      <c r="W18" s="127"/>
      <c r="X18" s="127"/>
      <c r="Y18" s="128"/>
      <c r="Z18" s="128"/>
      <c r="AA18" s="128"/>
      <c r="AB18" s="127"/>
      <c r="AC18" s="127"/>
      <c r="AD18" s="127"/>
      <c r="AE18" s="127"/>
      <c r="AF18" s="128"/>
      <c r="AG18" s="127">
        <f>SUM(AG3:AG17)</f>
        <v>102</v>
      </c>
      <c r="AH18" s="127">
        <f t="shared" ref="AH18:AL18" si="10">SUM(AH3:AH17)</f>
        <v>48</v>
      </c>
      <c r="AI18" s="127">
        <f t="shared" si="10"/>
        <v>5</v>
      </c>
      <c r="AJ18" s="127">
        <f t="shared" si="10"/>
        <v>67</v>
      </c>
      <c r="AK18" s="127">
        <f t="shared" si="10"/>
        <v>202</v>
      </c>
      <c r="AL18" s="127">
        <f t="shared" si="10"/>
        <v>9</v>
      </c>
      <c r="AM18" s="127" t="s">
        <v>121</v>
      </c>
      <c r="AN18" s="135"/>
      <c r="AO18" s="129">
        <f>SUM(AO3:AO17)</f>
        <v>31</v>
      </c>
      <c r="AP18" s="90"/>
    </row>
    <row r="19" spans="1:42" ht="15.75">
      <c r="A19" s="106" t="s">
        <v>122</v>
      </c>
      <c r="B19" s="130" t="s">
        <v>123</v>
      </c>
      <c r="C19" s="130"/>
      <c r="D19" s="107">
        <f t="shared" ref="D19:AF19" si="11">COUNTIF(D3:D17,"M")</f>
        <v>1</v>
      </c>
      <c r="E19" s="107">
        <f t="shared" si="11"/>
        <v>1</v>
      </c>
      <c r="F19" s="106">
        <f t="shared" si="11"/>
        <v>5</v>
      </c>
      <c r="G19" s="106">
        <f t="shared" si="11"/>
        <v>4</v>
      </c>
      <c r="H19" s="106">
        <f t="shared" si="11"/>
        <v>4</v>
      </c>
      <c r="I19" s="106">
        <f t="shared" si="11"/>
        <v>5</v>
      </c>
      <c r="J19" s="106">
        <f t="shared" si="11"/>
        <v>4</v>
      </c>
      <c r="K19" s="107">
        <f t="shared" si="11"/>
        <v>2</v>
      </c>
      <c r="L19" s="107">
        <f t="shared" si="11"/>
        <v>2</v>
      </c>
      <c r="M19" s="106">
        <f t="shared" si="11"/>
        <v>5</v>
      </c>
      <c r="N19" s="107">
        <f t="shared" si="11"/>
        <v>2</v>
      </c>
      <c r="O19" s="106">
        <f t="shared" si="11"/>
        <v>6</v>
      </c>
      <c r="P19" s="106">
        <f t="shared" si="11"/>
        <v>5</v>
      </c>
      <c r="Q19" s="106">
        <f t="shared" si="11"/>
        <v>5</v>
      </c>
      <c r="R19" s="107">
        <f t="shared" si="11"/>
        <v>2</v>
      </c>
      <c r="S19" s="107">
        <f t="shared" si="11"/>
        <v>2</v>
      </c>
      <c r="T19" s="106">
        <f t="shared" si="11"/>
        <v>6</v>
      </c>
      <c r="U19" s="106">
        <f t="shared" si="11"/>
        <v>5</v>
      </c>
      <c r="V19" s="106">
        <f t="shared" si="11"/>
        <v>5</v>
      </c>
      <c r="W19" s="106">
        <f t="shared" si="11"/>
        <v>3</v>
      </c>
      <c r="X19" s="106">
        <f t="shared" si="11"/>
        <v>4</v>
      </c>
      <c r="Y19" s="107">
        <f t="shared" si="11"/>
        <v>2</v>
      </c>
      <c r="Z19" s="107">
        <f t="shared" si="11"/>
        <v>1</v>
      </c>
      <c r="AA19" s="107">
        <f t="shared" si="11"/>
        <v>1</v>
      </c>
      <c r="AB19" s="106">
        <f t="shared" si="11"/>
        <v>6</v>
      </c>
      <c r="AC19" s="106">
        <f t="shared" si="11"/>
        <v>5</v>
      </c>
      <c r="AD19" s="106">
        <f t="shared" si="11"/>
        <v>4</v>
      </c>
      <c r="AE19" s="106">
        <f t="shared" si="11"/>
        <v>4</v>
      </c>
      <c r="AF19" s="107">
        <f t="shared" si="11"/>
        <v>1</v>
      </c>
      <c r="AG19" s="106"/>
      <c r="AH19" s="106"/>
      <c r="AI19" s="106"/>
      <c r="AJ19" s="106"/>
      <c r="AK19" s="106"/>
      <c r="AL19" s="106"/>
      <c r="AM19" s="106">
        <f>SUM(D19:AF19)</f>
        <v>102</v>
      </c>
      <c r="AN19" s="106"/>
      <c r="AO19" s="106"/>
      <c r="AP19" s="90"/>
    </row>
    <row r="20" spans="1:42" ht="15.75">
      <c r="A20" s="101" t="s">
        <v>124</v>
      </c>
      <c r="B20" s="101" t="s">
        <v>125</v>
      </c>
      <c r="C20" s="101"/>
      <c r="D20" s="102">
        <f t="shared" ref="D20:AF20" si="12">COUNTIF(D3:D17,"L")</f>
        <v>2</v>
      </c>
      <c r="E20" s="102">
        <f t="shared" si="12"/>
        <v>1</v>
      </c>
      <c r="F20" s="101">
        <f t="shared" si="12"/>
        <v>2</v>
      </c>
      <c r="G20" s="101">
        <f t="shared" si="12"/>
        <v>2</v>
      </c>
      <c r="H20" s="101">
        <f t="shared" si="12"/>
        <v>2</v>
      </c>
      <c r="I20" s="101">
        <f t="shared" si="12"/>
        <v>2</v>
      </c>
      <c r="J20" s="101">
        <f t="shared" si="12"/>
        <v>2</v>
      </c>
      <c r="K20" s="102">
        <f t="shared" si="12"/>
        <v>1</v>
      </c>
      <c r="L20" s="102">
        <f t="shared" si="12"/>
        <v>1</v>
      </c>
      <c r="M20" s="101">
        <f t="shared" si="12"/>
        <v>2</v>
      </c>
      <c r="N20" s="102">
        <f t="shared" si="12"/>
        <v>1</v>
      </c>
      <c r="O20" s="101">
        <f t="shared" si="12"/>
        <v>2</v>
      </c>
      <c r="P20" s="101">
        <f t="shared" si="12"/>
        <v>2</v>
      </c>
      <c r="Q20" s="101">
        <f t="shared" si="12"/>
        <v>2</v>
      </c>
      <c r="R20" s="102">
        <f t="shared" si="12"/>
        <v>1</v>
      </c>
      <c r="S20" s="102">
        <f t="shared" si="12"/>
        <v>1</v>
      </c>
      <c r="T20" s="101">
        <f t="shared" si="12"/>
        <v>2</v>
      </c>
      <c r="U20" s="101">
        <f t="shared" si="12"/>
        <v>2</v>
      </c>
      <c r="V20" s="101">
        <f t="shared" si="12"/>
        <v>2</v>
      </c>
      <c r="W20" s="101">
        <f t="shared" si="12"/>
        <v>2</v>
      </c>
      <c r="X20" s="101">
        <f t="shared" si="12"/>
        <v>2</v>
      </c>
      <c r="Y20" s="102">
        <f t="shared" si="12"/>
        <v>1</v>
      </c>
      <c r="Z20" s="102">
        <f t="shared" si="12"/>
        <v>1</v>
      </c>
      <c r="AA20" s="102">
        <f t="shared" si="12"/>
        <v>1</v>
      </c>
      <c r="AB20" s="101">
        <f t="shared" si="12"/>
        <v>2</v>
      </c>
      <c r="AC20" s="101">
        <f t="shared" si="12"/>
        <v>2</v>
      </c>
      <c r="AD20" s="101">
        <f t="shared" si="12"/>
        <v>2</v>
      </c>
      <c r="AE20" s="101">
        <f t="shared" si="12"/>
        <v>2</v>
      </c>
      <c r="AF20" s="102">
        <f t="shared" si="12"/>
        <v>1</v>
      </c>
      <c r="AG20" s="101"/>
      <c r="AH20" s="101"/>
      <c r="AI20" s="101"/>
      <c r="AJ20" s="101"/>
      <c r="AK20" s="101"/>
      <c r="AL20" s="101"/>
      <c r="AM20" s="101">
        <f>SUM(D20:AF20)</f>
        <v>48</v>
      </c>
      <c r="AN20" s="101"/>
      <c r="AO20" s="101"/>
      <c r="AP20" s="90"/>
    </row>
    <row r="21" spans="1:42" ht="15.75">
      <c r="A21" s="101" t="s">
        <v>126</v>
      </c>
      <c r="B21" s="101" t="s">
        <v>127</v>
      </c>
      <c r="C21" s="101"/>
      <c r="D21" s="102">
        <f t="shared" ref="D21:AF21" si="13">COUNTIF(D3:D17,"N")</f>
        <v>1</v>
      </c>
      <c r="E21" s="102">
        <f t="shared" si="13"/>
        <v>1</v>
      </c>
      <c r="F21" s="101">
        <f t="shared" si="13"/>
        <v>1</v>
      </c>
      <c r="G21" s="101">
        <f t="shared" si="13"/>
        <v>0</v>
      </c>
      <c r="H21" s="101">
        <f t="shared" si="13"/>
        <v>0</v>
      </c>
      <c r="I21" s="101">
        <f t="shared" si="13"/>
        <v>0</v>
      </c>
      <c r="J21" s="101">
        <f t="shared" si="13"/>
        <v>0</v>
      </c>
      <c r="K21" s="102">
        <f t="shared" si="13"/>
        <v>0</v>
      </c>
      <c r="L21" s="102">
        <f t="shared" si="13"/>
        <v>0</v>
      </c>
      <c r="M21" s="101">
        <f t="shared" si="13"/>
        <v>0</v>
      </c>
      <c r="N21" s="102">
        <f t="shared" si="13"/>
        <v>0</v>
      </c>
      <c r="O21" s="101">
        <f t="shared" si="13"/>
        <v>0</v>
      </c>
      <c r="P21" s="101">
        <f t="shared" si="13"/>
        <v>0</v>
      </c>
      <c r="Q21" s="101">
        <f t="shared" si="13"/>
        <v>0</v>
      </c>
      <c r="R21" s="102">
        <f t="shared" si="13"/>
        <v>0</v>
      </c>
      <c r="S21" s="102">
        <f t="shared" si="13"/>
        <v>0</v>
      </c>
      <c r="T21" s="101">
        <f t="shared" si="13"/>
        <v>0</v>
      </c>
      <c r="U21" s="101">
        <f t="shared" si="13"/>
        <v>0</v>
      </c>
      <c r="V21" s="101">
        <f t="shared" si="13"/>
        <v>0</v>
      </c>
      <c r="W21" s="101">
        <f t="shared" si="13"/>
        <v>0</v>
      </c>
      <c r="X21" s="101">
        <f t="shared" si="13"/>
        <v>0</v>
      </c>
      <c r="Y21" s="102">
        <f t="shared" si="13"/>
        <v>0</v>
      </c>
      <c r="Z21" s="102">
        <f t="shared" si="13"/>
        <v>0</v>
      </c>
      <c r="AA21" s="102">
        <f t="shared" si="13"/>
        <v>0</v>
      </c>
      <c r="AB21" s="101">
        <f t="shared" si="13"/>
        <v>0</v>
      </c>
      <c r="AC21" s="101">
        <f t="shared" si="13"/>
        <v>1</v>
      </c>
      <c r="AD21" s="101">
        <f t="shared" si="13"/>
        <v>1</v>
      </c>
      <c r="AE21" s="101">
        <f t="shared" si="13"/>
        <v>0</v>
      </c>
      <c r="AF21" s="102">
        <f t="shared" si="13"/>
        <v>0</v>
      </c>
      <c r="AG21" s="101"/>
      <c r="AH21" s="101"/>
      <c r="AI21" s="101"/>
      <c r="AJ21" s="101"/>
      <c r="AK21" s="101"/>
      <c r="AL21" s="101"/>
      <c r="AM21" s="101">
        <f>SUM(D21:AF21)</f>
        <v>5</v>
      </c>
      <c r="AN21" s="101"/>
      <c r="AO21" s="101"/>
      <c r="AP21" s="90"/>
    </row>
    <row r="22" spans="1:42" ht="15.75">
      <c r="A22" s="101" t="s">
        <v>128</v>
      </c>
      <c r="B22" s="101" t="s">
        <v>129</v>
      </c>
      <c r="C22" s="101"/>
      <c r="D22" s="102">
        <f t="shared" ref="D22:AF22" si="14">COUNTIF(D3:D17,"D")</f>
        <v>0</v>
      </c>
      <c r="E22" s="102">
        <f t="shared" si="14"/>
        <v>0</v>
      </c>
      <c r="F22" s="101">
        <f t="shared" si="14"/>
        <v>3</v>
      </c>
      <c r="G22" s="101">
        <f t="shared" si="14"/>
        <v>4</v>
      </c>
      <c r="H22" s="101">
        <f t="shared" si="14"/>
        <v>4</v>
      </c>
      <c r="I22" s="101">
        <f t="shared" si="14"/>
        <v>4</v>
      </c>
      <c r="J22" s="101">
        <f t="shared" si="14"/>
        <v>4</v>
      </c>
      <c r="K22" s="102">
        <f t="shared" si="14"/>
        <v>0</v>
      </c>
      <c r="L22" s="102">
        <f t="shared" si="14"/>
        <v>0</v>
      </c>
      <c r="M22" s="101">
        <f t="shared" si="14"/>
        <v>3</v>
      </c>
      <c r="N22" s="102">
        <f t="shared" si="14"/>
        <v>0</v>
      </c>
      <c r="O22" s="101">
        <f t="shared" si="14"/>
        <v>4</v>
      </c>
      <c r="P22" s="101">
        <f t="shared" si="14"/>
        <v>4</v>
      </c>
      <c r="Q22" s="101">
        <f t="shared" si="14"/>
        <v>4</v>
      </c>
      <c r="R22" s="102">
        <f t="shared" si="14"/>
        <v>0</v>
      </c>
      <c r="S22" s="102">
        <f t="shared" si="14"/>
        <v>0</v>
      </c>
      <c r="T22" s="101">
        <f t="shared" si="14"/>
        <v>3</v>
      </c>
      <c r="U22" s="101">
        <f t="shared" si="14"/>
        <v>3</v>
      </c>
      <c r="V22" s="101">
        <f t="shared" si="14"/>
        <v>4</v>
      </c>
      <c r="W22" s="101">
        <f t="shared" si="14"/>
        <v>4</v>
      </c>
      <c r="X22" s="101">
        <f t="shared" si="14"/>
        <v>3</v>
      </c>
      <c r="Y22" s="102">
        <f t="shared" si="14"/>
        <v>0</v>
      </c>
      <c r="Z22" s="102">
        <f t="shared" si="14"/>
        <v>0</v>
      </c>
      <c r="AA22" s="102">
        <f t="shared" si="14"/>
        <v>0</v>
      </c>
      <c r="AB22" s="101">
        <f t="shared" si="14"/>
        <v>4</v>
      </c>
      <c r="AC22" s="101">
        <f t="shared" si="14"/>
        <v>4</v>
      </c>
      <c r="AD22" s="101">
        <f t="shared" si="14"/>
        <v>4</v>
      </c>
      <c r="AE22" s="101">
        <f t="shared" si="14"/>
        <v>4</v>
      </c>
      <c r="AF22" s="102">
        <f t="shared" si="14"/>
        <v>0</v>
      </c>
      <c r="AG22" s="101"/>
      <c r="AH22" s="101"/>
      <c r="AI22" s="101"/>
      <c r="AJ22" s="101"/>
      <c r="AK22" s="101"/>
      <c r="AL22" s="101"/>
      <c r="AM22" s="101">
        <f>SUM(D22:AF22)</f>
        <v>67</v>
      </c>
      <c r="AN22" s="101"/>
      <c r="AO22" s="101"/>
      <c r="AP22" s="90"/>
    </row>
    <row r="23" spans="1:42" ht="15.75">
      <c r="A23" s="101" t="s">
        <v>116</v>
      </c>
      <c r="B23" s="101"/>
      <c r="C23" s="101"/>
      <c r="D23" s="102">
        <f t="shared" ref="D23:AF23" si="15">COUNTIF(D3:D17,"")</f>
        <v>11</v>
      </c>
      <c r="E23" s="102">
        <f t="shared" si="15"/>
        <v>12</v>
      </c>
      <c r="F23" s="101">
        <f t="shared" si="15"/>
        <v>3</v>
      </c>
      <c r="G23" s="101">
        <f t="shared" si="15"/>
        <v>5</v>
      </c>
      <c r="H23" s="101">
        <f t="shared" si="15"/>
        <v>5</v>
      </c>
      <c r="I23" s="101">
        <f t="shared" si="15"/>
        <v>4</v>
      </c>
      <c r="J23" s="101">
        <f t="shared" si="15"/>
        <v>5</v>
      </c>
      <c r="K23" s="102">
        <f t="shared" si="15"/>
        <v>12</v>
      </c>
      <c r="L23" s="102">
        <f t="shared" si="15"/>
        <v>12</v>
      </c>
      <c r="M23" s="101">
        <f t="shared" si="15"/>
        <v>3</v>
      </c>
      <c r="N23" s="102">
        <f t="shared" si="15"/>
        <v>12</v>
      </c>
      <c r="O23" s="101">
        <f t="shared" si="15"/>
        <v>2</v>
      </c>
      <c r="P23" s="101">
        <f t="shared" si="15"/>
        <v>3</v>
      </c>
      <c r="Q23" s="101">
        <f t="shared" si="15"/>
        <v>3</v>
      </c>
      <c r="R23" s="102">
        <f t="shared" si="15"/>
        <v>12</v>
      </c>
      <c r="S23" s="102">
        <f t="shared" si="15"/>
        <v>12</v>
      </c>
      <c r="T23" s="101">
        <f t="shared" si="15"/>
        <v>3</v>
      </c>
      <c r="U23" s="101">
        <f t="shared" si="15"/>
        <v>4</v>
      </c>
      <c r="V23" s="101">
        <f t="shared" si="15"/>
        <v>4</v>
      </c>
      <c r="W23" s="101">
        <f t="shared" si="15"/>
        <v>6</v>
      </c>
      <c r="X23" s="101">
        <f t="shared" si="15"/>
        <v>4</v>
      </c>
      <c r="Y23" s="102">
        <f t="shared" si="15"/>
        <v>12</v>
      </c>
      <c r="Z23" s="102">
        <f t="shared" si="15"/>
        <v>13</v>
      </c>
      <c r="AA23" s="102">
        <f t="shared" si="15"/>
        <v>13</v>
      </c>
      <c r="AB23" s="101">
        <f t="shared" si="15"/>
        <v>2</v>
      </c>
      <c r="AC23" s="101">
        <f t="shared" si="15"/>
        <v>3</v>
      </c>
      <c r="AD23" s="101">
        <f t="shared" si="15"/>
        <v>4</v>
      </c>
      <c r="AE23" s="101">
        <f t="shared" si="15"/>
        <v>5</v>
      </c>
      <c r="AF23" s="102">
        <f t="shared" si="15"/>
        <v>13</v>
      </c>
      <c r="AG23" s="101"/>
      <c r="AH23" s="101"/>
      <c r="AI23" s="101"/>
      <c r="AJ23" s="101"/>
      <c r="AK23" s="101"/>
      <c r="AL23" s="101"/>
      <c r="AM23" s="101"/>
      <c r="AN23" s="101"/>
      <c r="AO23" s="101"/>
      <c r="AP23" s="90"/>
    </row>
    <row r="25" spans="1:42" ht="14.25" thickBot="1"/>
    <row r="26" spans="1:42">
      <c r="C26" s="106" t="s">
        <v>17</v>
      </c>
      <c r="D26" s="107"/>
      <c r="E26" s="107"/>
      <c r="F26" s="108"/>
      <c r="G26" s="108"/>
      <c r="H26" s="108"/>
      <c r="I26" s="108"/>
      <c r="J26" s="108"/>
    </row>
    <row r="27" spans="1:42">
      <c r="C27" s="101" t="s">
        <v>18</v>
      </c>
      <c r="D27" s="102"/>
      <c r="E27" s="102" t="s">
        <v>112</v>
      </c>
      <c r="F27" s="101"/>
      <c r="G27" s="101"/>
      <c r="H27" s="101" t="s">
        <v>112</v>
      </c>
      <c r="I27" s="101" t="s">
        <v>112</v>
      </c>
      <c r="J27" s="101" t="s">
        <v>112</v>
      </c>
    </row>
    <row r="28" spans="1:42">
      <c r="C28" s="101" t="s">
        <v>19</v>
      </c>
      <c r="D28" s="102"/>
      <c r="E28" s="102"/>
      <c r="F28" s="101" t="s">
        <v>112</v>
      </c>
      <c r="G28" s="101" t="s">
        <v>112</v>
      </c>
      <c r="H28" s="101" t="s">
        <v>112</v>
      </c>
      <c r="I28" s="131"/>
      <c r="J28" s="101" t="s">
        <v>114</v>
      </c>
    </row>
    <row r="29" spans="1:42">
      <c r="C29" s="101" t="s">
        <v>20</v>
      </c>
      <c r="D29" s="102"/>
      <c r="E29" s="102"/>
      <c r="F29" s="101" t="s">
        <v>112</v>
      </c>
      <c r="G29" s="101" t="s">
        <v>112</v>
      </c>
      <c r="H29" s="101"/>
      <c r="I29" s="101" t="s">
        <v>112</v>
      </c>
      <c r="J29" s="101" t="s">
        <v>112</v>
      </c>
    </row>
    <row r="30" spans="1:42">
      <c r="C30" s="101" t="s">
        <v>141</v>
      </c>
      <c r="D30" s="102"/>
      <c r="E30" s="102"/>
      <c r="F30" s="101" t="s">
        <v>112</v>
      </c>
      <c r="G30" s="101"/>
      <c r="H30" s="101" t="s">
        <v>112</v>
      </c>
      <c r="I30" s="101" t="s">
        <v>112</v>
      </c>
      <c r="J30" s="101" t="s">
        <v>112</v>
      </c>
    </row>
    <row r="31" spans="1:42">
      <c r="C31" s="112" t="s">
        <v>142</v>
      </c>
      <c r="D31" s="110" t="s">
        <v>113</v>
      </c>
      <c r="E31" s="102"/>
      <c r="F31" s="101" t="s">
        <v>113</v>
      </c>
      <c r="G31" s="112" t="s">
        <v>113</v>
      </c>
      <c r="H31" s="112"/>
      <c r="I31" s="112" t="s">
        <v>113</v>
      </c>
      <c r="J31" s="112" t="s">
        <v>113</v>
      </c>
    </row>
    <row r="32" spans="1:42" ht="14.25" thickBot="1">
      <c r="C32" s="92" t="s">
        <v>101</v>
      </c>
      <c r="D32" s="93"/>
      <c r="E32" s="93"/>
      <c r="F32" s="132"/>
      <c r="G32" s="92" t="s">
        <v>114</v>
      </c>
      <c r="H32" s="92" t="s">
        <v>114</v>
      </c>
      <c r="I32" s="92" t="s">
        <v>114</v>
      </c>
      <c r="J32" s="132"/>
    </row>
    <row r="33" spans="3:10">
      <c r="C33" s="106" t="s">
        <v>144</v>
      </c>
      <c r="D33" s="107" t="s">
        <v>112</v>
      </c>
      <c r="E33" s="107"/>
      <c r="F33" s="106"/>
      <c r="G33" s="106" t="s">
        <v>112</v>
      </c>
      <c r="H33" s="106" t="s">
        <v>112</v>
      </c>
      <c r="I33" s="106" t="s">
        <v>112</v>
      </c>
      <c r="J33" s="106" t="s">
        <v>112</v>
      </c>
    </row>
    <row r="34" spans="3:10">
      <c r="C34" s="101" t="s">
        <v>145</v>
      </c>
      <c r="D34" s="102"/>
      <c r="E34" s="102" t="s">
        <v>112</v>
      </c>
      <c r="F34" s="101" t="s">
        <v>112</v>
      </c>
      <c r="G34" s="101" t="s">
        <v>112</v>
      </c>
      <c r="H34" s="101"/>
      <c r="I34" s="101" t="s">
        <v>112</v>
      </c>
      <c r="J34" s="101" t="s">
        <v>112</v>
      </c>
    </row>
    <row r="35" spans="3:10">
      <c r="C35" s="101" t="s">
        <v>146</v>
      </c>
      <c r="D35" s="133"/>
      <c r="E35" s="102" t="s">
        <v>113</v>
      </c>
      <c r="F35" s="101" t="s">
        <v>113</v>
      </c>
      <c r="G35" s="101" t="s">
        <v>113</v>
      </c>
      <c r="H35" s="101" t="s">
        <v>113</v>
      </c>
      <c r="I35" s="101"/>
      <c r="J35" s="101"/>
    </row>
    <row r="36" spans="3:10">
      <c r="C36" s="101" t="s">
        <v>147</v>
      </c>
      <c r="D36" s="134"/>
      <c r="E36" s="134"/>
      <c r="F36" s="131"/>
      <c r="G36" s="131"/>
      <c r="H36" s="101" t="s">
        <v>113</v>
      </c>
      <c r="I36" s="101" t="s">
        <v>113</v>
      </c>
      <c r="J36" s="101" t="s">
        <v>113</v>
      </c>
    </row>
    <row r="37" spans="3:10">
      <c r="C37" s="101" t="s">
        <v>148</v>
      </c>
      <c r="D37" s="102" t="s">
        <v>114</v>
      </c>
      <c r="E37" s="102" t="s">
        <v>114</v>
      </c>
      <c r="F37" s="101" t="s">
        <v>114</v>
      </c>
      <c r="G37" s="131"/>
      <c r="H37" s="131"/>
      <c r="I37" s="131"/>
      <c r="J37" s="131"/>
    </row>
    <row r="38" spans="3:10" ht="14.25" thickBot="1">
      <c r="C38" s="125" t="s">
        <v>149</v>
      </c>
      <c r="D38" s="93"/>
      <c r="E38" s="93"/>
      <c r="F38" s="92" t="s">
        <v>115</v>
      </c>
      <c r="G38" s="92" t="s">
        <v>115</v>
      </c>
      <c r="H38" s="92" t="s">
        <v>115</v>
      </c>
      <c r="I38" s="92" t="s">
        <v>115</v>
      </c>
      <c r="J38" s="92" t="s">
        <v>115</v>
      </c>
    </row>
  </sheetData>
  <phoneticPr fontId="2"/>
  <conditionalFormatting sqref="D19:AF21">
    <cfRule type="cellIs" dxfId="4" priority="1" operator="greaterThan">
      <formula>3</formula>
    </cfRule>
  </conditionalFormatting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2019-87E6-4511-A5B4-CF4B8C84C3EE}">
  <dimension ref="A1:AR36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N34" sqref="N34"/>
    </sheetView>
  </sheetViews>
  <sheetFormatPr defaultColWidth="8.75" defaultRowHeight="13.5"/>
  <cols>
    <col min="1" max="1" width="6.75" style="43" customWidth="1"/>
    <col min="2" max="2" width="10.875" style="43" customWidth="1"/>
    <col min="3" max="3" width="17.375" style="43" customWidth="1"/>
    <col min="4" max="35" width="4.125" style="43" customWidth="1"/>
    <col min="36" max="36" width="2.875" style="43" customWidth="1"/>
    <col min="37" max="37" width="2.625" style="43" bestFit="1" customWidth="1"/>
    <col min="38" max="38" width="3.5" style="43" customWidth="1"/>
    <col min="39" max="39" width="3.5" style="43" bestFit="1" customWidth="1"/>
    <col min="40" max="40" width="5" style="43" bestFit="1" customWidth="1"/>
    <col min="41" max="42" width="7.875" style="43" customWidth="1"/>
    <col min="43" max="43" width="8.625" style="43" customWidth="1"/>
    <col min="44" max="44" width="3.5" style="43" bestFit="1" customWidth="1"/>
    <col min="45" max="16384" width="8.75" style="43"/>
  </cols>
  <sheetData>
    <row r="1" spans="1:44" ht="15.75">
      <c r="A1" s="86"/>
      <c r="B1" s="87" t="s">
        <v>153</v>
      </c>
      <c r="C1" s="87"/>
      <c r="D1" s="88">
        <v>1</v>
      </c>
      <c r="E1" s="87">
        <v>2</v>
      </c>
      <c r="F1" s="87">
        <v>3</v>
      </c>
      <c r="G1" s="87">
        <v>4</v>
      </c>
      <c r="H1" s="87">
        <v>5</v>
      </c>
      <c r="I1" s="87">
        <v>6</v>
      </c>
      <c r="J1" s="88">
        <v>7</v>
      </c>
      <c r="K1" s="88">
        <v>8</v>
      </c>
      <c r="L1" s="87">
        <v>9</v>
      </c>
      <c r="M1" s="87">
        <v>10</v>
      </c>
      <c r="N1" s="87">
        <v>11</v>
      </c>
      <c r="O1" s="87">
        <v>12</v>
      </c>
      <c r="P1" s="87">
        <v>13</v>
      </c>
      <c r="Q1" s="88">
        <v>14</v>
      </c>
      <c r="R1" s="88">
        <v>15</v>
      </c>
      <c r="S1" s="87">
        <v>16</v>
      </c>
      <c r="T1" s="87">
        <v>17</v>
      </c>
      <c r="U1" s="87">
        <v>18</v>
      </c>
      <c r="V1" s="87">
        <v>19</v>
      </c>
      <c r="W1" s="88">
        <v>20</v>
      </c>
      <c r="X1" s="88">
        <v>21</v>
      </c>
      <c r="Y1" s="88">
        <v>22</v>
      </c>
      <c r="Z1" s="87">
        <v>23</v>
      </c>
      <c r="AA1" s="87">
        <v>24</v>
      </c>
      <c r="AB1" s="87">
        <v>25</v>
      </c>
      <c r="AC1" s="87">
        <v>26</v>
      </c>
      <c r="AD1" s="87">
        <v>27</v>
      </c>
      <c r="AE1" s="88">
        <v>28</v>
      </c>
      <c r="AF1" s="88">
        <v>29</v>
      </c>
      <c r="AG1" s="87">
        <v>30</v>
      </c>
      <c r="AH1" s="87">
        <v>31</v>
      </c>
      <c r="AI1" s="87" t="s">
        <v>0</v>
      </c>
      <c r="AJ1" s="87"/>
      <c r="AK1" s="87"/>
      <c r="AL1" s="87"/>
      <c r="AM1" s="87"/>
      <c r="AN1" s="87"/>
      <c r="AO1" s="87" t="s">
        <v>1</v>
      </c>
      <c r="AP1" s="138" t="s">
        <v>85</v>
      </c>
      <c r="AQ1" s="89" t="s">
        <v>2</v>
      </c>
      <c r="AR1" s="90"/>
    </row>
    <row r="2" spans="1:44" ht="16.5" thickBot="1">
      <c r="A2" s="91"/>
      <c r="B2" s="92"/>
      <c r="C2" s="92"/>
      <c r="D2" s="93" t="s">
        <v>58</v>
      </c>
      <c r="E2" s="92" t="s">
        <v>52</v>
      </c>
      <c r="F2" s="92" t="s">
        <v>53</v>
      </c>
      <c r="G2" s="92" t="s">
        <v>54</v>
      </c>
      <c r="H2" s="92" t="s">
        <v>55</v>
      </c>
      <c r="I2" s="92" t="s">
        <v>56</v>
      </c>
      <c r="J2" s="93" t="s">
        <v>57</v>
      </c>
      <c r="K2" s="93" t="s">
        <v>58</v>
      </c>
      <c r="L2" s="92" t="s">
        <v>52</v>
      </c>
      <c r="M2" s="92" t="s">
        <v>53</v>
      </c>
      <c r="N2" s="92" t="s">
        <v>54</v>
      </c>
      <c r="O2" s="92" t="s">
        <v>55</v>
      </c>
      <c r="P2" s="92" t="s">
        <v>56</v>
      </c>
      <c r="Q2" s="93" t="s">
        <v>57</v>
      </c>
      <c r="R2" s="93" t="s">
        <v>58</v>
      </c>
      <c r="S2" s="92" t="s">
        <v>52</v>
      </c>
      <c r="T2" s="92" t="s">
        <v>53</v>
      </c>
      <c r="U2" s="92" t="s">
        <v>54</v>
      </c>
      <c r="V2" s="92" t="s">
        <v>55</v>
      </c>
      <c r="W2" s="93" t="s">
        <v>56</v>
      </c>
      <c r="X2" s="93" t="s">
        <v>57</v>
      </c>
      <c r="Y2" s="93" t="s">
        <v>58</v>
      </c>
      <c r="Z2" s="92" t="s">
        <v>52</v>
      </c>
      <c r="AA2" s="92" t="s">
        <v>53</v>
      </c>
      <c r="AB2" s="92" t="s">
        <v>54</v>
      </c>
      <c r="AC2" s="92" t="s">
        <v>55</v>
      </c>
      <c r="AD2" s="92" t="s">
        <v>56</v>
      </c>
      <c r="AE2" s="93" t="s">
        <v>57</v>
      </c>
      <c r="AF2" s="93" t="s">
        <v>58</v>
      </c>
      <c r="AG2" s="92" t="s">
        <v>52</v>
      </c>
      <c r="AH2" s="92" t="s">
        <v>53</v>
      </c>
      <c r="AI2" s="92" t="s">
        <v>3</v>
      </c>
      <c r="AJ2" s="92" t="s">
        <v>4</v>
      </c>
      <c r="AK2" s="92" t="s">
        <v>5</v>
      </c>
      <c r="AL2" s="92" t="s">
        <v>6</v>
      </c>
      <c r="AM2" s="92" t="s">
        <v>7</v>
      </c>
      <c r="AN2" s="92" t="s">
        <v>137</v>
      </c>
      <c r="AO2" s="92">
        <v>157.5</v>
      </c>
      <c r="AP2" s="104"/>
      <c r="AQ2" s="94"/>
      <c r="AR2" s="90"/>
    </row>
    <row r="3" spans="1:44">
      <c r="A3" s="95" t="s">
        <v>27</v>
      </c>
      <c r="B3" s="96" t="s">
        <v>138</v>
      </c>
      <c r="C3" s="96" t="s">
        <v>39</v>
      </c>
      <c r="D3" s="97"/>
      <c r="E3" s="96" t="s">
        <v>6</v>
      </c>
      <c r="F3" s="96" t="s">
        <v>6</v>
      </c>
      <c r="G3" s="96" t="s">
        <v>6</v>
      </c>
      <c r="H3" s="96" t="s">
        <v>6</v>
      </c>
      <c r="I3" s="96" t="s">
        <v>6</v>
      </c>
      <c r="J3" s="97"/>
      <c r="K3" s="97"/>
      <c r="L3" s="96" t="s">
        <v>6</v>
      </c>
      <c r="M3" s="96" t="s">
        <v>6</v>
      </c>
      <c r="N3" s="96" t="s">
        <v>6</v>
      </c>
      <c r="O3" s="96" t="s">
        <v>6</v>
      </c>
      <c r="P3" s="96" t="s">
        <v>6</v>
      </c>
      <c r="Q3" s="97"/>
      <c r="R3" s="97"/>
      <c r="S3" s="96" t="s">
        <v>6</v>
      </c>
      <c r="T3" s="96" t="s">
        <v>6</v>
      </c>
      <c r="U3" s="96" t="s">
        <v>6</v>
      </c>
      <c r="V3" s="96" t="s">
        <v>6</v>
      </c>
      <c r="W3" s="97"/>
      <c r="X3" s="97"/>
      <c r="Y3" s="97"/>
      <c r="Z3" s="96" t="s">
        <v>6</v>
      </c>
      <c r="AA3" s="96" t="s">
        <v>6</v>
      </c>
      <c r="AB3" s="96" t="s">
        <v>6</v>
      </c>
      <c r="AC3" s="96" t="s">
        <v>6</v>
      </c>
      <c r="AD3" s="96" t="s">
        <v>6</v>
      </c>
      <c r="AE3" s="97"/>
      <c r="AF3" s="97"/>
      <c r="AG3" s="96" t="s">
        <v>6</v>
      </c>
      <c r="AH3" s="96" t="s">
        <v>6</v>
      </c>
      <c r="AI3" s="96">
        <f t="shared" ref="AI3:AI17" si="0">COUNTIF(D3:AH3,"M")</f>
        <v>0</v>
      </c>
      <c r="AJ3" s="96">
        <f t="shared" ref="AJ3:AJ17" si="1">COUNTIF(D3:AH3,"L")</f>
        <v>0</v>
      </c>
      <c r="AK3" s="96">
        <f t="shared" ref="AK3:AK17" si="2">COUNTIF(D3:AH3,"N")</f>
        <v>0</v>
      </c>
      <c r="AL3" s="96">
        <f t="shared" ref="AL3:AL17" si="3">COUNTIF(D3:AH3,"D")</f>
        <v>21</v>
      </c>
      <c r="AM3" s="96">
        <f t="shared" ref="AM3:AM18" si="4">COUNTIF(D3:AH3,"")</f>
        <v>10</v>
      </c>
      <c r="AN3" s="96">
        <f t="shared" ref="AN3:AN17" si="5">COUNTIF(D3:AH3,"有")</f>
        <v>0</v>
      </c>
      <c r="AO3" s="34">
        <f>SUM(AI3:AJ3)*8+(AK3*8)+AL3*7.5+AN3*7.5</f>
        <v>157.5</v>
      </c>
      <c r="AP3" s="34">
        <f>(SUM(AI3:AL3)+AN3)*8</f>
        <v>168</v>
      </c>
      <c r="AQ3" s="98">
        <f>COUNTIF(D3,"&lt;&gt;")+COUNTIF(J3:K3,"&lt;&gt;")+COUNTIF(Q3:R3,"&lt;&gt;")+COUNTIF(W3:Y3,"&lt;&gt;")+COUNTIF(AE3:AF3,"&lt;&gt;")</f>
        <v>0</v>
      </c>
      <c r="AR3" s="99">
        <f>SUM(AI3,AJ3,AK3,AL3,AN3)</f>
        <v>21</v>
      </c>
    </row>
    <row r="4" spans="1:44" ht="14.25" thickBot="1">
      <c r="A4" s="114" t="s">
        <v>27</v>
      </c>
      <c r="B4" s="112" t="s">
        <v>139</v>
      </c>
      <c r="C4" s="112" t="s">
        <v>40</v>
      </c>
      <c r="D4" s="110"/>
      <c r="E4" s="112" t="s">
        <v>152</v>
      </c>
      <c r="F4" s="112" t="s">
        <v>152</v>
      </c>
      <c r="G4" s="112" t="s">
        <v>6</v>
      </c>
      <c r="H4" s="112" t="s">
        <v>6</v>
      </c>
      <c r="I4" s="112" t="s">
        <v>6</v>
      </c>
      <c r="J4" s="110"/>
      <c r="K4" s="110"/>
      <c r="L4" s="112" t="s">
        <v>6</v>
      </c>
      <c r="M4" s="112" t="s">
        <v>6</v>
      </c>
      <c r="N4" s="112" t="s">
        <v>6</v>
      </c>
      <c r="O4" s="112" t="s">
        <v>6</v>
      </c>
      <c r="P4" s="112" t="s">
        <v>6</v>
      </c>
      <c r="Q4" s="110"/>
      <c r="R4" s="110"/>
      <c r="S4" s="112" t="s">
        <v>6</v>
      </c>
      <c r="T4" s="112" t="s">
        <v>6</v>
      </c>
      <c r="U4" s="112" t="s">
        <v>6</v>
      </c>
      <c r="V4" s="112" t="s">
        <v>6</v>
      </c>
      <c r="W4" s="110"/>
      <c r="X4" s="110"/>
      <c r="Y4" s="110"/>
      <c r="Z4" s="112" t="s">
        <v>6</v>
      </c>
      <c r="AA4" s="112" t="s">
        <v>6</v>
      </c>
      <c r="AB4" s="112" t="s">
        <v>6</v>
      </c>
      <c r="AC4" s="112" t="s">
        <v>6</v>
      </c>
      <c r="AD4" s="112" t="s">
        <v>6</v>
      </c>
      <c r="AE4" s="110"/>
      <c r="AF4" s="110"/>
      <c r="AG4" s="112" t="s">
        <v>6</v>
      </c>
      <c r="AH4" s="112" t="s">
        <v>6</v>
      </c>
      <c r="AI4" s="112">
        <f t="shared" si="0"/>
        <v>0</v>
      </c>
      <c r="AJ4" s="112">
        <f t="shared" si="1"/>
        <v>0</v>
      </c>
      <c r="AK4" s="112">
        <f t="shared" si="2"/>
        <v>0</v>
      </c>
      <c r="AL4" s="112">
        <f t="shared" si="3"/>
        <v>19</v>
      </c>
      <c r="AM4" s="112">
        <f t="shared" si="4"/>
        <v>10</v>
      </c>
      <c r="AN4" s="112">
        <f t="shared" si="5"/>
        <v>0</v>
      </c>
      <c r="AO4" s="38">
        <f t="shared" ref="AO4:AO17" si="6">SUM(AI4:AJ4)*8+(AK4*8)+AL4*7.5+AN4*7.5</f>
        <v>142.5</v>
      </c>
      <c r="AP4" s="38">
        <f t="shared" ref="AP4:AP17" si="7">(SUM(AI4:AL4)+AN4)*8</f>
        <v>152</v>
      </c>
      <c r="AQ4" s="140">
        <f>COUNTIF(D4,"&lt;&gt;")+COUNTIF(J4:K4,"&lt;&gt;")+COUNTIF(Q4:R4,"&lt;&gt;")+COUNTIF(W4:Y4,"&lt;&gt;")+COUNTIF(AE4:AF4,"&lt;&gt;")</f>
        <v>0</v>
      </c>
      <c r="AR4" s="99">
        <f t="shared" ref="AR4:AR17" si="8">SUM(AI4,AJ4,AK4,AL4,AN4)</f>
        <v>19</v>
      </c>
    </row>
    <row r="5" spans="1:44">
      <c r="A5" s="95" t="s">
        <v>28</v>
      </c>
      <c r="B5" s="96" t="s">
        <v>140</v>
      </c>
      <c r="C5" s="96" t="s">
        <v>41</v>
      </c>
      <c r="D5" s="97"/>
      <c r="E5" s="96" t="s">
        <v>6</v>
      </c>
      <c r="F5" s="96" t="s">
        <v>6</v>
      </c>
      <c r="G5" s="96" t="s">
        <v>6</v>
      </c>
      <c r="H5" s="96" t="s">
        <v>6</v>
      </c>
      <c r="I5" s="96" t="s">
        <v>6</v>
      </c>
      <c r="J5" s="97"/>
      <c r="K5" s="97"/>
      <c r="L5" s="96" t="s">
        <v>6</v>
      </c>
      <c r="M5" s="96" t="s">
        <v>6</v>
      </c>
      <c r="N5" s="96" t="s">
        <v>6</v>
      </c>
      <c r="O5" s="96" t="s">
        <v>6</v>
      </c>
      <c r="P5" s="145" t="s">
        <v>79</v>
      </c>
      <c r="Q5" s="97"/>
      <c r="R5" s="97"/>
      <c r="S5" s="96" t="s">
        <v>6</v>
      </c>
      <c r="T5" s="96" t="s">
        <v>6</v>
      </c>
      <c r="U5" s="96" t="s">
        <v>6</v>
      </c>
      <c r="V5" s="96" t="s">
        <v>6</v>
      </c>
      <c r="W5" s="97"/>
      <c r="X5" s="97"/>
      <c r="Y5" s="97"/>
      <c r="Z5" s="96" t="s">
        <v>6</v>
      </c>
      <c r="AA5" s="96" t="s">
        <v>6</v>
      </c>
      <c r="AB5" s="96" t="s">
        <v>6</v>
      </c>
      <c r="AC5" s="96" t="s">
        <v>6</v>
      </c>
      <c r="AD5" s="96" t="s">
        <v>6</v>
      </c>
      <c r="AE5" s="97"/>
      <c r="AF5" s="97"/>
      <c r="AG5" s="96" t="s">
        <v>6</v>
      </c>
      <c r="AH5" s="96" t="s">
        <v>6</v>
      </c>
      <c r="AI5" s="96">
        <f t="shared" si="0"/>
        <v>0</v>
      </c>
      <c r="AJ5" s="96">
        <f t="shared" si="1"/>
        <v>0</v>
      </c>
      <c r="AK5" s="96">
        <f t="shared" si="2"/>
        <v>0</v>
      </c>
      <c r="AL5" s="96">
        <f t="shared" si="3"/>
        <v>20</v>
      </c>
      <c r="AM5" s="96">
        <f t="shared" si="4"/>
        <v>10</v>
      </c>
      <c r="AN5" s="96">
        <f t="shared" si="5"/>
        <v>1</v>
      </c>
      <c r="AO5" s="34">
        <f t="shared" si="6"/>
        <v>157.5</v>
      </c>
      <c r="AP5" s="34">
        <f t="shared" si="7"/>
        <v>168</v>
      </c>
      <c r="AQ5" s="98">
        <f>COUNTIF(D5:E5,"&lt;&gt;")+COUNTIF(J5:K5,"&lt;&gt;")+COUNTIF(Q5:R5,"&lt;&gt;")+COUNTIF(W5:Y5,"&lt;&gt;")+COUNTIF(AE5:AF5,"&lt;&gt;")</f>
        <v>1</v>
      </c>
      <c r="AR5" s="99">
        <f t="shared" si="8"/>
        <v>21</v>
      </c>
    </row>
    <row r="6" spans="1:44" ht="14.25" thickBot="1">
      <c r="A6" s="114" t="s">
        <v>154</v>
      </c>
      <c r="B6" s="112" t="s">
        <v>19</v>
      </c>
      <c r="C6" s="112" t="s">
        <v>44</v>
      </c>
      <c r="D6" s="110"/>
      <c r="E6" s="106" t="s">
        <v>3</v>
      </c>
      <c r="F6" s="106" t="s">
        <v>3</v>
      </c>
      <c r="G6" s="155" t="s">
        <v>31</v>
      </c>
      <c r="H6" s="106"/>
      <c r="I6" s="155" t="s">
        <v>31</v>
      </c>
      <c r="J6" s="156" t="s">
        <v>31</v>
      </c>
      <c r="K6" s="141"/>
      <c r="L6" s="106" t="s">
        <v>32</v>
      </c>
      <c r="M6" s="106"/>
      <c r="N6" s="106" t="s">
        <v>3</v>
      </c>
      <c r="O6" s="106" t="s">
        <v>3</v>
      </c>
      <c r="P6" s="106"/>
      <c r="Q6" s="141" t="s">
        <v>32</v>
      </c>
      <c r="R6" s="141"/>
      <c r="S6" s="106" t="s">
        <v>3</v>
      </c>
      <c r="T6" s="106" t="s">
        <v>3</v>
      </c>
      <c r="U6" s="106" t="s">
        <v>3</v>
      </c>
      <c r="V6" s="106" t="s">
        <v>3</v>
      </c>
      <c r="W6" s="107"/>
      <c r="X6" s="141"/>
      <c r="Y6" s="141" t="s">
        <v>3</v>
      </c>
      <c r="Z6" s="106" t="s">
        <v>3</v>
      </c>
      <c r="AA6" s="155"/>
      <c r="AB6" s="106" t="s">
        <v>31</v>
      </c>
      <c r="AC6" s="106"/>
      <c r="AD6" s="164" t="s">
        <v>3</v>
      </c>
      <c r="AE6" s="141"/>
      <c r="AF6" s="141"/>
      <c r="AG6" s="106" t="s">
        <v>3</v>
      </c>
      <c r="AH6" s="106" t="s">
        <v>3</v>
      </c>
      <c r="AI6" s="112">
        <f>COUNTIF(D6:AH6,"M")</f>
        <v>15</v>
      </c>
      <c r="AJ6" s="112">
        <f>COUNTIF(D6:AH6,"L")</f>
        <v>4</v>
      </c>
      <c r="AK6" s="112">
        <f>COUNTIF(D6:AH6,"N")</f>
        <v>0</v>
      </c>
      <c r="AL6" s="112">
        <f>COUNTIF(D6:AH6,"D")</f>
        <v>0</v>
      </c>
      <c r="AM6" s="112">
        <f>COUNTIF(D6:AH6,"")</f>
        <v>12</v>
      </c>
      <c r="AN6" s="112">
        <f>COUNTIF(D6:AH6,"有")</f>
        <v>0</v>
      </c>
      <c r="AO6" s="38">
        <f t="shared" si="6"/>
        <v>152</v>
      </c>
      <c r="AP6" s="38">
        <f t="shared" si="7"/>
        <v>152</v>
      </c>
      <c r="AQ6" s="140">
        <f>COUNTIF(D6,"&lt;&gt;")+COUNTIF(J6:K6,"&lt;&gt;")+COUNTIF(Q6:R6,"&lt;&gt;")+COUNTIF(W6:Y6,"&lt;&gt;")+COUNTIF(AE6:AF6,"&lt;&gt;")</f>
        <v>3</v>
      </c>
      <c r="AR6" s="99">
        <f>SUM(AI6,AJ6,AK6,AL6,AN6)</f>
        <v>19</v>
      </c>
    </row>
    <row r="7" spans="1:44">
      <c r="A7" s="95" t="s">
        <v>29</v>
      </c>
      <c r="B7" s="96" t="s">
        <v>17</v>
      </c>
      <c r="C7" s="96" t="s">
        <v>42</v>
      </c>
      <c r="D7" s="142"/>
      <c r="E7" s="108"/>
      <c r="F7" s="108"/>
      <c r="G7" s="108"/>
      <c r="H7" s="108"/>
      <c r="I7" s="108"/>
      <c r="J7" s="142"/>
      <c r="K7" s="142"/>
      <c r="L7" s="108"/>
      <c r="M7" s="108"/>
      <c r="N7" s="108"/>
      <c r="O7" s="108"/>
      <c r="P7" s="108"/>
      <c r="Q7" s="142"/>
      <c r="R7" s="142"/>
      <c r="S7" s="108"/>
      <c r="T7" s="108"/>
      <c r="U7" s="108"/>
      <c r="V7" s="108"/>
      <c r="W7" s="142"/>
      <c r="X7" s="142"/>
      <c r="Y7" s="142"/>
      <c r="Z7" s="108"/>
      <c r="AA7" s="108"/>
      <c r="AB7" s="108"/>
      <c r="AC7" s="108"/>
      <c r="AD7" s="108"/>
      <c r="AE7" s="142"/>
      <c r="AF7" s="142"/>
      <c r="AG7" s="108"/>
      <c r="AH7" s="108"/>
      <c r="AI7" s="96">
        <f t="shared" si="0"/>
        <v>0</v>
      </c>
      <c r="AJ7" s="96">
        <f t="shared" si="1"/>
        <v>0</v>
      </c>
      <c r="AK7" s="96">
        <f t="shared" si="2"/>
        <v>0</v>
      </c>
      <c r="AL7" s="96">
        <f t="shared" si="3"/>
        <v>0</v>
      </c>
      <c r="AM7" s="96">
        <f t="shared" si="4"/>
        <v>31</v>
      </c>
      <c r="AN7" s="96">
        <f t="shared" si="5"/>
        <v>0</v>
      </c>
      <c r="AO7" s="34">
        <f t="shared" si="6"/>
        <v>0</v>
      </c>
      <c r="AP7" s="34">
        <f t="shared" si="7"/>
        <v>0</v>
      </c>
      <c r="AQ7" s="98">
        <f>COUNTIF(D7,"&lt;&gt;")+COUNTIF(J7:K7,"&lt;&gt;")+COUNTIF(Q7:R7,"&lt;&gt;")+COUNTIF(W7:Y7,"&lt;&gt;")+COUNTIF(AE7:AF7,"&lt;&gt;")</f>
        <v>0</v>
      </c>
      <c r="AR7" s="99">
        <f t="shared" si="8"/>
        <v>0</v>
      </c>
    </row>
    <row r="8" spans="1:44">
      <c r="A8" s="100" t="s">
        <v>29</v>
      </c>
      <c r="B8" s="101" t="s">
        <v>18</v>
      </c>
      <c r="C8" s="101" t="s">
        <v>43</v>
      </c>
      <c r="D8" s="102"/>
      <c r="E8" s="101" t="s">
        <v>3</v>
      </c>
      <c r="F8" s="101" t="s">
        <v>3</v>
      </c>
      <c r="G8" s="101" t="s">
        <v>3</v>
      </c>
      <c r="H8" s="101" t="s">
        <v>3</v>
      </c>
      <c r="I8" s="101"/>
      <c r="J8" s="102"/>
      <c r="K8" s="102" t="s">
        <v>3</v>
      </c>
      <c r="L8" s="101" t="s">
        <v>4</v>
      </c>
      <c r="M8" s="101" t="s">
        <v>4</v>
      </c>
      <c r="N8" s="101" t="s">
        <v>4</v>
      </c>
      <c r="O8" s="101"/>
      <c r="P8" s="165" t="s">
        <v>32</v>
      </c>
      <c r="Q8" s="102"/>
      <c r="R8" s="102" t="s">
        <v>3</v>
      </c>
      <c r="S8" s="101" t="s">
        <v>4</v>
      </c>
      <c r="T8" s="101" t="s">
        <v>4</v>
      </c>
      <c r="U8" s="101"/>
      <c r="V8" s="101"/>
      <c r="W8" s="102"/>
      <c r="X8" s="102" t="s">
        <v>3</v>
      </c>
      <c r="Y8" s="157" t="s">
        <v>31</v>
      </c>
      <c r="Z8" s="101" t="s">
        <v>3</v>
      </c>
      <c r="AA8" s="101"/>
      <c r="AB8" s="101"/>
      <c r="AC8" s="101" t="s">
        <v>3</v>
      </c>
      <c r="AD8" s="101" t="s">
        <v>3</v>
      </c>
      <c r="AE8" s="102"/>
      <c r="AF8" s="102"/>
      <c r="AG8" s="101" t="s">
        <v>3</v>
      </c>
      <c r="AH8" s="101" t="s">
        <v>3</v>
      </c>
      <c r="AI8" s="101">
        <f t="shared" si="0"/>
        <v>13</v>
      </c>
      <c r="AJ8" s="101">
        <f t="shared" si="1"/>
        <v>6</v>
      </c>
      <c r="AK8" s="101">
        <f t="shared" si="2"/>
        <v>0</v>
      </c>
      <c r="AL8" s="101">
        <f t="shared" si="3"/>
        <v>0</v>
      </c>
      <c r="AM8" s="101">
        <f t="shared" si="4"/>
        <v>12</v>
      </c>
      <c r="AN8" s="101">
        <f t="shared" si="5"/>
        <v>0</v>
      </c>
      <c r="AO8" s="45">
        <f t="shared" si="6"/>
        <v>152</v>
      </c>
      <c r="AP8" s="45">
        <f t="shared" si="7"/>
        <v>152</v>
      </c>
      <c r="AQ8" s="103">
        <f>COUNTIF(D8,"&lt;&gt;")+COUNTIF(J8:K8,"&lt;&gt;")+COUNTIF(Q8:R8,"&lt;&gt;")+COUNTIF(W8:Y8,"&lt;&gt;")+COUNTIF(AE8:AF8,"&lt;&gt;")</f>
        <v>4</v>
      </c>
      <c r="AR8" s="99">
        <f t="shared" si="8"/>
        <v>19</v>
      </c>
    </row>
    <row r="9" spans="1:44">
      <c r="A9" s="100" t="s">
        <v>29</v>
      </c>
      <c r="B9" s="101" t="s">
        <v>141</v>
      </c>
      <c r="C9" s="101" t="s">
        <v>46</v>
      </c>
      <c r="D9" s="102"/>
      <c r="E9" s="101" t="s">
        <v>3</v>
      </c>
      <c r="F9" s="101" t="s">
        <v>31</v>
      </c>
      <c r="G9" s="101"/>
      <c r="H9" s="101" t="s">
        <v>31</v>
      </c>
      <c r="I9" s="101" t="s">
        <v>31</v>
      </c>
      <c r="J9" s="102"/>
      <c r="K9" s="102"/>
      <c r="L9" s="101" t="s">
        <v>3</v>
      </c>
      <c r="M9" s="101" t="s">
        <v>3</v>
      </c>
      <c r="N9" s="101" t="s">
        <v>3</v>
      </c>
      <c r="O9" s="101"/>
      <c r="P9" s="101" t="s">
        <v>3</v>
      </c>
      <c r="Q9" s="59"/>
      <c r="R9" s="157" t="s">
        <v>31</v>
      </c>
      <c r="S9" s="101" t="s">
        <v>31</v>
      </c>
      <c r="T9" s="101"/>
      <c r="U9" s="165" t="s">
        <v>3</v>
      </c>
      <c r="V9" s="101" t="s">
        <v>3</v>
      </c>
      <c r="W9" s="102" t="s">
        <v>3</v>
      </c>
      <c r="X9" s="102"/>
      <c r="Y9" s="102"/>
      <c r="Z9" s="101"/>
      <c r="AA9" s="101" t="s">
        <v>3</v>
      </c>
      <c r="AB9" s="101" t="s">
        <v>3</v>
      </c>
      <c r="AC9" s="101" t="s">
        <v>3</v>
      </c>
      <c r="AD9" s="101" t="s">
        <v>4</v>
      </c>
      <c r="AE9" s="102"/>
      <c r="AF9" s="102"/>
      <c r="AG9" s="101" t="s">
        <v>3</v>
      </c>
      <c r="AH9" s="101" t="s">
        <v>3</v>
      </c>
      <c r="AI9" s="101">
        <f t="shared" si="0"/>
        <v>13</v>
      </c>
      <c r="AJ9" s="101">
        <f t="shared" si="1"/>
        <v>6</v>
      </c>
      <c r="AK9" s="101">
        <f t="shared" si="2"/>
        <v>0</v>
      </c>
      <c r="AL9" s="101">
        <f t="shared" si="3"/>
        <v>0</v>
      </c>
      <c r="AM9" s="101">
        <f t="shared" si="4"/>
        <v>12</v>
      </c>
      <c r="AN9" s="101">
        <f t="shared" si="5"/>
        <v>0</v>
      </c>
      <c r="AO9" s="45">
        <f t="shared" si="6"/>
        <v>152</v>
      </c>
      <c r="AP9" s="45">
        <f t="shared" si="7"/>
        <v>152</v>
      </c>
      <c r="AQ9" s="103">
        <f t="shared" ref="AQ9:AQ17" si="9">COUNTIF(D9,"&lt;&gt;")+COUNTIF(J9:K9,"&lt;&gt;")+COUNTIF(Q9:R9,"&lt;&gt;")+COUNTIF(W9:Y9,"&lt;&gt;")+COUNTIF(AE9:AF9,"&lt;&gt;")</f>
        <v>2</v>
      </c>
      <c r="AR9" s="99">
        <f t="shared" si="8"/>
        <v>19</v>
      </c>
    </row>
    <row r="10" spans="1:44">
      <c r="A10" s="100" t="s">
        <v>29</v>
      </c>
      <c r="B10" s="101" t="s">
        <v>142</v>
      </c>
      <c r="C10" s="101" t="s">
        <v>47</v>
      </c>
      <c r="D10" s="10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4"/>
      <c r="AI10" s="101">
        <f t="shared" si="0"/>
        <v>0</v>
      </c>
      <c r="AJ10" s="101">
        <f t="shared" si="1"/>
        <v>0</v>
      </c>
      <c r="AK10" s="101">
        <f t="shared" si="2"/>
        <v>0</v>
      </c>
      <c r="AL10" s="101">
        <f t="shared" si="3"/>
        <v>0</v>
      </c>
      <c r="AM10" s="101">
        <f t="shared" si="4"/>
        <v>31</v>
      </c>
      <c r="AN10" s="101">
        <f t="shared" si="5"/>
        <v>0</v>
      </c>
      <c r="AO10" s="45">
        <f t="shared" si="6"/>
        <v>0</v>
      </c>
      <c r="AP10" s="45">
        <f t="shared" si="7"/>
        <v>0</v>
      </c>
      <c r="AQ10" s="103">
        <f t="shared" si="9"/>
        <v>0</v>
      </c>
      <c r="AR10" s="99">
        <f t="shared" si="8"/>
        <v>0</v>
      </c>
    </row>
    <row r="11" spans="1:44">
      <c r="A11" s="100" t="s">
        <v>155</v>
      </c>
      <c r="B11" s="101" t="s">
        <v>101</v>
      </c>
      <c r="C11" s="101" t="s">
        <v>101</v>
      </c>
      <c r="D11" s="102" t="s">
        <v>31</v>
      </c>
      <c r="E11" s="101"/>
      <c r="F11" s="101" t="s">
        <v>3</v>
      </c>
      <c r="G11" s="101" t="s">
        <v>3</v>
      </c>
      <c r="H11" s="101" t="s">
        <v>3</v>
      </c>
      <c r="I11" s="101" t="s">
        <v>3</v>
      </c>
      <c r="J11" s="102"/>
      <c r="K11" s="102"/>
      <c r="L11" s="101" t="s">
        <v>3</v>
      </c>
      <c r="M11" s="101" t="s">
        <v>4</v>
      </c>
      <c r="N11" s="101"/>
      <c r="O11" s="101" t="s">
        <v>4</v>
      </c>
      <c r="P11" s="101" t="s">
        <v>4</v>
      </c>
      <c r="Q11" s="157" t="s">
        <v>31</v>
      </c>
      <c r="R11" s="102"/>
      <c r="S11" s="101" t="s">
        <v>3</v>
      </c>
      <c r="T11" s="101" t="s">
        <v>3</v>
      </c>
      <c r="U11" s="101" t="s">
        <v>3</v>
      </c>
      <c r="V11" s="157"/>
      <c r="W11" s="102"/>
      <c r="X11" s="102"/>
      <c r="Y11" s="102"/>
      <c r="Z11" s="101" t="s">
        <v>3</v>
      </c>
      <c r="AA11" s="101" t="s">
        <v>3</v>
      </c>
      <c r="AB11" s="101" t="s">
        <v>3</v>
      </c>
      <c r="AC11" s="101"/>
      <c r="AD11" s="101" t="s">
        <v>3</v>
      </c>
      <c r="AE11" s="102"/>
      <c r="AF11" s="102" t="s">
        <v>3</v>
      </c>
      <c r="AG11" s="101" t="s">
        <v>3</v>
      </c>
      <c r="AH11" s="101" t="s">
        <v>3</v>
      </c>
      <c r="AI11" s="101">
        <f t="shared" si="0"/>
        <v>15</v>
      </c>
      <c r="AJ11" s="101">
        <f t="shared" si="1"/>
        <v>5</v>
      </c>
      <c r="AK11" s="101">
        <f t="shared" si="2"/>
        <v>0</v>
      </c>
      <c r="AL11" s="101">
        <f t="shared" si="3"/>
        <v>0</v>
      </c>
      <c r="AM11" s="101">
        <f t="shared" si="4"/>
        <v>11</v>
      </c>
      <c r="AN11" s="101">
        <f t="shared" si="5"/>
        <v>0</v>
      </c>
      <c r="AO11" s="45">
        <f t="shared" si="6"/>
        <v>160</v>
      </c>
      <c r="AP11" s="45">
        <f t="shared" si="7"/>
        <v>160</v>
      </c>
      <c r="AQ11" s="103">
        <f t="shared" si="9"/>
        <v>3</v>
      </c>
      <c r="AR11" s="99">
        <f t="shared" si="8"/>
        <v>20</v>
      </c>
    </row>
    <row r="12" spans="1:44" ht="14.25" thickBot="1">
      <c r="A12" s="91" t="s">
        <v>155</v>
      </c>
      <c r="B12" s="92" t="s">
        <v>146</v>
      </c>
      <c r="C12" s="92" t="s">
        <v>50</v>
      </c>
      <c r="D12" s="93"/>
      <c r="E12" s="163" t="s">
        <v>3</v>
      </c>
      <c r="F12" s="92" t="s">
        <v>4</v>
      </c>
      <c r="G12" s="92"/>
      <c r="H12" s="163" t="s">
        <v>3</v>
      </c>
      <c r="I12" s="163" t="s">
        <v>3</v>
      </c>
      <c r="J12" s="93"/>
      <c r="K12" s="93"/>
      <c r="L12" s="163" t="s">
        <v>3</v>
      </c>
      <c r="M12" s="163" t="s">
        <v>3</v>
      </c>
      <c r="N12" s="163" t="s">
        <v>3</v>
      </c>
      <c r="O12" s="163" t="s">
        <v>3</v>
      </c>
      <c r="P12" s="92"/>
      <c r="Q12" s="93"/>
      <c r="R12" s="93"/>
      <c r="S12" s="163" t="s">
        <v>3</v>
      </c>
      <c r="T12" s="163" t="s">
        <v>3</v>
      </c>
      <c r="U12" s="92"/>
      <c r="V12" s="163" t="s">
        <v>3</v>
      </c>
      <c r="W12" s="93" t="s">
        <v>3</v>
      </c>
      <c r="X12" s="93"/>
      <c r="Y12" s="93"/>
      <c r="Z12" s="163" t="s">
        <v>3</v>
      </c>
      <c r="AA12" s="163" t="s">
        <v>3</v>
      </c>
      <c r="AB12" s="163" t="s">
        <v>3</v>
      </c>
      <c r="AC12" s="158" t="s">
        <v>31</v>
      </c>
      <c r="AD12" s="92"/>
      <c r="AE12" s="93"/>
      <c r="AF12" s="93" t="s">
        <v>3</v>
      </c>
      <c r="AG12" s="163" t="s">
        <v>3</v>
      </c>
      <c r="AH12" s="163" t="s">
        <v>3</v>
      </c>
      <c r="AI12" s="92">
        <f>COUNTIF(D12:AH12,"M")</f>
        <v>17</v>
      </c>
      <c r="AJ12" s="92">
        <f>COUNTIF(D12:AH12,"L")</f>
        <v>2</v>
      </c>
      <c r="AK12" s="92">
        <f>COUNTIF(D12:AH12,"N")</f>
        <v>0</v>
      </c>
      <c r="AL12" s="92">
        <f>COUNTIF(D12:AH12,"D")</f>
        <v>0</v>
      </c>
      <c r="AM12" s="92">
        <f>COUNTIF(D12:AH12,"")</f>
        <v>12</v>
      </c>
      <c r="AN12" s="92">
        <f>COUNTIF(D12:AH12,"有")</f>
        <v>0</v>
      </c>
      <c r="AO12" s="38">
        <f t="shared" si="6"/>
        <v>152</v>
      </c>
      <c r="AP12" s="38">
        <f t="shared" si="7"/>
        <v>152</v>
      </c>
      <c r="AQ12" s="94">
        <f t="shared" si="9"/>
        <v>2</v>
      </c>
      <c r="AR12" s="99">
        <f>SUM(AI12,AJ12,AK12,AL12,AN12)</f>
        <v>19</v>
      </c>
    </row>
    <row r="13" spans="1:44">
      <c r="A13" s="105" t="s">
        <v>30</v>
      </c>
      <c r="B13" s="106" t="s">
        <v>144</v>
      </c>
      <c r="C13" s="106" t="s">
        <v>48</v>
      </c>
      <c r="D13" s="107"/>
      <c r="E13" s="106" t="s">
        <v>3</v>
      </c>
      <c r="F13" s="164" t="s">
        <v>3</v>
      </c>
      <c r="G13" s="106" t="s">
        <v>3</v>
      </c>
      <c r="H13" s="106"/>
      <c r="I13" s="106" t="s">
        <v>3</v>
      </c>
      <c r="J13" s="107" t="s">
        <v>3</v>
      </c>
      <c r="K13" s="107"/>
      <c r="L13" s="106"/>
      <c r="M13" s="106" t="s">
        <v>3</v>
      </c>
      <c r="N13" s="143" t="s">
        <v>3</v>
      </c>
      <c r="O13" s="106" t="s">
        <v>3</v>
      </c>
      <c r="P13" s="106" t="s">
        <v>3</v>
      </c>
      <c r="Q13" s="107"/>
      <c r="R13" s="107"/>
      <c r="S13" s="106" t="s">
        <v>3</v>
      </c>
      <c r="T13" s="106" t="s">
        <v>3</v>
      </c>
      <c r="U13" s="106" t="s">
        <v>3</v>
      </c>
      <c r="V13" s="106" t="s">
        <v>3</v>
      </c>
      <c r="W13" s="107"/>
      <c r="X13" s="107"/>
      <c r="Y13" s="107"/>
      <c r="Z13" s="106"/>
      <c r="AA13" s="106" t="s">
        <v>3</v>
      </c>
      <c r="AB13" s="106" t="s">
        <v>3</v>
      </c>
      <c r="AC13" s="164" t="s">
        <v>3</v>
      </c>
      <c r="AD13" s="106" t="s">
        <v>3</v>
      </c>
      <c r="AE13" s="107"/>
      <c r="AF13" s="107"/>
      <c r="AG13" s="106" t="s">
        <v>3</v>
      </c>
      <c r="AH13" s="106" t="s">
        <v>3</v>
      </c>
      <c r="AI13" s="106">
        <f t="shared" si="0"/>
        <v>19</v>
      </c>
      <c r="AJ13" s="106">
        <f t="shared" si="1"/>
        <v>0</v>
      </c>
      <c r="AK13" s="106">
        <f t="shared" si="2"/>
        <v>0</v>
      </c>
      <c r="AL13" s="106">
        <f t="shared" si="3"/>
        <v>0</v>
      </c>
      <c r="AM13" s="106">
        <f t="shared" si="4"/>
        <v>12</v>
      </c>
      <c r="AN13" s="106">
        <f t="shared" si="5"/>
        <v>0</v>
      </c>
      <c r="AO13" s="34">
        <f t="shared" si="6"/>
        <v>152</v>
      </c>
      <c r="AP13" s="34">
        <f t="shared" si="7"/>
        <v>152</v>
      </c>
      <c r="AQ13" s="98">
        <f t="shared" si="9"/>
        <v>1</v>
      </c>
      <c r="AR13" s="99">
        <f t="shared" si="8"/>
        <v>19</v>
      </c>
    </row>
    <row r="14" spans="1:44">
      <c r="A14" s="100" t="s">
        <v>30</v>
      </c>
      <c r="B14" s="101" t="s">
        <v>145</v>
      </c>
      <c r="C14" s="101" t="s">
        <v>49</v>
      </c>
      <c r="D14" s="102" t="s">
        <v>3</v>
      </c>
      <c r="E14" s="101" t="s">
        <v>4</v>
      </c>
      <c r="F14" s="101"/>
      <c r="G14" s="165" t="s">
        <v>3</v>
      </c>
      <c r="H14" s="101" t="s">
        <v>3</v>
      </c>
      <c r="I14" s="101"/>
      <c r="J14" s="102"/>
      <c r="K14" s="102" t="s">
        <v>3</v>
      </c>
      <c r="L14" s="101" t="s">
        <v>3</v>
      </c>
      <c r="M14" s="101" t="s">
        <v>3</v>
      </c>
      <c r="N14" s="101"/>
      <c r="O14" s="101" t="s">
        <v>3</v>
      </c>
      <c r="P14" s="101" t="s">
        <v>3</v>
      </c>
      <c r="Q14" s="102"/>
      <c r="R14" s="102"/>
      <c r="S14" s="144" t="s">
        <v>3</v>
      </c>
      <c r="T14" s="101" t="s">
        <v>3</v>
      </c>
      <c r="U14" s="144" t="s">
        <v>3</v>
      </c>
      <c r="V14" s="144" t="s">
        <v>3</v>
      </c>
      <c r="W14" s="122"/>
      <c r="X14" s="102"/>
      <c r="Y14" s="102"/>
      <c r="Z14" s="101" t="s">
        <v>3</v>
      </c>
      <c r="AA14" s="101" t="s">
        <v>3</v>
      </c>
      <c r="AB14" s="101" t="s">
        <v>3</v>
      </c>
      <c r="AC14" s="101"/>
      <c r="AD14" s="101" t="s">
        <v>3</v>
      </c>
      <c r="AE14" s="102" t="s">
        <v>3</v>
      </c>
      <c r="AF14" s="102"/>
      <c r="AG14" s="101"/>
      <c r="AH14" s="101" t="s">
        <v>4</v>
      </c>
      <c r="AI14" s="101">
        <f t="shared" si="0"/>
        <v>17</v>
      </c>
      <c r="AJ14" s="101">
        <f t="shared" si="1"/>
        <v>2</v>
      </c>
      <c r="AK14" s="101">
        <f t="shared" si="2"/>
        <v>0</v>
      </c>
      <c r="AL14" s="101">
        <f t="shared" si="3"/>
        <v>0</v>
      </c>
      <c r="AM14" s="101">
        <f t="shared" si="4"/>
        <v>12</v>
      </c>
      <c r="AN14" s="101">
        <f t="shared" si="5"/>
        <v>0</v>
      </c>
      <c r="AO14" s="45">
        <f t="shared" si="6"/>
        <v>152</v>
      </c>
      <c r="AP14" s="45">
        <f t="shared" si="7"/>
        <v>152</v>
      </c>
      <c r="AQ14" s="103">
        <f t="shared" si="9"/>
        <v>3</v>
      </c>
      <c r="AR14" s="99">
        <f t="shared" si="8"/>
        <v>19</v>
      </c>
    </row>
    <row r="15" spans="1:44">
      <c r="A15" s="100" t="s">
        <v>30</v>
      </c>
      <c r="B15" s="101" t="s">
        <v>147</v>
      </c>
      <c r="C15" s="101" t="s">
        <v>51</v>
      </c>
      <c r="D15" s="102"/>
      <c r="E15" s="101" t="s">
        <v>4</v>
      </c>
      <c r="F15" s="59"/>
      <c r="G15" s="101" t="s">
        <v>4</v>
      </c>
      <c r="H15" s="101" t="s">
        <v>4</v>
      </c>
      <c r="I15" s="101"/>
      <c r="J15" s="59"/>
      <c r="K15" s="102" t="s">
        <v>4</v>
      </c>
      <c r="L15" s="101" t="s">
        <v>4</v>
      </c>
      <c r="M15" s="59"/>
      <c r="N15" s="101" t="s">
        <v>4</v>
      </c>
      <c r="O15" s="101" t="s">
        <v>4</v>
      </c>
      <c r="P15" s="101" t="s">
        <v>4</v>
      </c>
      <c r="Q15" s="102"/>
      <c r="R15" s="102"/>
      <c r="S15" s="119" t="s">
        <v>157</v>
      </c>
      <c r="T15" s="119"/>
      <c r="U15" s="101" t="s">
        <v>4</v>
      </c>
      <c r="V15" s="101" t="s">
        <v>4</v>
      </c>
      <c r="W15" s="102" t="s">
        <v>4</v>
      </c>
      <c r="X15" s="157" t="s">
        <v>31</v>
      </c>
      <c r="Y15" s="102"/>
      <c r="Z15" s="101" t="s">
        <v>4</v>
      </c>
      <c r="AA15" s="144" t="s">
        <v>4</v>
      </c>
      <c r="AB15" s="144" t="s">
        <v>4</v>
      </c>
      <c r="AC15" s="144" t="s">
        <v>4</v>
      </c>
      <c r="AD15" s="101"/>
      <c r="AE15" s="59"/>
      <c r="AF15" s="102" t="s">
        <v>4</v>
      </c>
      <c r="AG15" s="101" t="s">
        <v>4</v>
      </c>
      <c r="AH15" s="157"/>
      <c r="AI15" s="101">
        <f t="shared" si="0"/>
        <v>0</v>
      </c>
      <c r="AJ15" s="101">
        <f t="shared" si="1"/>
        <v>18</v>
      </c>
      <c r="AK15" s="101">
        <f t="shared" si="2"/>
        <v>0</v>
      </c>
      <c r="AL15" s="101">
        <f t="shared" si="3"/>
        <v>0</v>
      </c>
      <c r="AM15" s="101">
        <f t="shared" si="4"/>
        <v>12</v>
      </c>
      <c r="AN15" s="101">
        <f t="shared" si="5"/>
        <v>1</v>
      </c>
      <c r="AO15" s="45">
        <f t="shared" si="6"/>
        <v>151.5</v>
      </c>
      <c r="AP15" s="45">
        <f t="shared" si="7"/>
        <v>152</v>
      </c>
      <c r="AQ15" s="103">
        <f t="shared" si="9"/>
        <v>4</v>
      </c>
      <c r="AR15" s="99">
        <f t="shared" si="8"/>
        <v>19</v>
      </c>
    </row>
    <row r="16" spans="1:44">
      <c r="A16" s="100" t="s">
        <v>86</v>
      </c>
      <c r="B16" s="101" t="s">
        <v>148</v>
      </c>
      <c r="C16" s="101" t="s">
        <v>87</v>
      </c>
      <c r="D16" s="102"/>
      <c r="E16" s="101"/>
      <c r="F16" s="101" t="s">
        <v>158</v>
      </c>
      <c r="G16" s="101"/>
      <c r="H16" s="101" t="s">
        <v>158</v>
      </c>
      <c r="I16" s="101" t="s">
        <v>158</v>
      </c>
      <c r="J16" s="102"/>
      <c r="K16" s="102"/>
      <c r="L16" s="101"/>
      <c r="M16" s="101" t="s">
        <v>3</v>
      </c>
      <c r="N16" s="101" t="s">
        <v>3</v>
      </c>
      <c r="O16" s="101" t="s">
        <v>3</v>
      </c>
      <c r="P16" s="157"/>
      <c r="Q16" s="102"/>
      <c r="R16" s="102"/>
      <c r="S16" s="101" t="s">
        <v>4</v>
      </c>
      <c r="T16" s="101" t="s">
        <v>4</v>
      </c>
      <c r="U16" s="101" t="s">
        <v>4</v>
      </c>
      <c r="V16" s="101" t="s">
        <v>4</v>
      </c>
      <c r="W16" s="102"/>
      <c r="X16" s="102"/>
      <c r="Y16" s="102"/>
      <c r="Z16" s="101" t="s">
        <v>4</v>
      </c>
      <c r="AA16" s="101" t="s">
        <v>4</v>
      </c>
      <c r="AB16" s="119" t="s">
        <v>79</v>
      </c>
      <c r="AC16" s="150" t="s">
        <v>32</v>
      </c>
      <c r="AD16" s="101" t="s">
        <v>4</v>
      </c>
      <c r="AE16" s="157" t="s">
        <v>31</v>
      </c>
      <c r="AF16" s="102"/>
      <c r="AG16" s="101" t="s">
        <v>4</v>
      </c>
      <c r="AH16" s="101" t="s">
        <v>4</v>
      </c>
      <c r="AI16" s="101">
        <f t="shared" si="0"/>
        <v>4</v>
      </c>
      <c r="AJ16" s="101">
        <f t="shared" si="1"/>
        <v>10</v>
      </c>
      <c r="AK16" s="101">
        <f t="shared" si="2"/>
        <v>0</v>
      </c>
      <c r="AL16" s="101">
        <f t="shared" si="3"/>
        <v>0</v>
      </c>
      <c r="AM16" s="101">
        <f t="shared" si="4"/>
        <v>13</v>
      </c>
      <c r="AN16" s="101">
        <f t="shared" si="5"/>
        <v>1</v>
      </c>
      <c r="AO16" s="45">
        <f t="shared" si="6"/>
        <v>119.5</v>
      </c>
      <c r="AP16" s="45">
        <f t="shared" si="7"/>
        <v>120</v>
      </c>
      <c r="AQ16" s="103">
        <f t="shared" si="9"/>
        <v>1</v>
      </c>
      <c r="AR16" s="99">
        <f t="shared" si="8"/>
        <v>15</v>
      </c>
    </row>
    <row r="17" spans="1:44" ht="14.25" thickBot="1">
      <c r="A17" s="124" t="s">
        <v>86</v>
      </c>
      <c r="B17" s="125" t="s">
        <v>149</v>
      </c>
      <c r="C17" s="125" t="s">
        <v>156</v>
      </c>
      <c r="D17" s="93"/>
      <c r="E17" s="92" t="s">
        <v>6</v>
      </c>
      <c r="F17" s="92" t="s">
        <v>6</v>
      </c>
      <c r="G17" s="92" t="s">
        <v>6</v>
      </c>
      <c r="H17" s="92" t="s">
        <v>6</v>
      </c>
      <c r="I17" s="92" t="s">
        <v>6</v>
      </c>
      <c r="J17" s="93"/>
      <c r="K17" s="93"/>
      <c r="L17" s="92" t="s">
        <v>6</v>
      </c>
      <c r="M17" s="92" t="s">
        <v>6</v>
      </c>
      <c r="N17" s="92" t="s">
        <v>6</v>
      </c>
      <c r="O17" s="92" t="s">
        <v>6</v>
      </c>
      <c r="P17" s="92" t="s">
        <v>6</v>
      </c>
      <c r="Q17" s="93"/>
      <c r="R17" s="93"/>
      <c r="S17" s="92" t="s">
        <v>6</v>
      </c>
      <c r="T17" s="92" t="s">
        <v>6</v>
      </c>
      <c r="U17" s="92" t="s">
        <v>6</v>
      </c>
      <c r="V17" s="92" t="s">
        <v>6</v>
      </c>
      <c r="W17" s="93"/>
      <c r="X17" s="93"/>
      <c r="Y17" s="93"/>
      <c r="Z17" s="92" t="s">
        <v>6</v>
      </c>
      <c r="AA17" s="92" t="s">
        <v>6</v>
      </c>
      <c r="AB17" s="92" t="s">
        <v>6</v>
      </c>
      <c r="AC17" s="92" t="s">
        <v>6</v>
      </c>
      <c r="AD17" s="92" t="s">
        <v>6</v>
      </c>
      <c r="AE17" s="93"/>
      <c r="AF17" s="93"/>
      <c r="AG17" s="92" t="s">
        <v>6</v>
      </c>
      <c r="AH17" s="92" t="s">
        <v>6</v>
      </c>
      <c r="AI17" s="125">
        <f t="shared" si="0"/>
        <v>0</v>
      </c>
      <c r="AJ17" s="125">
        <f t="shared" si="1"/>
        <v>0</v>
      </c>
      <c r="AK17" s="125">
        <f t="shared" si="2"/>
        <v>0</v>
      </c>
      <c r="AL17" s="125">
        <f t="shared" si="3"/>
        <v>21</v>
      </c>
      <c r="AM17" s="125">
        <f t="shared" si="4"/>
        <v>10</v>
      </c>
      <c r="AN17" s="125">
        <f t="shared" si="5"/>
        <v>0</v>
      </c>
      <c r="AO17" s="38">
        <f t="shared" si="6"/>
        <v>157.5</v>
      </c>
      <c r="AP17" s="38">
        <f t="shared" si="7"/>
        <v>168</v>
      </c>
      <c r="AQ17" s="103">
        <f t="shared" si="9"/>
        <v>0</v>
      </c>
      <c r="AR17" s="99">
        <f t="shared" si="8"/>
        <v>21</v>
      </c>
    </row>
    <row r="18" spans="1:44" ht="16.5" thickBot="1">
      <c r="A18" s="126"/>
      <c r="B18" s="127"/>
      <c r="C18" s="127"/>
      <c r="D18" s="128"/>
      <c r="E18" s="127"/>
      <c r="F18" s="127"/>
      <c r="G18" s="127"/>
      <c r="H18" s="127"/>
      <c r="I18" s="127"/>
      <c r="J18" s="128"/>
      <c r="K18" s="128"/>
      <c r="L18" s="127"/>
      <c r="M18" s="127"/>
      <c r="N18" s="127"/>
      <c r="O18" s="127"/>
      <c r="P18" s="127"/>
      <c r="Q18" s="128"/>
      <c r="R18" s="128"/>
      <c r="S18" s="127"/>
      <c r="T18" s="127"/>
      <c r="U18" s="127"/>
      <c r="V18" s="127"/>
      <c r="W18" s="128"/>
      <c r="X18" s="128"/>
      <c r="Y18" s="128"/>
      <c r="Z18" s="127"/>
      <c r="AA18" s="127"/>
      <c r="AB18" s="127"/>
      <c r="AC18" s="127"/>
      <c r="AD18" s="127"/>
      <c r="AE18" s="128"/>
      <c r="AF18" s="128"/>
      <c r="AG18" s="127"/>
      <c r="AH18" s="127"/>
      <c r="AI18" s="127">
        <f>SUM(AI3:AI14)</f>
        <v>109</v>
      </c>
      <c r="AJ18" s="127">
        <f>SUM(AJ3:AJ14)</f>
        <v>25</v>
      </c>
      <c r="AK18" s="127">
        <f>SUM(AK3:AK14)</f>
        <v>0</v>
      </c>
      <c r="AL18" s="127">
        <f>SUM(AL3:AL14)</f>
        <v>60</v>
      </c>
      <c r="AM18" s="127">
        <f t="shared" si="4"/>
        <v>31</v>
      </c>
      <c r="AN18" s="127">
        <f>SUM(AN3:AN14)</f>
        <v>1</v>
      </c>
      <c r="AO18" s="127" t="s">
        <v>9</v>
      </c>
      <c r="AP18" s="135"/>
      <c r="AQ18" s="129">
        <f>SUM(AQ3:AQ17)</f>
        <v>24</v>
      </c>
      <c r="AR18" s="90"/>
    </row>
    <row r="19" spans="1:44" ht="15.75">
      <c r="A19" s="106" t="s">
        <v>10</v>
      </c>
      <c r="B19" s="130" t="s">
        <v>69</v>
      </c>
      <c r="C19" s="130"/>
      <c r="D19" s="107">
        <f t="shared" ref="D19:AH19" si="10">COUNTIF(D3:D17,"M")</f>
        <v>1</v>
      </c>
      <c r="E19" s="106">
        <f t="shared" si="10"/>
        <v>5</v>
      </c>
      <c r="F19" s="106">
        <f t="shared" si="10"/>
        <v>4</v>
      </c>
      <c r="G19" s="106">
        <f t="shared" si="10"/>
        <v>4</v>
      </c>
      <c r="H19" s="106">
        <f t="shared" si="10"/>
        <v>4</v>
      </c>
      <c r="I19" s="106">
        <f t="shared" si="10"/>
        <v>3</v>
      </c>
      <c r="J19" s="107">
        <f t="shared" si="10"/>
        <v>1</v>
      </c>
      <c r="K19" s="107">
        <f t="shared" si="10"/>
        <v>2</v>
      </c>
      <c r="L19" s="106">
        <f t="shared" si="10"/>
        <v>5</v>
      </c>
      <c r="M19" s="106">
        <f t="shared" si="10"/>
        <v>5</v>
      </c>
      <c r="N19" s="106">
        <f t="shared" si="10"/>
        <v>5</v>
      </c>
      <c r="O19" s="106">
        <f t="shared" si="10"/>
        <v>5</v>
      </c>
      <c r="P19" s="106">
        <f t="shared" si="10"/>
        <v>4</v>
      </c>
      <c r="Q19" s="107">
        <f t="shared" si="10"/>
        <v>1</v>
      </c>
      <c r="R19" s="107">
        <f t="shared" si="10"/>
        <v>1</v>
      </c>
      <c r="S19" s="106">
        <f t="shared" si="10"/>
        <v>5</v>
      </c>
      <c r="T19" s="106">
        <f t="shared" si="10"/>
        <v>5</v>
      </c>
      <c r="U19" s="106">
        <f t="shared" si="10"/>
        <v>5</v>
      </c>
      <c r="V19" s="106">
        <f t="shared" si="10"/>
        <v>5</v>
      </c>
      <c r="W19" s="107">
        <f t="shared" si="10"/>
        <v>2</v>
      </c>
      <c r="X19" s="107">
        <f t="shared" si="10"/>
        <v>1</v>
      </c>
      <c r="Y19" s="107">
        <f t="shared" si="10"/>
        <v>1</v>
      </c>
      <c r="Z19" s="106">
        <f t="shared" si="10"/>
        <v>5</v>
      </c>
      <c r="AA19" s="106">
        <f t="shared" si="10"/>
        <v>5</v>
      </c>
      <c r="AB19" s="106">
        <f t="shared" si="10"/>
        <v>5</v>
      </c>
      <c r="AC19" s="106">
        <f t="shared" si="10"/>
        <v>4</v>
      </c>
      <c r="AD19" s="106">
        <f t="shared" si="10"/>
        <v>5</v>
      </c>
      <c r="AE19" s="107">
        <f t="shared" si="10"/>
        <v>1</v>
      </c>
      <c r="AF19" s="107">
        <f t="shared" si="10"/>
        <v>2</v>
      </c>
      <c r="AG19" s="106">
        <f t="shared" si="10"/>
        <v>6</v>
      </c>
      <c r="AH19" s="106">
        <f t="shared" si="10"/>
        <v>6</v>
      </c>
      <c r="AI19" s="106"/>
      <c r="AJ19" s="106"/>
      <c r="AK19" s="106"/>
      <c r="AL19" s="106"/>
      <c r="AM19" s="106"/>
      <c r="AN19" s="106"/>
      <c r="AO19" s="106">
        <f>SUM(D19:AG19)</f>
        <v>107</v>
      </c>
      <c r="AP19" s="106"/>
      <c r="AQ19" s="106"/>
      <c r="AR19" s="90"/>
    </row>
    <row r="20" spans="1:44" ht="15.75">
      <c r="A20" s="101" t="s">
        <v>11</v>
      </c>
      <c r="B20" s="101" t="s">
        <v>70</v>
      </c>
      <c r="C20" s="101"/>
      <c r="D20" s="102">
        <f t="shared" ref="D20:AH20" si="11">COUNTIF(D3:D17,"L")</f>
        <v>1</v>
      </c>
      <c r="E20" s="101">
        <f t="shared" si="11"/>
        <v>2</v>
      </c>
      <c r="F20" s="101">
        <f t="shared" si="11"/>
        <v>2</v>
      </c>
      <c r="G20" s="101">
        <f t="shared" si="11"/>
        <v>2</v>
      </c>
      <c r="H20" s="101">
        <f t="shared" si="11"/>
        <v>2</v>
      </c>
      <c r="I20" s="101">
        <f t="shared" si="11"/>
        <v>2</v>
      </c>
      <c r="J20" s="102">
        <f t="shared" si="11"/>
        <v>1</v>
      </c>
      <c r="K20" s="102">
        <f t="shared" si="11"/>
        <v>1</v>
      </c>
      <c r="L20" s="101">
        <f t="shared" si="11"/>
        <v>2</v>
      </c>
      <c r="M20" s="101">
        <f t="shared" si="11"/>
        <v>2</v>
      </c>
      <c r="N20" s="101">
        <f t="shared" si="11"/>
        <v>2</v>
      </c>
      <c r="O20" s="101">
        <f t="shared" si="11"/>
        <v>2</v>
      </c>
      <c r="P20" s="101">
        <f t="shared" si="11"/>
        <v>2</v>
      </c>
      <c r="Q20" s="102">
        <f t="shared" si="11"/>
        <v>1</v>
      </c>
      <c r="R20" s="102">
        <f t="shared" si="11"/>
        <v>1</v>
      </c>
      <c r="S20" s="101">
        <f t="shared" si="11"/>
        <v>3</v>
      </c>
      <c r="T20" s="101">
        <f t="shared" si="11"/>
        <v>2</v>
      </c>
      <c r="U20" s="101">
        <f t="shared" si="11"/>
        <v>2</v>
      </c>
      <c r="V20" s="101">
        <f t="shared" si="11"/>
        <v>2</v>
      </c>
      <c r="W20" s="102">
        <f t="shared" si="11"/>
        <v>1</v>
      </c>
      <c r="X20" s="102">
        <f t="shared" si="11"/>
        <v>1</v>
      </c>
      <c r="Y20" s="102">
        <f t="shared" si="11"/>
        <v>1</v>
      </c>
      <c r="Z20" s="101">
        <f t="shared" si="11"/>
        <v>2</v>
      </c>
      <c r="AA20" s="101">
        <f t="shared" si="11"/>
        <v>2</v>
      </c>
      <c r="AB20" s="101">
        <f t="shared" si="11"/>
        <v>2</v>
      </c>
      <c r="AC20" s="101">
        <f t="shared" si="11"/>
        <v>2</v>
      </c>
      <c r="AD20" s="101">
        <f t="shared" si="11"/>
        <v>2</v>
      </c>
      <c r="AE20" s="102">
        <f t="shared" si="11"/>
        <v>1</v>
      </c>
      <c r="AF20" s="102">
        <f t="shared" si="11"/>
        <v>1</v>
      </c>
      <c r="AG20" s="101">
        <f t="shared" si="11"/>
        <v>2</v>
      </c>
      <c r="AH20" s="101">
        <f t="shared" si="11"/>
        <v>2</v>
      </c>
      <c r="AI20" s="101"/>
      <c r="AJ20" s="101"/>
      <c r="AK20" s="101"/>
      <c r="AL20" s="101"/>
      <c r="AM20" s="101"/>
      <c r="AN20" s="101"/>
      <c r="AO20" s="101">
        <f>SUM(D20:AG20)</f>
        <v>51</v>
      </c>
      <c r="AP20" s="101"/>
      <c r="AQ20" s="101"/>
      <c r="AR20" s="90"/>
    </row>
    <row r="21" spans="1:44" ht="15.75">
      <c r="A21" s="101" t="s">
        <v>12</v>
      </c>
      <c r="B21" s="101" t="s">
        <v>68</v>
      </c>
      <c r="C21" s="101"/>
      <c r="D21" s="102">
        <f t="shared" ref="D21:AH21" si="12">COUNTIF(D3:D17,"N")</f>
        <v>0</v>
      </c>
      <c r="E21" s="101">
        <f t="shared" si="12"/>
        <v>0</v>
      </c>
      <c r="F21" s="101">
        <f t="shared" si="12"/>
        <v>0</v>
      </c>
      <c r="G21" s="101">
        <f t="shared" si="12"/>
        <v>0</v>
      </c>
      <c r="H21" s="101">
        <f t="shared" si="12"/>
        <v>0</v>
      </c>
      <c r="I21" s="101">
        <f t="shared" si="12"/>
        <v>0</v>
      </c>
      <c r="J21" s="102">
        <f t="shared" si="12"/>
        <v>0</v>
      </c>
      <c r="K21" s="102">
        <f t="shared" si="12"/>
        <v>0</v>
      </c>
      <c r="L21" s="101">
        <f t="shared" si="12"/>
        <v>0</v>
      </c>
      <c r="M21" s="101">
        <f t="shared" si="12"/>
        <v>0</v>
      </c>
      <c r="N21" s="101">
        <f t="shared" si="12"/>
        <v>0</v>
      </c>
      <c r="O21" s="101">
        <f t="shared" si="12"/>
        <v>0</v>
      </c>
      <c r="P21" s="101">
        <f t="shared" si="12"/>
        <v>0</v>
      </c>
      <c r="Q21" s="102">
        <f t="shared" si="12"/>
        <v>0</v>
      </c>
      <c r="R21" s="102">
        <f t="shared" si="12"/>
        <v>0</v>
      </c>
      <c r="S21" s="101">
        <f t="shared" si="12"/>
        <v>0</v>
      </c>
      <c r="T21" s="101">
        <f t="shared" si="12"/>
        <v>0</v>
      </c>
      <c r="U21" s="101">
        <f t="shared" si="12"/>
        <v>0</v>
      </c>
      <c r="V21" s="101">
        <f t="shared" si="12"/>
        <v>0</v>
      </c>
      <c r="W21" s="102">
        <f t="shared" si="12"/>
        <v>0</v>
      </c>
      <c r="X21" s="102">
        <f t="shared" si="12"/>
        <v>0</v>
      </c>
      <c r="Y21" s="102">
        <f t="shared" si="12"/>
        <v>0</v>
      </c>
      <c r="Z21" s="101">
        <f t="shared" si="12"/>
        <v>0</v>
      </c>
      <c r="AA21" s="101">
        <f t="shared" si="12"/>
        <v>0</v>
      </c>
      <c r="AB21" s="101">
        <f t="shared" si="12"/>
        <v>0</v>
      </c>
      <c r="AC21" s="101">
        <f t="shared" si="12"/>
        <v>0</v>
      </c>
      <c r="AD21" s="101">
        <f t="shared" si="12"/>
        <v>0</v>
      </c>
      <c r="AE21" s="102">
        <f t="shared" si="12"/>
        <v>0</v>
      </c>
      <c r="AF21" s="102">
        <f t="shared" si="12"/>
        <v>0</v>
      </c>
      <c r="AG21" s="101">
        <f t="shared" si="12"/>
        <v>0</v>
      </c>
      <c r="AH21" s="101">
        <f t="shared" si="12"/>
        <v>0</v>
      </c>
      <c r="AI21" s="101"/>
      <c r="AJ21" s="101"/>
      <c r="AK21" s="101"/>
      <c r="AL21" s="101"/>
      <c r="AM21" s="101"/>
      <c r="AN21" s="101"/>
      <c r="AO21" s="101">
        <f>SUM(D21:AG21)</f>
        <v>0</v>
      </c>
      <c r="AP21" s="101"/>
      <c r="AQ21" s="101"/>
      <c r="AR21" s="90"/>
    </row>
    <row r="22" spans="1:44" ht="15.75">
      <c r="A22" s="101" t="s">
        <v>13</v>
      </c>
      <c r="B22" s="101" t="s">
        <v>14</v>
      </c>
      <c r="C22" s="101"/>
      <c r="D22" s="102">
        <f t="shared" ref="D22:AH22" si="13">COUNTIF(D3:D17,"D")</f>
        <v>0</v>
      </c>
      <c r="E22" s="101">
        <f t="shared" si="13"/>
        <v>3</v>
      </c>
      <c r="F22" s="101">
        <f t="shared" si="13"/>
        <v>3</v>
      </c>
      <c r="G22" s="101">
        <f t="shared" si="13"/>
        <v>4</v>
      </c>
      <c r="H22" s="101">
        <f t="shared" si="13"/>
        <v>4</v>
      </c>
      <c r="I22" s="101">
        <f t="shared" si="13"/>
        <v>4</v>
      </c>
      <c r="J22" s="102">
        <f t="shared" si="13"/>
        <v>0</v>
      </c>
      <c r="K22" s="102">
        <f t="shared" si="13"/>
        <v>0</v>
      </c>
      <c r="L22" s="101">
        <f t="shared" si="13"/>
        <v>4</v>
      </c>
      <c r="M22" s="101">
        <f t="shared" si="13"/>
        <v>4</v>
      </c>
      <c r="N22" s="101">
        <f t="shared" si="13"/>
        <v>4</v>
      </c>
      <c r="O22" s="101">
        <f t="shared" si="13"/>
        <v>4</v>
      </c>
      <c r="P22" s="101">
        <f t="shared" si="13"/>
        <v>3</v>
      </c>
      <c r="Q22" s="102">
        <f t="shared" si="13"/>
        <v>0</v>
      </c>
      <c r="R22" s="102">
        <f t="shared" si="13"/>
        <v>0</v>
      </c>
      <c r="S22" s="101">
        <f t="shared" si="13"/>
        <v>4</v>
      </c>
      <c r="T22" s="101">
        <f t="shared" si="13"/>
        <v>4</v>
      </c>
      <c r="U22" s="101">
        <f t="shared" si="13"/>
        <v>4</v>
      </c>
      <c r="V22" s="101">
        <f t="shared" si="13"/>
        <v>4</v>
      </c>
      <c r="W22" s="102">
        <f t="shared" si="13"/>
        <v>0</v>
      </c>
      <c r="X22" s="102">
        <f t="shared" si="13"/>
        <v>0</v>
      </c>
      <c r="Y22" s="102">
        <f t="shared" si="13"/>
        <v>0</v>
      </c>
      <c r="Z22" s="101">
        <f t="shared" si="13"/>
        <v>4</v>
      </c>
      <c r="AA22" s="101">
        <f t="shared" si="13"/>
        <v>4</v>
      </c>
      <c r="AB22" s="101">
        <f t="shared" si="13"/>
        <v>4</v>
      </c>
      <c r="AC22" s="101">
        <f t="shared" si="13"/>
        <v>4</v>
      </c>
      <c r="AD22" s="101">
        <f t="shared" si="13"/>
        <v>4</v>
      </c>
      <c r="AE22" s="102">
        <f t="shared" si="13"/>
        <v>0</v>
      </c>
      <c r="AF22" s="102">
        <f t="shared" si="13"/>
        <v>0</v>
      </c>
      <c r="AG22" s="101">
        <f t="shared" si="13"/>
        <v>4</v>
      </c>
      <c r="AH22" s="101">
        <f t="shared" si="13"/>
        <v>4</v>
      </c>
      <c r="AI22" s="101"/>
      <c r="AJ22" s="101"/>
      <c r="AK22" s="101"/>
      <c r="AL22" s="101"/>
      <c r="AM22" s="101"/>
      <c r="AN22" s="101"/>
      <c r="AO22" s="101">
        <f>SUM(D22:AG22)</f>
        <v>77</v>
      </c>
      <c r="AP22" s="101"/>
      <c r="AQ22" s="101"/>
      <c r="AR22" s="90"/>
    </row>
    <row r="23" spans="1:44" ht="15.75">
      <c r="A23" s="101" t="s">
        <v>7</v>
      </c>
      <c r="B23" s="101"/>
      <c r="C23" s="101"/>
      <c r="D23" s="102">
        <f>COUNTIF(D3:D17,"")</f>
        <v>13</v>
      </c>
      <c r="E23" s="101">
        <f t="shared" ref="E23:AH23" si="14">COUNTIF(E3:E17,"")</f>
        <v>4</v>
      </c>
      <c r="F23" s="101">
        <f t="shared" si="14"/>
        <v>4</v>
      </c>
      <c r="G23" s="101">
        <f t="shared" si="14"/>
        <v>5</v>
      </c>
      <c r="H23" s="101">
        <f t="shared" si="14"/>
        <v>4</v>
      </c>
      <c r="I23" s="101">
        <f t="shared" si="14"/>
        <v>5</v>
      </c>
      <c r="J23" s="102">
        <f t="shared" si="14"/>
        <v>13</v>
      </c>
      <c r="K23" s="102">
        <f t="shared" si="14"/>
        <v>12</v>
      </c>
      <c r="L23" s="101">
        <f t="shared" si="14"/>
        <v>4</v>
      </c>
      <c r="M23" s="101">
        <f t="shared" si="14"/>
        <v>4</v>
      </c>
      <c r="N23" s="101">
        <f t="shared" si="14"/>
        <v>4</v>
      </c>
      <c r="O23" s="101">
        <f t="shared" si="14"/>
        <v>4</v>
      </c>
      <c r="P23" s="101">
        <f t="shared" si="14"/>
        <v>5</v>
      </c>
      <c r="Q23" s="102">
        <f t="shared" si="14"/>
        <v>13</v>
      </c>
      <c r="R23" s="102">
        <f t="shared" si="14"/>
        <v>13</v>
      </c>
      <c r="S23" s="101">
        <f t="shared" si="14"/>
        <v>2</v>
      </c>
      <c r="T23" s="101">
        <f t="shared" si="14"/>
        <v>4</v>
      </c>
      <c r="U23" s="101">
        <f t="shared" si="14"/>
        <v>4</v>
      </c>
      <c r="V23" s="101">
        <f t="shared" si="14"/>
        <v>4</v>
      </c>
      <c r="W23" s="102">
        <f t="shared" si="14"/>
        <v>12</v>
      </c>
      <c r="X23" s="102">
        <f t="shared" si="14"/>
        <v>13</v>
      </c>
      <c r="Y23" s="102">
        <f t="shared" si="14"/>
        <v>13</v>
      </c>
      <c r="Z23" s="101">
        <f t="shared" si="14"/>
        <v>4</v>
      </c>
      <c r="AA23" s="101">
        <f t="shared" si="14"/>
        <v>4</v>
      </c>
      <c r="AB23" s="101">
        <f t="shared" si="14"/>
        <v>3</v>
      </c>
      <c r="AC23" s="101">
        <f t="shared" si="14"/>
        <v>5</v>
      </c>
      <c r="AD23" s="101">
        <f t="shared" si="14"/>
        <v>4</v>
      </c>
      <c r="AE23" s="102">
        <f t="shared" si="14"/>
        <v>13</v>
      </c>
      <c r="AF23" s="102">
        <f t="shared" si="14"/>
        <v>12</v>
      </c>
      <c r="AG23" s="101">
        <f t="shared" si="14"/>
        <v>3</v>
      </c>
      <c r="AH23" s="101">
        <f t="shared" si="14"/>
        <v>3</v>
      </c>
      <c r="AI23" s="101"/>
      <c r="AJ23" s="101"/>
      <c r="AK23" s="101"/>
      <c r="AL23" s="101"/>
      <c r="AM23" s="101"/>
      <c r="AN23" s="101"/>
      <c r="AO23" s="101"/>
      <c r="AP23" s="101"/>
      <c r="AQ23" s="101"/>
      <c r="AR23" s="90"/>
    </row>
    <row r="25" spans="1:44" ht="14.25" thickBot="1">
      <c r="B25" s="112" t="s">
        <v>19</v>
      </c>
      <c r="C25" s="112" t="s">
        <v>44</v>
      </c>
      <c r="D25" s="92" t="s">
        <v>3</v>
      </c>
      <c r="E25" s="92" t="s">
        <v>3</v>
      </c>
      <c r="F25" s="92" t="s">
        <v>3</v>
      </c>
      <c r="G25" s="92" t="s">
        <v>3</v>
      </c>
      <c r="H25" s="93"/>
    </row>
    <row r="26" spans="1:44">
      <c r="B26" s="96" t="s">
        <v>17</v>
      </c>
      <c r="C26" s="96" t="s">
        <v>42</v>
      </c>
      <c r="D26" s="108"/>
      <c r="E26" s="108"/>
      <c r="F26" s="108"/>
      <c r="G26" s="108"/>
      <c r="H26" s="97"/>
    </row>
    <row r="27" spans="1:44">
      <c r="B27" s="101" t="s">
        <v>18</v>
      </c>
      <c r="C27" s="101" t="s">
        <v>43</v>
      </c>
      <c r="D27" s="101" t="s">
        <v>3</v>
      </c>
      <c r="E27" s="101" t="s">
        <v>3</v>
      </c>
      <c r="F27" s="101" t="s">
        <v>3</v>
      </c>
      <c r="G27" s="101" t="s">
        <v>3</v>
      </c>
      <c r="H27" s="102"/>
    </row>
    <row r="28" spans="1:44">
      <c r="B28" s="101" t="s">
        <v>141</v>
      </c>
      <c r="C28" s="101" t="s">
        <v>46</v>
      </c>
      <c r="D28" s="113" t="s">
        <v>3</v>
      </c>
      <c r="E28" s="113" t="s">
        <v>3</v>
      </c>
      <c r="F28" s="113" t="s">
        <v>3</v>
      </c>
      <c r="G28" s="113" t="s">
        <v>3</v>
      </c>
      <c r="H28" s="102"/>
    </row>
    <row r="29" spans="1:44">
      <c r="B29" s="101" t="s">
        <v>142</v>
      </c>
      <c r="C29" s="101" t="s">
        <v>47</v>
      </c>
      <c r="D29" s="115"/>
      <c r="E29" s="113" t="s">
        <v>4</v>
      </c>
      <c r="F29" s="113" t="s">
        <v>4</v>
      </c>
      <c r="G29" s="115" t="s">
        <v>4</v>
      </c>
      <c r="H29" s="111"/>
    </row>
    <row r="30" spans="1:44">
      <c r="B30" s="101" t="s">
        <v>101</v>
      </c>
      <c r="C30" s="101" t="s">
        <v>101</v>
      </c>
      <c r="D30" s="113" t="s">
        <v>3</v>
      </c>
      <c r="E30" s="113" t="s">
        <v>3</v>
      </c>
      <c r="F30" s="113" t="s">
        <v>3</v>
      </c>
      <c r="G30" s="113" t="s">
        <v>3</v>
      </c>
      <c r="H30" s="102"/>
    </row>
    <row r="31" spans="1:44" ht="14.25" thickBot="1">
      <c r="B31" s="92" t="s">
        <v>146</v>
      </c>
      <c r="C31" s="92" t="s">
        <v>50</v>
      </c>
      <c r="D31" s="116" t="s">
        <v>4</v>
      </c>
      <c r="E31" s="116"/>
      <c r="F31" s="116" t="s">
        <v>3</v>
      </c>
      <c r="G31" s="116" t="s">
        <v>3</v>
      </c>
      <c r="H31" s="93"/>
    </row>
    <row r="32" spans="1:44">
      <c r="B32" s="106" t="s">
        <v>144</v>
      </c>
      <c r="C32" s="106" t="s">
        <v>48</v>
      </c>
      <c r="D32" s="117" t="s">
        <v>3</v>
      </c>
      <c r="E32" s="117" t="s">
        <v>3</v>
      </c>
      <c r="F32" s="117" t="s">
        <v>3</v>
      </c>
      <c r="G32" s="117" t="s">
        <v>3</v>
      </c>
      <c r="H32" s="107"/>
    </row>
    <row r="33" spans="2:8">
      <c r="B33" s="101" t="s">
        <v>145</v>
      </c>
      <c r="C33" s="101" t="s">
        <v>49</v>
      </c>
      <c r="D33" s="113" t="s">
        <v>3</v>
      </c>
      <c r="E33" s="113" t="s">
        <v>3</v>
      </c>
      <c r="F33" s="113"/>
      <c r="G33" s="113"/>
      <c r="H33" s="102" t="s">
        <v>3</v>
      </c>
    </row>
    <row r="34" spans="2:8">
      <c r="B34" s="101" t="s">
        <v>147</v>
      </c>
      <c r="C34" s="101" t="s">
        <v>51</v>
      </c>
      <c r="D34" s="123" t="s">
        <v>79</v>
      </c>
      <c r="E34" s="121" t="s">
        <v>4</v>
      </c>
      <c r="F34" s="113" t="s">
        <v>4</v>
      </c>
      <c r="G34" s="113" t="s">
        <v>4</v>
      </c>
      <c r="H34" s="102"/>
    </row>
    <row r="35" spans="2:8">
      <c r="B35" s="101" t="s">
        <v>148</v>
      </c>
      <c r="C35" s="101" t="s">
        <v>87</v>
      </c>
      <c r="D35" s="113" t="s">
        <v>4</v>
      </c>
      <c r="E35" s="113"/>
      <c r="F35" s="113"/>
      <c r="G35" s="113" t="s">
        <v>4</v>
      </c>
      <c r="H35" s="102" t="s">
        <v>4</v>
      </c>
    </row>
    <row r="36" spans="2:8" ht="14.25" thickBot="1">
      <c r="B36" s="125" t="s">
        <v>149</v>
      </c>
      <c r="C36" s="125" t="s">
        <v>156</v>
      </c>
      <c r="D36" s="92" t="s">
        <v>6</v>
      </c>
      <c r="E36" s="92" t="s">
        <v>6</v>
      </c>
      <c r="F36" s="92" t="s">
        <v>6</v>
      </c>
      <c r="G36" s="92" t="s">
        <v>6</v>
      </c>
      <c r="H36" s="93"/>
    </row>
  </sheetData>
  <phoneticPr fontId="2"/>
  <conditionalFormatting sqref="D19:AH21">
    <cfRule type="cellIs" dxfId="3" priority="1" operator="greaterThan">
      <formula>3</formula>
    </cfRule>
  </conditionalFormatting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29572-976F-4935-84F0-2A71EBD956EC}">
  <dimension ref="A1:AQ3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ColWidth="8.75" defaultRowHeight="13.5"/>
  <cols>
    <col min="1" max="1" width="6.375" style="43" customWidth="1"/>
    <col min="2" max="2" width="10.25" style="43" customWidth="1"/>
    <col min="3" max="3" width="17.875" style="43" customWidth="1"/>
    <col min="4" max="33" width="4.125" style="43" customWidth="1"/>
    <col min="34" max="34" width="2.875" style="43" customWidth="1"/>
    <col min="35" max="35" width="2.5" style="43" bestFit="1" customWidth="1"/>
    <col min="36" max="36" width="2.625" style="43" bestFit="1" customWidth="1"/>
    <col min="37" max="37" width="2.5" style="43" bestFit="1" customWidth="1"/>
    <col min="38" max="38" width="3.5" style="43" bestFit="1" customWidth="1"/>
    <col min="39" max="39" width="5" style="43" bestFit="1" customWidth="1"/>
    <col min="40" max="40" width="8.375" style="43" bestFit="1" customWidth="1"/>
    <col min="41" max="41" width="7.875" style="43" customWidth="1"/>
    <col min="42" max="42" width="9.25" style="43" bestFit="1" customWidth="1"/>
    <col min="43" max="43" width="3.5" style="43" bestFit="1" customWidth="1"/>
    <col min="44" max="16384" width="8.75" style="43"/>
  </cols>
  <sheetData>
    <row r="1" spans="1:43" ht="15.75">
      <c r="A1" s="86"/>
      <c r="B1" s="87" t="s">
        <v>159</v>
      </c>
      <c r="C1" s="87"/>
      <c r="D1" s="87">
        <v>1</v>
      </c>
      <c r="E1" s="87">
        <v>2</v>
      </c>
      <c r="F1" s="87">
        <v>3</v>
      </c>
      <c r="G1" s="88">
        <v>4</v>
      </c>
      <c r="H1" s="88">
        <v>5</v>
      </c>
      <c r="I1" s="87">
        <v>6</v>
      </c>
      <c r="J1" s="87">
        <v>7</v>
      </c>
      <c r="K1" s="87">
        <v>8</v>
      </c>
      <c r="L1" s="87">
        <v>9</v>
      </c>
      <c r="M1" s="87">
        <v>10</v>
      </c>
      <c r="N1" s="88">
        <v>11</v>
      </c>
      <c r="O1" s="88">
        <v>12</v>
      </c>
      <c r="P1" s="87">
        <v>13</v>
      </c>
      <c r="Q1" s="87">
        <v>14</v>
      </c>
      <c r="R1" s="87">
        <v>15</v>
      </c>
      <c r="S1" s="87">
        <v>16</v>
      </c>
      <c r="T1" s="87">
        <v>17</v>
      </c>
      <c r="U1" s="88">
        <v>18</v>
      </c>
      <c r="V1" s="88">
        <v>19</v>
      </c>
      <c r="W1" s="87">
        <v>20</v>
      </c>
      <c r="X1" s="87">
        <v>21</v>
      </c>
      <c r="Y1" s="87">
        <v>22</v>
      </c>
      <c r="Z1" s="87">
        <v>23</v>
      </c>
      <c r="AA1" s="87">
        <v>24</v>
      </c>
      <c r="AB1" s="88">
        <v>25</v>
      </c>
      <c r="AC1" s="88">
        <v>26</v>
      </c>
      <c r="AD1" s="87">
        <v>27</v>
      </c>
      <c r="AE1" s="87">
        <v>28</v>
      </c>
      <c r="AF1" s="88">
        <v>29</v>
      </c>
      <c r="AG1" s="87">
        <v>30</v>
      </c>
      <c r="AH1" s="87" t="s">
        <v>0</v>
      </c>
      <c r="AI1" s="87"/>
      <c r="AJ1" s="87"/>
      <c r="AK1" s="87"/>
      <c r="AL1" s="87"/>
      <c r="AM1" s="87"/>
      <c r="AN1" s="87" t="s">
        <v>1</v>
      </c>
      <c r="AO1" s="159" t="s">
        <v>85</v>
      </c>
      <c r="AP1" s="89" t="s">
        <v>2</v>
      </c>
      <c r="AQ1" s="90"/>
    </row>
    <row r="2" spans="1:43" ht="16.5" thickBot="1">
      <c r="A2" s="91"/>
      <c r="B2" s="92"/>
      <c r="C2" s="92"/>
      <c r="D2" s="92" t="s">
        <v>54</v>
      </c>
      <c r="E2" s="92" t="s">
        <v>55</v>
      </c>
      <c r="F2" s="92" t="s">
        <v>56</v>
      </c>
      <c r="G2" s="93" t="s">
        <v>57</v>
      </c>
      <c r="H2" s="93" t="s">
        <v>58</v>
      </c>
      <c r="I2" s="92" t="s">
        <v>52</v>
      </c>
      <c r="J2" s="92" t="s">
        <v>53</v>
      </c>
      <c r="K2" s="92" t="s">
        <v>54</v>
      </c>
      <c r="L2" s="92" t="s">
        <v>55</v>
      </c>
      <c r="M2" s="92" t="s">
        <v>56</v>
      </c>
      <c r="N2" s="93" t="s">
        <v>57</v>
      </c>
      <c r="O2" s="93" t="s">
        <v>58</v>
      </c>
      <c r="P2" s="92" t="s">
        <v>52</v>
      </c>
      <c r="Q2" s="92" t="s">
        <v>53</v>
      </c>
      <c r="R2" s="92" t="s">
        <v>54</v>
      </c>
      <c r="S2" s="92" t="s">
        <v>55</v>
      </c>
      <c r="T2" s="92" t="s">
        <v>56</v>
      </c>
      <c r="U2" s="93" t="s">
        <v>57</v>
      </c>
      <c r="V2" s="93" t="s">
        <v>58</v>
      </c>
      <c r="W2" s="92" t="s">
        <v>52</v>
      </c>
      <c r="X2" s="92" t="s">
        <v>53</v>
      </c>
      <c r="Y2" s="92" t="s">
        <v>54</v>
      </c>
      <c r="Z2" s="92" t="s">
        <v>55</v>
      </c>
      <c r="AA2" s="92" t="s">
        <v>56</v>
      </c>
      <c r="AB2" s="93" t="s">
        <v>57</v>
      </c>
      <c r="AC2" s="93" t="s">
        <v>58</v>
      </c>
      <c r="AD2" s="92" t="s">
        <v>52</v>
      </c>
      <c r="AE2" s="92" t="s">
        <v>53</v>
      </c>
      <c r="AF2" s="93" t="s">
        <v>160</v>
      </c>
      <c r="AG2" s="92" t="s">
        <v>161</v>
      </c>
      <c r="AH2" s="92" t="s">
        <v>3</v>
      </c>
      <c r="AI2" s="92" t="s">
        <v>4</v>
      </c>
      <c r="AJ2" s="92" t="s">
        <v>5</v>
      </c>
      <c r="AK2" s="92" t="s">
        <v>6</v>
      </c>
      <c r="AL2" s="92" t="s">
        <v>7</v>
      </c>
      <c r="AM2" s="92" t="s">
        <v>137</v>
      </c>
      <c r="AN2" s="92">
        <v>157.5</v>
      </c>
      <c r="AO2" s="104"/>
      <c r="AP2" s="94"/>
      <c r="AQ2" s="90"/>
    </row>
    <row r="3" spans="1:43">
      <c r="A3" s="95" t="s">
        <v>27</v>
      </c>
      <c r="B3" s="96" t="s">
        <v>138</v>
      </c>
      <c r="C3" s="96" t="s">
        <v>39</v>
      </c>
      <c r="D3" s="96" t="s">
        <v>6</v>
      </c>
      <c r="E3" s="96" t="s">
        <v>6</v>
      </c>
      <c r="F3" s="96" t="s">
        <v>6</v>
      </c>
      <c r="G3" s="97"/>
      <c r="H3" s="97"/>
      <c r="I3" s="96" t="s">
        <v>6</v>
      </c>
      <c r="J3" s="96" t="s">
        <v>6</v>
      </c>
      <c r="K3" s="96" t="s">
        <v>6</v>
      </c>
      <c r="L3" s="96" t="s">
        <v>6</v>
      </c>
      <c r="M3" s="96" t="s">
        <v>6</v>
      </c>
      <c r="N3" s="97"/>
      <c r="O3" s="97"/>
      <c r="P3" s="96" t="s">
        <v>6</v>
      </c>
      <c r="Q3" s="96" t="s">
        <v>6</v>
      </c>
      <c r="R3" s="96" t="s">
        <v>6</v>
      </c>
      <c r="S3" s="96" t="s">
        <v>6</v>
      </c>
      <c r="T3" s="96" t="s">
        <v>6</v>
      </c>
      <c r="U3" s="97"/>
      <c r="V3" s="97"/>
      <c r="W3" s="96" t="s">
        <v>6</v>
      </c>
      <c r="X3" s="96" t="s">
        <v>6</v>
      </c>
      <c r="Y3" s="96" t="s">
        <v>6</v>
      </c>
      <c r="Z3" s="96" t="s">
        <v>6</v>
      </c>
      <c r="AA3" s="96" t="s">
        <v>6</v>
      </c>
      <c r="AB3" s="97"/>
      <c r="AC3" s="97"/>
      <c r="AD3" s="96" t="s">
        <v>6</v>
      </c>
      <c r="AE3" s="96" t="s">
        <v>6</v>
      </c>
      <c r="AF3" s="97"/>
      <c r="AG3" s="96" t="s">
        <v>6</v>
      </c>
      <c r="AH3" s="96">
        <f t="shared" ref="AH3:AH17" si="0">COUNTIF(D3:AG3,"M")</f>
        <v>0</v>
      </c>
      <c r="AI3" s="96">
        <f t="shared" ref="AI3:AI17" si="1">COUNTIF(D3:AG3,"L")</f>
        <v>0</v>
      </c>
      <c r="AJ3" s="96">
        <f t="shared" ref="AJ3:AJ17" si="2">COUNTIF(D3:AG3,"N")</f>
        <v>0</v>
      </c>
      <c r="AK3" s="96">
        <f t="shared" ref="AK3:AK17" si="3">COUNTIF(D3:AG3,"D")</f>
        <v>21</v>
      </c>
      <c r="AL3" s="96">
        <f t="shared" ref="AL3:AL18" si="4">COUNTIF(D3:AG3,"")</f>
        <v>9</v>
      </c>
      <c r="AM3" s="96">
        <f t="shared" ref="AM3:AM17" si="5">COUNTIF(D3:AG3,"有")</f>
        <v>0</v>
      </c>
      <c r="AN3" s="160">
        <f>SUM(AH3:AI3,AK3)*7.5+(AJ3*10)+AM3*7.5</f>
        <v>157.5</v>
      </c>
      <c r="AO3" s="34">
        <f>(SUM(AH3:AK3)+AM3)*8</f>
        <v>168</v>
      </c>
      <c r="AP3" s="98">
        <f>COUNTIF(G3:H3,"&lt;&gt;")+COUNTIF(N3:O3,"&lt;&gt;")+COUNTIF(U3:V3,"&lt;&gt;")+COUNTIF(AB3:AC3,"&lt;&gt;")+COUNTIF(AF3,"&lt;&gt;")</f>
        <v>0</v>
      </c>
      <c r="AQ3" s="99">
        <f>SUM(AH3,AI3,AJ3,AK3,AM3)</f>
        <v>21</v>
      </c>
    </row>
    <row r="4" spans="1:43" ht="14.25" thickBot="1">
      <c r="A4" s="114" t="s">
        <v>27</v>
      </c>
      <c r="B4" s="112" t="s">
        <v>139</v>
      </c>
      <c r="C4" s="112" t="s">
        <v>40</v>
      </c>
      <c r="D4" s="112" t="s">
        <v>6</v>
      </c>
      <c r="E4" s="112" t="s">
        <v>6</v>
      </c>
      <c r="F4" s="112" t="s">
        <v>6</v>
      </c>
      <c r="G4" s="110"/>
      <c r="H4" s="110"/>
      <c r="I4" s="112" t="s">
        <v>6</v>
      </c>
      <c r="J4" s="112" t="s">
        <v>6</v>
      </c>
      <c r="K4" s="112" t="s">
        <v>6</v>
      </c>
      <c r="L4" s="112" t="s">
        <v>6</v>
      </c>
      <c r="M4" s="112" t="s">
        <v>6</v>
      </c>
      <c r="N4" s="110"/>
      <c r="O4" s="110"/>
      <c r="P4" s="112" t="s">
        <v>6</v>
      </c>
      <c r="Q4" s="112" t="s">
        <v>6</v>
      </c>
      <c r="R4" s="112" t="s">
        <v>6</v>
      </c>
      <c r="S4" s="112" t="s">
        <v>6</v>
      </c>
      <c r="T4" s="112" t="s">
        <v>6</v>
      </c>
      <c r="U4" s="110"/>
      <c r="V4" s="110"/>
      <c r="W4" s="112" t="s">
        <v>6</v>
      </c>
      <c r="X4" s="112" t="s">
        <v>6</v>
      </c>
      <c r="Y4" s="112" t="s">
        <v>6</v>
      </c>
      <c r="Z4" s="112" t="s">
        <v>6</v>
      </c>
      <c r="AA4" s="112" t="s">
        <v>6</v>
      </c>
      <c r="AB4" s="110"/>
      <c r="AC4" s="110"/>
      <c r="AD4" s="112" t="s">
        <v>6</v>
      </c>
      <c r="AE4" s="112" t="s">
        <v>6</v>
      </c>
      <c r="AF4" s="110"/>
      <c r="AG4" s="112" t="s">
        <v>6</v>
      </c>
      <c r="AH4" s="112">
        <f t="shared" si="0"/>
        <v>0</v>
      </c>
      <c r="AI4" s="112">
        <f t="shared" si="1"/>
        <v>0</v>
      </c>
      <c r="AJ4" s="112">
        <f t="shared" si="2"/>
        <v>0</v>
      </c>
      <c r="AK4" s="112">
        <f t="shared" si="3"/>
        <v>21</v>
      </c>
      <c r="AL4" s="112">
        <f t="shared" si="4"/>
        <v>9</v>
      </c>
      <c r="AM4" s="112">
        <f t="shared" si="5"/>
        <v>0</v>
      </c>
      <c r="AN4" s="161">
        <f t="shared" ref="AN4:AN5" si="6">SUM(AH4:AI4,AK4)*7.5+(AJ4*10)+AM4*7.5</f>
        <v>157.5</v>
      </c>
      <c r="AO4" s="38">
        <f t="shared" ref="AO4:AO17" si="7">(SUM(AH4:AK4)+AM4)*8</f>
        <v>168</v>
      </c>
      <c r="AP4" s="94">
        <f t="shared" ref="AP4:AP17" si="8">COUNTIF(G4:H4,"&lt;&gt;")+COUNTIF(N4:O4,"&lt;&gt;")+COUNTIF(U4:V4,"&lt;&gt;")+COUNTIF(AB4:AC4,"&lt;&gt;")+COUNTIF(AF4,"&lt;&gt;")</f>
        <v>0</v>
      </c>
      <c r="AQ4" s="99">
        <f t="shared" ref="AQ4:AQ17" si="9">SUM(AH4,AI4,AJ4,AK4,AM4)</f>
        <v>21</v>
      </c>
    </row>
    <row r="5" spans="1:43">
      <c r="A5" s="95" t="s">
        <v>28</v>
      </c>
      <c r="B5" s="96" t="s">
        <v>140</v>
      </c>
      <c r="C5" s="96" t="s">
        <v>41</v>
      </c>
      <c r="D5" s="96" t="s">
        <v>6</v>
      </c>
      <c r="E5" s="96" t="s">
        <v>6</v>
      </c>
      <c r="F5" s="96" t="s">
        <v>6</v>
      </c>
      <c r="G5" s="97"/>
      <c r="H5" s="97"/>
      <c r="I5" s="96" t="s">
        <v>6</v>
      </c>
      <c r="J5" s="96" t="s">
        <v>6</v>
      </c>
      <c r="K5" s="96" t="s">
        <v>6</v>
      </c>
      <c r="L5" s="96" t="s">
        <v>6</v>
      </c>
      <c r="M5" s="96" t="s">
        <v>6</v>
      </c>
      <c r="N5" s="97"/>
      <c r="O5" s="97"/>
      <c r="P5" s="96" t="s">
        <v>6</v>
      </c>
      <c r="Q5" s="96" t="s">
        <v>6</v>
      </c>
      <c r="R5" s="96" t="s">
        <v>6</v>
      </c>
      <c r="S5" s="96" t="s">
        <v>6</v>
      </c>
      <c r="T5" s="96" t="s">
        <v>6</v>
      </c>
      <c r="U5" s="97"/>
      <c r="V5" s="97"/>
      <c r="W5" s="96" t="s">
        <v>6</v>
      </c>
      <c r="X5" s="96" t="s">
        <v>6</v>
      </c>
      <c r="Y5" s="96" t="s">
        <v>6</v>
      </c>
      <c r="Z5" s="96" t="s">
        <v>6</v>
      </c>
      <c r="AA5" s="96" t="s">
        <v>6</v>
      </c>
      <c r="AB5" s="97"/>
      <c r="AC5" s="97"/>
      <c r="AD5" s="96" t="s">
        <v>6</v>
      </c>
      <c r="AE5" s="96" t="s">
        <v>6</v>
      </c>
      <c r="AF5" s="97"/>
      <c r="AG5" s="96" t="s">
        <v>6</v>
      </c>
      <c r="AH5" s="96">
        <f t="shared" si="0"/>
        <v>0</v>
      </c>
      <c r="AI5" s="96">
        <f t="shared" si="1"/>
        <v>0</v>
      </c>
      <c r="AJ5" s="96">
        <f t="shared" si="2"/>
        <v>0</v>
      </c>
      <c r="AK5" s="96">
        <f t="shared" si="3"/>
        <v>21</v>
      </c>
      <c r="AL5" s="96">
        <f t="shared" si="4"/>
        <v>9</v>
      </c>
      <c r="AM5" s="96">
        <f t="shared" si="5"/>
        <v>0</v>
      </c>
      <c r="AN5" s="96">
        <f t="shared" si="6"/>
        <v>157.5</v>
      </c>
      <c r="AO5" s="34">
        <f t="shared" si="7"/>
        <v>168</v>
      </c>
      <c r="AP5" s="98">
        <f t="shared" si="8"/>
        <v>0</v>
      </c>
      <c r="AQ5" s="99">
        <f t="shared" si="9"/>
        <v>21</v>
      </c>
    </row>
    <row r="6" spans="1:43" ht="14.25" thickBot="1">
      <c r="A6" s="114" t="s">
        <v>154</v>
      </c>
      <c r="B6" s="112" t="s">
        <v>19</v>
      </c>
      <c r="C6" s="112" t="s">
        <v>44</v>
      </c>
      <c r="D6" s="112"/>
      <c r="E6" s="112" t="s">
        <v>3</v>
      </c>
      <c r="F6" s="112" t="s">
        <v>3</v>
      </c>
      <c r="G6" s="110"/>
      <c r="H6" s="110"/>
      <c r="I6" s="112" t="s">
        <v>3</v>
      </c>
      <c r="J6" s="112"/>
      <c r="K6" s="112" t="s">
        <v>3</v>
      </c>
      <c r="L6" s="112" t="s">
        <v>3</v>
      </c>
      <c r="M6" s="112" t="s">
        <v>3</v>
      </c>
      <c r="N6" s="110"/>
      <c r="O6" s="110"/>
      <c r="P6" s="112" t="s">
        <v>3</v>
      </c>
      <c r="Q6" s="112" t="s">
        <v>3</v>
      </c>
      <c r="R6" s="112" t="s">
        <v>3</v>
      </c>
      <c r="S6" s="112"/>
      <c r="T6" s="112" t="s">
        <v>3</v>
      </c>
      <c r="U6" s="110"/>
      <c r="V6" s="110"/>
      <c r="W6" s="112" t="s">
        <v>3</v>
      </c>
      <c r="X6" s="112"/>
      <c r="Y6" s="112" t="s">
        <v>3</v>
      </c>
      <c r="Z6" s="112" t="s">
        <v>3</v>
      </c>
      <c r="AA6" s="112" t="s">
        <v>3</v>
      </c>
      <c r="AB6" s="110"/>
      <c r="AC6" s="110"/>
      <c r="AD6" s="112" t="s">
        <v>31</v>
      </c>
      <c r="AE6" s="112" t="s">
        <v>31</v>
      </c>
      <c r="AF6" s="110"/>
      <c r="AG6" s="112" t="s">
        <v>31</v>
      </c>
      <c r="AH6" s="112">
        <f>COUNTIF(D6:AG6,"M")</f>
        <v>14</v>
      </c>
      <c r="AI6" s="112">
        <f>COUNTIF(D6:AG6,"L")</f>
        <v>3</v>
      </c>
      <c r="AJ6" s="112">
        <f>COUNTIF(D6:AG6,"N")</f>
        <v>0</v>
      </c>
      <c r="AK6" s="112">
        <f>COUNTIF(D6:AG6,"D")</f>
        <v>0</v>
      </c>
      <c r="AL6" s="112">
        <f>COUNTIF(D6:AG6,"")</f>
        <v>13</v>
      </c>
      <c r="AM6" s="112">
        <f>COUNTIF(D6:AG6,"有")</f>
        <v>0</v>
      </c>
      <c r="AN6" s="38">
        <f t="shared" ref="AN6:AN17" si="10">SUM(AH6:AI6)*8+(AJ6*8)+AK6*7.5+AM6*7.5</f>
        <v>136</v>
      </c>
      <c r="AO6" s="38">
        <f t="shared" si="7"/>
        <v>136</v>
      </c>
      <c r="AP6" s="94">
        <f t="shared" si="8"/>
        <v>0</v>
      </c>
      <c r="AQ6" s="99">
        <f>SUM(AH6,AI6,AJ6,AK6,AM6)</f>
        <v>17</v>
      </c>
    </row>
    <row r="7" spans="1:43">
      <c r="A7" s="95" t="s">
        <v>29</v>
      </c>
      <c r="B7" s="96" t="s">
        <v>17</v>
      </c>
      <c r="C7" s="96" t="s">
        <v>42</v>
      </c>
      <c r="D7" s="108"/>
      <c r="E7" s="108"/>
      <c r="F7" s="108"/>
      <c r="G7" s="97"/>
      <c r="H7" s="97"/>
      <c r="I7" s="108"/>
      <c r="J7" s="108"/>
      <c r="K7" s="108"/>
      <c r="L7" s="108"/>
      <c r="M7" s="108"/>
      <c r="N7" s="97"/>
      <c r="O7" s="97"/>
      <c r="P7" s="108"/>
      <c r="Q7" s="108"/>
      <c r="R7" s="108"/>
      <c r="S7" s="108"/>
      <c r="T7" s="108"/>
      <c r="U7" s="97"/>
      <c r="V7" s="97"/>
      <c r="W7" s="108"/>
      <c r="X7" s="108"/>
      <c r="Y7" s="108"/>
      <c r="Z7" s="108"/>
      <c r="AA7" s="108"/>
      <c r="AB7" s="97"/>
      <c r="AC7" s="97"/>
      <c r="AD7" s="108"/>
      <c r="AE7" s="108"/>
      <c r="AF7" s="97"/>
      <c r="AG7" s="108"/>
      <c r="AH7" s="96">
        <f t="shared" si="0"/>
        <v>0</v>
      </c>
      <c r="AI7" s="96">
        <f t="shared" si="1"/>
        <v>0</v>
      </c>
      <c r="AJ7" s="96">
        <f t="shared" si="2"/>
        <v>0</v>
      </c>
      <c r="AK7" s="96">
        <f t="shared" si="3"/>
        <v>0</v>
      </c>
      <c r="AL7" s="96">
        <f t="shared" si="4"/>
        <v>30</v>
      </c>
      <c r="AM7" s="96">
        <f t="shared" si="5"/>
        <v>0</v>
      </c>
      <c r="AN7" s="34">
        <f t="shared" si="10"/>
        <v>0</v>
      </c>
      <c r="AO7" s="34">
        <f t="shared" si="7"/>
        <v>0</v>
      </c>
      <c r="AP7" s="98">
        <f t="shared" si="8"/>
        <v>0</v>
      </c>
      <c r="AQ7" s="99">
        <f t="shared" si="9"/>
        <v>0</v>
      </c>
    </row>
    <row r="8" spans="1:43">
      <c r="A8" s="100" t="s">
        <v>29</v>
      </c>
      <c r="B8" s="101" t="s">
        <v>18</v>
      </c>
      <c r="C8" s="101" t="s">
        <v>43</v>
      </c>
      <c r="D8" s="101"/>
      <c r="E8" s="101" t="s">
        <v>3</v>
      </c>
      <c r="F8" s="101" t="s">
        <v>3</v>
      </c>
      <c r="G8" s="102"/>
      <c r="H8" s="102"/>
      <c r="I8" s="101" t="s">
        <v>3</v>
      </c>
      <c r="J8" s="101" t="s">
        <v>3</v>
      </c>
      <c r="K8" s="101" t="s">
        <v>3</v>
      </c>
      <c r="L8" s="101" t="s">
        <v>4</v>
      </c>
      <c r="M8" s="101"/>
      <c r="N8" s="102"/>
      <c r="O8" s="102" t="s">
        <v>3</v>
      </c>
      <c r="P8" s="101" t="s">
        <v>3</v>
      </c>
      <c r="Q8" s="101" t="s">
        <v>4</v>
      </c>
      <c r="R8" s="101"/>
      <c r="S8" s="101" t="s">
        <v>3</v>
      </c>
      <c r="T8" s="101" t="s">
        <v>3</v>
      </c>
      <c r="U8" s="102"/>
      <c r="V8" s="102"/>
      <c r="W8" s="101" t="s">
        <v>3</v>
      </c>
      <c r="X8" s="101" t="s">
        <v>3</v>
      </c>
      <c r="Y8" s="101" t="s">
        <v>3</v>
      </c>
      <c r="Z8" s="101"/>
      <c r="AA8" s="101" t="s">
        <v>3</v>
      </c>
      <c r="AB8" s="102"/>
      <c r="AC8" s="102"/>
      <c r="AD8" s="101" t="s">
        <v>3</v>
      </c>
      <c r="AE8" s="101" t="s">
        <v>3</v>
      </c>
      <c r="AF8" s="102"/>
      <c r="AG8" s="101" t="s">
        <v>3</v>
      </c>
      <c r="AH8" s="101">
        <f t="shared" si="0"/>
        <v>16</v>
      </c>
      <c r="AI8" s="101">
        <f t="shared" si="1"/>
        <v>2</v>
      </c>
      <c r="AJ8" s="101">
        <f t="shared" si="2"/>
        <v>0</v>
      </c>
      <c r="AK8" s="101">
        <f t="shared" si="3"/>
        <v>0</v>
      </c>
      <c r="AL8" s="101">
        <f t="shared" si="4"/>
        <v>12</v>
      </c>
      <c r="AM8" s="101">
        <f t="shared" si="5"/>
        <v>0</v>
      </c>
      <c r="AN8" s="45">
        <f t="shared" si="10"/>
        <v>144</v>
      </c>
      <c r="AO8" s="45">
        <f t="shared" si="7"/>
        <v>144</v>
      </c>
      <c r="AP8" s="103">
        <f t="shared" si="8"/>
        <v>1</v>
      </c>
      <c r="AQ8" s="99">
        <f t="shared" si="9"/>
        <v>18</v>
      </c>
    </row>
    <row r="9" spans="1:43">
      <c r="A9" s="100" t="s">
        <v>29</v>
      </c>
      <c r="B9" s="101" t="s">
        <v>141</v>
      </c>
      <c r="C9" s="101" t="s">
        <v>46</v>
      </c>
      <c r="D9" s="101"/>
      <c r="E9" s="101" t="s">
        <v>3</v>
      </c>
      <c r="F9" s="101" t="s">
        <v>3</v>
      </c>
      <c r="G9" s="102" t="s">
        <v>3</v>
      </c>
      <c r="H9" s="102"/>
      <c r="I9" s="101"/>
      <c r="J9" s="101" t="s">
        <v>3</v>
      </c>
      <c r="K9" s="101" t="s">
        <v>3</v>
      </c>
      <c r="L9" s="101" t="s">
        <v>3</v>
      </c>
      <c r="M9" s="101" t="s">
        <v>3</v>
      </c>
      <c r="N9" s="102"/>
      <c r="O9" s="102"/>
      <c r="P9" s="101" t="s">
        <v>4</v>
      </c>
      <c r="Q9" s="101" t="s">
        <v>4</v>
      </c>
      <c r="R9" s="101" t="s">
        <v>4</v>
      </c>
      <c r="S9" s="101"/>
      <c r="T9" s="101" t="s">
        <v>4</v>
      </c>
      <c r="U9" s="102"/>
      <c r="V9" s="102"/>
      <c r="W9" s="101"/>
      <c r="X9" s="101" t="s">
        <v>3</v>
      </c>
      <c r="Y9" s="101" t="s">
        <v>3</v>
      </c>
      <c r="Z9" s="101" t="s">
        <v>3</v>
      </c>
      <c r="AA9" s="101" t="s">
        <v>3</v>
      </c>
      <c r="AB9" s="102"/>
      <c r="AC9" s="102"/>
      <c r="AD9" s="101" t="s">
        <v>3</v>
      </c>
      <c r="AE9" s="101" t="s">
        <v>3</v>
      </c>
      <c r="AF9" s="102" t="s">
        <v>3</v>
      </c>
      <c r="AG9" s="101"/>
      <c r="AH9" s="101">
        <f t="shared" si="0"/>
        <v>14</v>
      </c>
      <c r="AI9" s="101">
        <f t="shared" si="1"/>
        <v>4</v>
      </c>
      <c r="AJ9" s="101">
        <f t="shared" si="2"/>
        <v>0</v>
      </c>
      <c r="AK9" s="101">
        <f t="shared" si="3"/>
        <v>0</v>
      </c>
      <c r="AL9" s="101">
        <f t="shared" si="4"/>
        <v>12</v>
      </c>
      <c r="AM9" s="101">
        <f t="shared" si="5"/>
        <v>0</v>
      </c>
      <c r="AN9" s="45">
        <f t="shared" si="10"/>
        <v>144</v>
      </c>
      <c r="AO9" s="45">
        <f t="shared" si="7"/>
        <v>144</v>
      </c>
      <c r="AP9" s="103">
        <f t="shared" si="8"/>
        <v>2</v>
      </c>
      <c r="AQ9" s="99">
        <f t="shared" si="9"/>
        <v>18</v>
      </c>
    </row>
    <row r="10" spans="1:43">
      <c r="A10" s="100" t="s">
        <v>155</v>
      </c>
      <c r="B10" s="101" t="s">
        <v>101</v>
      </c>
      <c r="C10" s="101" t="s">
        <v>103</v>
      </c>
      <c r="D10" s="101" t="s">
        <v>3</v>
      </c>
      <c r="E10" s="101"/>
      <c r="F10" s="101"/>
      <c r="G10" s="102" t="s">
        <v>4</v>
      </c>
      <c r="H10" s="102" t="s">
        <v>4</v>
      </c>
      <c r="I10" s="101"/>
      <c r="J10" s="101" t="s">
        <v>3</v>
      </c>
      <c r="K10" s="101" t="s">
        <v>3</v>
      </c>
      <c r="L10" s="101" t="s">
        <v>3</v>
      </c>
      <c r="M10" s="101"/>
      <c r="N10" s="102"/>
      <c r="O10" s="102"/>
      <c r="P10" s="101" t="s">
        <v>3</v>
      </c>
      <c r="Q10" s="101"/>
      <c r="R10" s="101" t="s">
        <v>3</v>
      </c>
      <c r="S10" s="101" t="s">
        <v>3</v>
      </c>
      <c r="T10" s="101" t="s">
        <v>3</v>
      </c>
      <c r="U10" s="102"/>
      <c r="V10" s="102"/>
      <c r="W10" s="101" t="s">
        <v>3</v>
      </c>
      <c r="X10" s="101" t="s">
        <v>3</v>
      </c>
      <c r="Y10" s="101" t="s">
        <v>4</v>
      </c>
      <c r="Z10" s="101" t="s">
        <v>4</v>
      </c>
      <c r="AA10" s="101"/>
      <c r="AB10" s="102"/>
      <c r="AC10" s="102" t="s">
        <v>3</v>
      </c>
      <c r="AD10" s="101" t="s">
        <v>3</v>
      </c>
      <c r="AE10" s="101" t="s">
        <v>4</v>
      </c>
      <c r="AF10" s="102"/>
      <c r="AG10" s="101" t="s">
        <v>3</v>
      </c>
      <c r="AH10" s="101">
        <f t="shared" si="0"/>
        <v>13</v>
      </c>
      <c r="AI10" s="101">
        <f t="shared" si="1"/>
        <v>5</v>
      </c>
      <c r="AJ10" s="101">
        <f t="shared" si="2"/>
        <v>0</v>
      </c>
      <c r="AK10" s="101">
        <f t="shared" si="3"/>
        <v>0</v>
      </c>
      <c r="AL10" s="101">
        <f t="shared" si="4"/>
        <v>12</v>
      </c>
      <c r="AM10" s="101">
        <f t="shared" si="5"/>
        <v>0</v>
      </c>
      <c r="AN10" s="45">
        <f t="shared" si="10"/>
        <v>144</v>
      </c>
      <c r="AO10" s="45">
        <f t="shared" si="7"/>
        <v>144</v>
      </c>
      <c r="AP10" s="103">
        <f t="shared" si="8"/>
        <v>3</v>
      </c>
      <c r="AQ10" s="99">
        <f t="shared" si="9"/>
        <v>18</v>
      </c>
    </row>
    <row r="11" spans="1:43" ht="14.25" thickBot="1">
      <c r="A11" s="91" t="s">
        <v>155</v>
      </c>
      <c r="B11" s="92" t="s">
        <v>146</v>
      </c>
      <c r="C11" s="92" t="s">
        <v>50</v>
      </c>
      <c r="D11" s="92" t="s">
        <v>3</v>
      </c>
      <c r="E11" s="92"/>
      <c r="F11" s="92"/>
      <c r="G11" s="93" t="s">
        <v>3</v>
      </c>
      <c r="H11" s="93"/>
      <c r="I11" s="92" t="s">
        <v>3</v>
      </c>
      <c r="J11" s="92" t="s">
        <v>3</v>
      </c>
      <c r="K11" s="92"/>
      <c r="L11" s="92" t="s">
        <v>3</v>
      </c>
      <c r="M11" s="92" t="s">
        <v>3</v>
      </c>
      <c r="N11" s="93"/>
      <c r="O11" s="93"/>
      <c r="P11" s="92" t="s">
        <v>3</v>
      </c>
      <c r="Q11" s="92" t="s">
        <v>3</v>
      </c>
      <c r="R11" s="92" t="s">
        <v>3</v>
      </c>
      <c r="S11" s="92" t="s">
        <v>3</v>
      </c>
      <c r="T11" s="92"/>
      <c r="U11" s="93"/>
      <c r="V11" s="93" t="s">
        <v>3</v>
      </c>
      <c r="W11" s="92" t="s">
        <v>3</v>
      </c>
      <c r="X11" s="92" t="s">
        <v>3</v>
      </c>
      <c r="Y11" s="92"/>
      <c r="Z11" s="92" t="s">
        <v>3</v>
      </c>
      <c r="AA11" s="92" t="s">
        <v>3</v>
      </c>
      <c r="AB11" s="93"/>
      <c r="AC11" s="93"/>
      <c r="AD11" s="92" t="s">
        <v>3</v>
      </c>
      <c r="AE11" s="92" t="s">
        <v>3</v>
      </c>
      <c r="AF11" s="93"/>
      <c r="AG11" s="92" t="s">
        <v>3</v>
      </c>
      <c r="AH11" s="92">
        <f>COUNTIF(D11:AG11,"M")</f>
        <v>18</v>
      </c>
      <c r="AI11" s="92">
        <f>COUNTIF(D11:AG11,"L")</f>
        <v>0</v>
      </c>
      <c r="AJ11" s="92">
        <f>COUNTIF(D11:AG11,"N")</f>
        <v>0</v>
      </c>
      <c r="AK11" s="92">
        <f>COUNTIF(D11:AG11,"D")</f>
        <v>0</v>
      </c>
      <c r="AL11" s="92">
        <f>COUNTIF(D11:AG11,"")</f>
        <v>12</v>
      </c>
      <c r="AM11" s="92">
        <f>COUNTIF(D11:AG11,"有")</f>
        <v>0</v>
      </c>
      <c r="AN11" s="38">
        <f t="shared" si="10"/>
        <v>144</v>
      </c>
      <c r="AO11" s="38">
        <f t="shared" si="7"/>
        <v>144</v>
      </c>
      <c r="AP11" s="94">
        <f t="shared" si="8"/>
        <v>2</v>
      </c>
      <c r="AQ11" s="99">
        <f>SUM(AH11,AI11,AJ11,AK11,AM11)</f>
        <v>18</v>
      </c>
    </row>
    <row r="12" spans="1:43">
      <c r="A12" s="105" t="s">
        <v>30</v>
      </c>
      <c r="B12" s="106" t="s">
        <v>144</v>
      </c>
      <c r="C12" s="106" t="s">
        <v>48</v>
      </c>
      <c r="D12" s="106" t="s">
        <v>3</v>
      </c>
      <c r="E12" s="106" t="s">
        <v>3</v>
      </c>
      <c r="F12" s="106"/>
      <c r="G12" s="107"/>
      <c r="H12" s="107" t="s">
        <v>3</v>
      </c>
      <c r="I12" s="106" t="s">
        <v>3</v>
      </c>
      <c r="J12" s="106" t="s">
        <v>3</v>
      </c>
      <c r="K12" s="106"/>
      <c r="L12" s="106" t="s">
        <v>3</v>
      </c>
      <c r="M12" s="106" t="s">
        <v>3</v>
      </c>
      <c r="N12" s="118" t="s">
        <v>32</v>
      </c>
      <c r="O12" s="107"/>
      <c r="P12" s="106"/>
      <c r="Q12" s="106" t="s">
        <v>3</v>
      </c>
      <c r="R12" s="106" t="s">
        <v>3</v>
      </c>
      <c r="S12" s="106" t="s">
        <v>4</v>
      </c>
      <c r="T12" s="106"/>
      <c r="U12" s="107"/>
      <c r="V12" s="107"/>
      <c r="W12" s="106" t="s">
        <v>4</v>
      </c>
      <c r="X12" s="106" t="s">
        <v>4</v>
      </c>
      <c r="Y12" s="106"/>
      <c r="Z12" s="106"/>
      <c r="AA12" s="106" t="s">
        <v>3</v>
      </c>
      <c r="AB12" s="107" t="s">
        <v>3</v>
      </c>
      <c r="AC12" s="107"/>
      <c r="AD12" s="106" t="s">
        <v>3</v>
      </c>
      <c r="AE12" s="106" t="s">
        <v>3</v>
      </c>
      <c r="AF12" s="107"/>
      <c r="AG12" s="106" t="s">
        <v>3</v>
      </c>
      <c r="AH12" s="106">
        <f t="shared" si="0"/>
        <v>15</v>
      </c>
      <c r="AI12" s="106">
        <f t="shared" si="1"/>
        <v>3</v>
      </c>
      <c r="AJ12" s="106">
        <f t="shared" si="2"/>
        <v>0</v>
      </c>
      <c r="AK12" s="106">
        <f t="shared" si="3"/>
        <v>0</v>
      </c>
      <c r="AL12" s="106">
        <f t="shared" si="4"/>
        <v>12</v>
      </c>
      <c r="AM12" s="106">
        <f t="shared" si="5"/>
        <v>0</v>
      </c>
      <c r="AN12" s="34">
        <f t="shared" si="10"/>
        <v>144</v>
      </c>
      <c r="AO12" s="34">
        <f t="shared" si="7"/>
        <v>144</v>
      </c>
      <c r="AP12" s="98">
        <f t="shared" si="8"/>
        <v>3</v>
      </c>
      <c r="AQ12" s="99">
        <f t="shared" si="9"/>
        <v>18</v>
      </c>
    </row>
    <row r="13" spans="1:43">
      <c r="A13" s="100" t="s">
        <v>30</v>
      </c>
      <c r="B13" s="101" t="s">
        <v>145</v>
      </c>
      <c r="C13" s="101" t="s">
        <v>49</v>
      </c>
      <c r="D13" s="101" t="s">
        <v>4</v>
      </c>
      <c r="E13" s="101" t="s">
        <v>4</v>
      </c>
      <c r="F13" s="101"/>
      <c r="G13" s="102"/>
      <c r="H13" s="102" t="s">
        <v>4</v>
      </c>
      <c r="I13" s="101" t="s">
        <v>4</v>
      </c>
      <c r="J13" s="101" t="s">
        <v>4</v>
      </c>
      <c r="K13" s="101"/>
      <c r="L13" s="101"/>
      <c r="M13" s="101" t="s">
        <v>31</v>
      </c>
      <c r="N13" s="102" t="s">
        <v>31</v>
      </c>
      <c r="O13" s="102"/>
      <c r="P13" s="101" t="s">
        <v>4</v>
      </c>
      <c r="Q13" s="101"/>
      <c r="R13" s="101"/>
      <c r="S13" s="144" t="s">
        <v>31</v>
      </c>
      <c r="T13" s="101" t="s">
        <v>4</v>
      </c>
      <c r="U13" s="122"/>
      <c r="V13" s="122"/>
      <c r="W13" s="144" t="s">
        <v>3</v>
      </c>
      <c r="X13" s="101" t="s">
        <v>3</v>
      </c>
      <c r="Y13" s="101" t="s">
        <v>3</v>
      </c>
      <c r="Z13" s="101" t="s">
        <v>3</v>
      </c>
      <c r="AA13" s="101"/>
      <c r="AB13" s="102"/>
      <c r="AC13" s="102" t="s">
        <v>3</v>
      </c>
      <c r="AD13" s="101" t="s">
        <v>3</v>
      </c>
      <c r="AE13" s="101" t="s">
        <v>3</v>
      </c>
      <c r="AF13" s="102"/>
      <c r="AG13" s="101" t="s">
        <v>3</v>
      </c>
      <c r="AH13" s="101">
        <f t="shared" si="0"/>
        <v>8</v>
      </c>
      <c r="AI13" s="101">
        <f t="shared" si="1"/>
        <v>10</v>
      </c>
      <c r="AJ13" s="101">
        <f t="shared" si="2"/>
        <v>0</v>
      </c>
      <c r="AK13" s="101">
        <f t="shared" si="3"/>
        <v>0</v>
      </c>
      <c r="AL13" s="101">
        <f t="shared" si="4"/>
        <v>12</v>
      </c>
      <c r="AM13" s="101">
        <f t="shared" si="5"/>
        <v>0</v>
      </c>
      <c r="AN13" s="45">
        <f t="shared" si="10"/>
        <v>144</v>
      </c>
      <c r="AO13" s="46">
        <f t="shared" si="7"/>
        <v>144</v>
      </c>
      <c r="AP13" s="103">
        <f t="shared" si="8"/>
        <v>3</v>
      </c>
      <c r="AQ13" s="99">
        <f t="shared" si="9"/>
        <v>18</v>
      </c>
    </row>
    <row r="14" spans="1:43">
      <c r="A14" s="100" t="s">
        <v>30</v>
      </c>
      <c r="B14" s="101" t="s">
        <v>147</v>
      </c>
      <c r="C14" s="101" t="s">
        <v>51</v>
      </c>
      <c r="D14" s="101" t="s">
        <v>4</v>
      </c>
      <c r="E14" s="101" t="s">
        <v>4</v>
      </c>
      <c r="F14" s="101" t="s">
        <v>4</v>
      </c>
      <c r="G14" s="59"/>
      <c r="H14" s="102"/>
      <c r="I14" s="101" t="s">
        <v>4</v>
      </c>
      <c r="J14" s="101" t="s">
        <v>4</v>
      </c>
      <c r="K14" s="101" t="s">
        <v>4</v>
      </c>
      <c r="L14" s="101"/>
      <c r="M14" s="101" t="s">
        <v>4</v>
      </c>
      <c r="N14" s="59"/>
      <c r="O14" s="102" t="s">
        <v>4</v>
      </c>
      <c r="P14" s="59"/>
      <c r="Q14" s="59"/>
      <c r="R14" s="101" t="s">
        <v>4</v>
      </c>
      <c r="S14" s="101" t="s">
        <v>4</v>
      </c>
      <c r="T14" s="101"/>
      <c r="U14" s="102" t="s">
        <v>4</v>
      </c>
      <c r="V14" s="102"/>
      <c r="W14" s="101"/>
      <c r="X14" s="59"/>
      <c r="Y14" s="101" t="s">
        <v>4</v>
      </c>
      <c r="Z14" s="101" t="s">
        <v>4</v>
      </c>
      <c r="AA14" s="144" t="s">
        <v>4</v>
      </c>
      <c r="AB14" s="120"/>
      <c r="AC14" s="122" t="s">
        <v>4</v>
      </c>
      <c r="AD14" s="101" t="s">
        <v>4</v>
      </c>
      <c r="AE14" s="59"/>
      <c r="AF14" s="102" t="s">
        <v>4</v>
      </c>
      <c r="AG14" s="101" t="s">
        <v>4</v>
      </c>
      <c r="AH14" s="101">
        <f t="shared" si="0"/>
        <v>0</v>
      </c>
      <c r="AI14" s="101">
        <f t="shared" si="1"/>
        <v>18</v>
      </c>
      <c r="AJ14" s="101">
        <f t="shared" si="2"/>
        <v>0</v>
      </c>
      <c r="AK14" s="101">
        <f t="shared" si="3"/>
        <v>0</v>
      </c>
      <c r="AL14" s="101">
        <f t="shared" si="4"/>
        <v>12</v>
      </c>
      <c r="AM14" s="101">
        <f t="shared" si="5"/>
        <v>0</v>
      </c>
      <c r="AN14" s="45">
        <f t="shared" si="10"/>
        <v>144</v>
      </c>
      <c r="AO14" s="45">
        <f t="shared" si="7"/>
        <v>144</v>
      </c>
      <c r="AP14" s="103">
        <f t="shared" si="8"/>
        <v>4</v>
      </c>
      <c r="AQ14" s="99">
        <f t="shared" si="9"/>
        <v>18</v>
      </c>
    </row>
    <row r="15" spans="1:43">
      <c r="A15" s="100" t="s">
        <v>86</v>
      </c>
      <c r="B15" s="101" t="s">
        <v>148</v>
      </c>
      <c r="C15" s="101" t="s">
        <v>87</v>
      </c>
      <c r="D15" s="59"/>
      <c r="E15" s="59"/>
      <c r="F15" s="101" t="s">
        <v>4</v>
      </c>
      <c r="G15" s="102" t="s">
        <v>4</v>
      </c>
      <c r="H15" s="102"/>
      <c r="I15" s="101"/>
      <c r="J15" s="119" t="s">
        <v>79</v>
      </c>
      <c r="K15" s="101" t="s">
        <v>4</v>
      </c>
      <c r="L15" s="101" t="s">
        <v>4</v>
      </c>
      <c r="M15" s="101" t="s">
        <v>4</v>
      </c>
      <c r="N15" s="59"/>
      <c r="O15" s="102"/>
      <c r="P15" s="101" t="s">
        <v>3</v>
      </c>
      <c r="Q15" s="101" t="s">
        <v>3</v>
      </c>
      <c r="R15" s="101"/>
      <c r="S15" s="101" t="s">
        <v>3</v>
      </c>
      <c r="T15" s="101"/>
      <c r="U15" s="102" t="s">
        <v>3</v>
      </c>
      <c r="V15" s="102" t="s">
        <v>31</v>
      </c>
      <c r="W15" s="101" t="s">
        <v>4</v>
      </c>
      <c r="X15" s="101" t="s">
        <v>4</v>
      </c>
      <c r="Y15" s="101"/>
      <c r="Z15" s="101"/>
      <c r="AA15" s="101" t="s">
        <v>4</v>
      </c>
      <c r="AB15" s="102" t="s">
        <v>4</v>
      </c>
      <c r="AC15" s="102"/>
      <c r="AD15" s="101" t="s">
        <v>4</v>
      </c>
      <c r="AE15" s="101" t="s">
        <v>4</v>
      </c>
      <c r="AF15" s="102"/>
      <c r="AG15" s="101" t="s">
        <v>4</v>
      </c>
      <c r="AH15" s="101">
        <f t="shared" si="0"/>
        <v>4</v>
      </c>
      <c r="AI15" s="101">
        <f t="shared" si="1"/>
        <v>13</v>
      </c>
      <c r="AJ15" s="101">
        <f t="shared" si="2"/>
        <v>0</v>
      </c>
      <c r="AK15" s="101">
        <f t="shared" si="3"/>
        <v>0</v>
      </c>
      <c r="AL15" s="101">
        <f t="shared" si="4"/>
        <v>12</v>
      </c>
      <c r="AM15" s="101">
        <f t="shared" si="5"/>
        <v>1</v>
      </c>
      <c r="AN15" s="45">
        <f t="shared" si="10"/>
        <v>143.5</v>
      </c>
      <c r="AO15" s="45">
        <f t="shared" si="7"/>
        <v>144</v>
      </c>
      <c r="AP15" s="103">
        <f t="shared" si="8"/>
        <v>4</v>
      </c>
      <c r="AQ15" s="99">
        <f t="shared" si="9"/>
        <v>18</v>
      </c>
    </row>
    <row r="16" spans="1:43">
      <c r="A16" s="100" t="s">
        <v>86</v>
      </c>
      <c r="B16" s="101" t="s">
        <v>149</v>
      </c>
      <c r="C16" s="101" t="s">
        <v>162</v>
      </c>
      <c r="D16" s="101" t="s">
        <v>3</v>
      </c>
      <c r="E16" s="101" t="s">
        <v>3</v>
      </c>
      <c r="F16" s="101" t="s">
        <v>3</v>
      </c>
      <c r="G16" s="102"/>
      <c r="H16" s="102"/>
      <c r="I16" s="101" t="s">
        <v>3</v>
      </c>
      <c r="J16" s="101"/>
      <c r="K16" s="101" t="s">
        <v>3</v>
      </c>
      <c r="L16" s="101" t="s">
        <v>3</v>
      </c>
      <c r="M16" s="101" t="s">
        <v>3</v>
      </c>
      <c r="N16" s="102"/>
      <c r="O16" s="102"/>
      <c r="P16" s="101"/>
      <c r="Q16" s="101" t="s">
        <v>3</v>
      </c>
      <c r="R16" s="101" t="s">
        <v>3</v>
      </c>
      <c r="S16" s="101" t="s">
        <v>3</v>
      </c>
      <c r="T16" s="101" t="s">
        <v>3</v>
      </c>
      <c r="U16" s="102"/>
      <c r="V16" s="102"/>
      <c r="W16" s="101" t="s">
        <v>3</v>
      </c>
      <c r="X16" s="101" t="s">
        <v>3</v>
      </c>
      <c r="Y16" s="101" t="s">
        <v>3</v>
      </c>
      <c r="Z16" s="101" t="s">
        <v>3</v>
      </c>
      <c r="AA16" s="101"/>
      <c r="AB16" s="102"/>
      <c r="AC16" s="102"/>
      <c r="AD16" s="101" t="s">
        <v>3</v>
      </c>
      <c r="AE16" s="101" t="s">
        <v>3</v>
      </c>
      <c r="AF16" s="102"/>
      <c r="AG16" s="101" t="s">
        <v>3</v>
      </c>
      <c r="AH16" s="101">
        <f t="shared" si="0"/>
        <v>18</v>
      </c>
      <c r="AI16" s="101">
        <f t="shared" si="1"/>
        <v>0</v>
      </c>
      <c r="AJ16" s="101">
        <f t="shared" si="2"/>
        <v>0</v>
      </c>
      <c r="AK16" s="101">
        <f t="shared" si="3"/>
        <v>0</v>
      </c>
      <c r="AL16" s="101">
        <f t="shared" si="4"/>
        <v>12</v>
      </c>
      <c r="AM16" s="101">
        <f t="shared" si="5"/>
        <v>0</v>
      </c>
      <c r="AN16" s="45">
        <f t="shared" si="10"/>
        <v>144</v>
      </c>
      <c r="AO16" s="45">
        <f t="shared" si="7"/>
        <v>144</v>
      </c>
      <c r="AP16" s="103">
        <f t="shared" si="8"/>
        <v>0</v>
      </c>
      <c r="AQ16" s="99">
        <f t="shared" si="9"/>
        <v>18</v>
      </c>
    </row>
    <row r="17" spans="1:43" ht="14.25" thickBot="1">
      <c r="A17" s="124" t="s">
        <v>86</v>
      </c>
      <c r="B17" s="125" t="s">
        <v>163</v>
      </c>
      <c r="C17" s="125" t="s">
        <v>164</v>
      </c>
      <c r="D17" s="125" t="s">
        <v>6</v>
      </c>
      <c r="E17" s="125" t="s">
        <v>6</v>
      </c>
      <c r="F17" s="125" t="s">
        <v>6</v>
      </c>
      <c r="G17" s="162"/>
      <c r="H17" s="162"/>
      <c r="I17" s="125" t="s">
        <v>6</v>
      </c>
      <c r="J17" s="125" t="s">
        <v>6</v>
      </c>
      <c r="K17" s="125" t="s">
        <v>6</v>
      </c>
      <c r="L17" s="125" t="s">
        <v>6</v>
      </c>
      <c r="M17" s="125" t="s">
        <v>6</v>
      </c>
      <c r="N17" s="162"/>
      <c r="O17" s="162"/>
      <c r="P17" s="125" t="s">
        <v>6</v>
      </c>
      <c r="Q17" s="125" t="s">
        <v>6</v>
      </c>
      <c r="R17" s="125" t="s">
        <v>6</v>
      </c>
      <c r="S17" s="125" t="s">
        <v>6</v>
      </c>
      <c r="T17" s="125" t="s">
        <v>6</v>
      </c>
      <c r="U17" s="162"/>
      <c r="V17" s="162"/>
      <c r="W17" s="125" t="s">
        <v>6</v>
      </c>
      <c r="X17" s="125" t="s">
        <v>6</v>
      </c>
      <c r="Y17" s="125" t="s">
        <v>6</v>
      </c>
      <c r="Z17" s="125" t="s">
        <v>6</v>
      </c>
      <c r="AA17" s="125" t="s">
        <v>6</v>
      </c>
      <c r="AB17" s="162"/>
      <c r="AC17" s="162"/>
      <c r="AD17" s="125" t="s">
        <v>6</v>
      </c>
      <c r="AE17" s="125" t="s">
        <v>6</v>
      </c>
      <c r="AF17" s="162"/>
      <c r="AG17" s="125" t="s">
        <v>6</v>
      </c>
      <c r="AH17" s="125">
        <f t="shared" si="0"/>
        <v>0</v>
      </c>
      <c r="AI17" s="125">
        <f t="shared" si="1"/>
        <v>0</v>
      </c>
      <c r="AJ17" s="125">
        <f t="shared" si="2"/>
        <v>0</v>
      </c>
      <c r="AK17" s="125">
        <f t="shared" si="3"/>
        <v>21</v>
      </c>
      <c r="AL17" s="125">
        <f t="shared" si="4"/>
        <v>9</v>
      </c>
      <c r="AM17" s="125">
        <f t="shared" si="5"/>
        <v>0</v>
      </c>
      <c r="AN17" s="45">
        <f t="shared" si="10"/>
        <v>157.5</v>
      </c>
      <c r="AO17" s="38">
        <f t="shared" si="7"/>
        <v>168</v>
      </c>
      <c r="AP17" s="94">
        <f t="shared" si="8"/>
        <v>0</v>
      </c>
      <c r="AQ17" s="99">
        <f t="shared" si="9"/>
        <v>21</v>
      </c>
    </row>
    <row r="18" spans="1:43" ht="16.5" thickBot="1">
      <c r="A18" s="126"/>
      <c r="B18" s="127"/>
      <c r="C18" s="127"/>
      <c r="D18" s="127"/>
      <c r="E18" s="127"/>
      <c r="F18" s="127"/>
      <c r="G18" s="128"/>
      <c r="H18" s="128"/>
      <c r="I18" s="127"/>
      <c r="J18" s="127"/>
      <c r="K18" s="127"/>
      <c r="L18" s="127"/>
      <c r="M18" s="127"/>
      <c r="N18" s="128"/>
      <c r="O18" s="128"/>
      <c r="P18" s="127"/>
      <c r="Q18" s="127"/>
      <c r="R18" s="127"/>
      <c r="S18" s="127"/>
      <c r="T18" s="127"/>
      <c r="U18" s="128"/>
      <c r="V18" s="128"/>
      <c r="W18" s="127"/>
      <c r="X18" s="127"/>
      <c r="Y18" s="127"/>
      <c r="Z18" s="127"/>
      <c r="AA18" s="127"/>
      <c r="AB18" s="128"/>
      <c r="AC18" s="128"/>
      <c r="AD18" s="127"/>
      <c r="AE18" s="127"/>
      <c r="AF18" s="128"/>
      <c r="AG18" s="127"/>
      <c r="AH18" s="127">
        <f>SUM(AH3:AH13)</f>
        <v>98</v>
      </c>
      <c r="AI18" s="127">
        <f>SUM(AI3:AI13)</f>
        <v>27</v>
      </c>
      <c r="AJ18" s="127">
        <f>SUM(AJ3:AJ13)</f>
        <v>0</v>
      </c>
      <c r="AK18" s="127">
        <f>SUM(AK3:AK13)</f>
        <v>63</v>
      </c>
      <c r="AL18" s="127">
        <f t="shared" si="4"/>
        <v>30</v>
      </c>
      <c r="AM18" s="127">
        <f>SUM(AM3:AM13)</f>
        <v>0</v>
      </c>
      <c r="AN18" s="127" t="s">
        <v>9</v>
      </c>
      <c r="AO18" s="135"/>
      <c r="AP18" s="129">
        <f>SUM(AP3:AP17)</f>
        <v>22</v>
      </c>
      <c r="AQ18" s="90"/>
    </row>
    <row r="19" spans="1:43" ht="15.75">
      <c r="A19" s="106" t="s">
        <v>10</v>
      </c>
      <c r="B19" s="130" t="s">
        <v>69</v>
      </c>
      <c r="C19" s="130"/>
      <c r="D19" s="106">
        <f t="shared" ref="D19:AG19" si="11">COUNTIF(D3:D17,"M")</f>
        <v>4</v>
      </c>
      <c r="E19" s="106">
        <f t="shared" si="11"/>
        <v>5</v>
      </c>
      <c r="F19" s="106">
        <f t="shared" si="11"/>
        <v>4</v>
      </c>
      <c r="G19" s="107">
        <f t="shared" si="11"/>
        <v>2</v>
      </c>
      <c r="H19" s="107">
        <f t="shared" si="11"/>
        <v>1</v>
      </c>
      <c r="I19" s="106">
        <f t="shared" si="11"/>
        <v>5</v>
      </c>
      <c r="J19" s="106">
        <f t="shared" si="11"/>
        <v>5</v>
      </c>
      <c r="K19" s="106">
        <f t="shared" si="11"/>
        <v>5</v>
      </c>
      <c r="L19" s="106">
        <f t="shared" si="11"/>
        <v>6</v>
      </c>
      <c r="M19" s="106">
        <f t="shared" si="11"/>
        <v>5</v>
      </c>
      <c r="N19" s="107">
        <f t="shared" si="11"/>
        <v>1</v>
      </c>
      <c r="O19" s="107">
        <f t="shared" si="11"/>
        <v>1</v>
      </c>
      <c r="P19" s="106">
        <f t="shared" si="11"/>
        <v>5</v>
      </c>
      <c r="Q19" s="106">
        <f t="shared" si="11"/>
        <v>5</v>
      </c>
      <c r="R19" s="106">
        <f t="shared" si="11"/>
        <v>5</v>
      </c>
      <c r="S19" s="106">
        <f t="shared" si="11"/>
        <v>5</v>
      </c>
      <c r="T19" s="106">
        <f t="shared" si="11"/>
        <v>4</v>
      </c>
      <c r="U19" s="107">
        <f t="shared" si="11"/>
        <v>1</v>
      </c>
      <c r="V19" s="107">
        <f t="shared" si="11"/>
        <v>1</v>
      </c>
      <c r="W19" s="106">
        <f t="shared" si="11"/>
        <v>6</v>
      </c>
      <c r="X19" s="106">
        <f t="shared" si="11"/>
        <v>6</v>
      </c>
      <c r="Y19" s="106">
        <f t="shared" si="11"/>
        <v>5</v>
      </c>
      <c r="Z19" s="106">
        <f t="shared" si="11"/>
        <v>5</v>
      </c>
      <c r="AA19" s="106">
        <f t="shared" si="11"/>
        <v>5</v>
      </c>
      <c r="AB19" s="107">
        <f t="shared" si="11"/>
        <v>1</v>
      </c>
      <c r="AC19" s="107">
        <f t="shared" si="11"/>
        <v>2</v>
      </c>
      <c r="AD19" s="106">
        <f t="shared" si="11"/>
        <v>7</v>
      </c>
      <c r="AE19" s="106">
        <f t="shared" si="11"/>
        <v>6</v>
      </c>
      <c r="AF19" s="107">
        <f t="shared" si="11"/>
        <v>1</v>
      </c>
      <c r="AG19" s="106">
        <f t="shared" si="11"/>
        <v>6</v>
      </c>
      <c r="AH19" s="106"/>
      <c r="AI19" s="106"/>
      <c r="AJ19" s="106"/>
      <c r="AK19" s="106"/>
      <c r="AL19" s="106"/>
      <c r="AM19" s="106"/>
      <c r="AN19" s="106">
        <f>SUM(D19:AG19)</f>
        <v>120</v>
      </c>
      <c r="AO19" s="106"/>
      <c r="AP19" s="106"/>
      <c r="AQ19" s="90"/>
    </row>
    <row r="20" spans="1:43" ht="15.75">
      <c r="A20" s="101" t="s">
        <v>11</v>
      </c>
      <c r="B20" s="101" t="s">
        <v>70</v>
      </c>
      <c r="C20" s="101"/>
      <c r="D20" s="101">
        <f t="shared" ref="D20:AG20" si="12">COUNTIF(D3:D17,"L")</f>
        <v>2</v>
      </c>
      <c r="E20" s="101">
        <f t="shared" si="12"/>
        <v>2</v>
      </c>
      <c r="F20" s="101">
        <f t="shared" si="12"/>
        <v>2</v>
      </c>
      <c r="G20" s="102">
        <f t="shared" si="12"/>
        <v>2</v>
      </c>
      <c r="H20" s="102">
        <f t="shared" si="12"/>
        <v>2</v>
      </c>
      <c r="I20" s="101">
        <f t="shared" si="12"/>
        <v>2</v>
      </c>
      <c r="J20" s="101">
        <f t="shared" si="12"/>
        <v>2</v>
      </c>
      <c r="K20" s="101">
        <f t="shared" si="12"/>
        <v>2</v>
      </c>
      <c r="L20" s="101">
        <f t="shared" si="12"/>
        <v>2</v>
      </c>
      <c r="M20" s="101">
        <f t="shared" si="12"/>
        <v>3</v>
      </c>
      <c r="N20" s="102">
        <f t="shared" si="12"/>
        <v>1</v>
      </c>
      <c r="O20" s="102">
        <f t="shared" si="12"/>
        <v>1</v>
      </c>
      <c r="P20" s="101">
        <f t="shared" si="12"/>
        <v>2</v>
      </c>
      <c r="Q20" s="101">
        <f t="shared" si="12"/>
        <v>2</v>
      </c>
      <c r="R20" s="101">
        <f t="shared" si="12"/>
        <v>2</v>
      </c>
      <c r="S20" s="101">
        <f t="shared" si="12"/>
        <v>3</v>
      </c>
      <c r="T20" s="101">
        <f t="shared" si="12"/>
        <v>2</v>
      </c>
      <c r="U20" s="102">
        <f t="shared" si="12"/>
        <v>1</v>
      </c>
      <c r="V20" s="102">
        <f t="shared" si="12"/>
        <v>1</v>
      </c>
      <c r="W20" s="101">
        <f t="shared" si="12"/>
        <v>2</v>
      </c>
      <c r="X20" s="101">
        <f t="shared" si="12"/>
        <v>2</v>
      </c>
      <c r="Y20" s="101">
        <f t="shared" si="12"/>
        <v>2</v>
      </c>
      <c r="Z20" s="101">
        <f t="shared" si="12"/>
        <v>2</v>
      </c>
      <c r="AA20" s="101">
        <f t="shared" si="12"/>
        <v>2</v>
      </c>
      <c r="AB20" s="102">
        <f t="shared" si="12"/>
        <v>1</v>
      </c>
      <c r="AC20" s="102">
        <f t="shared" si="12"/>
        <v>1</v>
      </c>
      <c r="AD20" s="101">
        <f t="shared" si="12"/>
        <v>3</v>
      </c>
      <c r="AE20" s="101">
        <f t="shared" si="12"/>
        <v>3</v>
      </c>
      <c r="AF20" s="102">
        <f t="shared" si="12"/>
        <v>1</v>
      </c>
      <c r="AG20" s="101">
        <f t="shared" si="12"/>
        <v>3</v>
      </c>
      <c r="AH20" s="101"/>
      <c r="AI20" s="101"/>
      <c r="AJ20" s="101"/>
      <c r="AK20" s="101"/>
      <c r="AL20" s="101"/>
      <c r="AM20" s="101"/>
      <c r="AN20" s="101">
        <f>SUM(D20:AG20)</f>
        <v>58</v>
      </c>
      <c r="AO20" s="101"/>
      <c r="AP20" s="101"/>
      <c r="AQ20" s="90"/>
    </row>
    <row r="21" spans="1:43" ht="15.75">
      <c r="A21" s="101" t="s">
        <v>12</v>
      </c>
      <c r="B21" s="101" t="s">
        <v>68</v>
      </c>
      <c r="C21" s="101"/>
      <c r="D21" s="101">
        <f t="shared" ref="D21:AG21" si="13">COUNTIF(D3:D17,"N")</f>
        <v>0</v>
      </c>
      <c r="E21" s="101">
        <f t="shared" si="13"/>
        <v>0</v>
      </c>
      <c r="F21" s="101">
        <f t="shared" si="13"/>
        <v>0</v>
      </c>
      <c r="G21" s="102">
        <f t="shared" si="13"/>
        <v>0</v>
      </c>
      <c r="H21" s="102">
        <f t="shared" si="13"/>
        <v>0</v>
      </c>
      <c r="I21" s="101">
        <f t="shared" si="13"/>
        <v>0</v>
      </c>
      <c r="J21" s="101">
        <f t="shared" si="13"/>
        <v>0</v>
      </c>
      <c r="K21" s="101">
        <f t="shared" si="13"/>
        <v>0</v>
      </c>
      <c r="L21" s="101">
        <f t="shared" si="13"/>
        <v>0</v>
      </c>
      <c r="M21" s="101">
        <f t="shared" si="13"/>
        <v>0</v>
      </c>
      <c r="N21" s="102">
        <f t="shared" si="13"/>
        <v>0</v>
      </c>
      <c r="O21" s="102">
        <f t="shared" si="13"/>
        <v>0</v>
      </c>
      <c r="P21" s="101">
        <f t="shared" si="13"/>
        <v>0</v>
      </c>
      <c r="Q21" s="101">
        <f t="shared" si="13"/>
        <v>0</v>
      </c>
      <c r="R21" s="101">
        <f t="shared" si="13"/>
        <v>0</v>
      </c>
      <c r="S21" s="101">
        <f t="shared" si="13"/>
        <v>0</v>
      </c>
      <c r="T21" s="101">
        <f t="shared" si="13"/>
        <v>0</v>
      </c>
      <c r="U21" s="102">
        <f t="shared" si="13"/>
        <v>0</v>
      </c>
      <c r="V21" s="102">
        <f t="shared" si="13"/>
        <v>0</v>
      </c>
      <c r="W21" s="101">
        <f t="shared" si="13"/>
        <v>0</v>
      </c>
      <c r="X21" s="101">
        <f t="shared" si="13"/>
        <v>0</v>
      </c>
      <c r="Y21" s="101">
        <f t="shared" si="13"/>
        <v>0</v>
      </c>
      <c r="Z21" s="101">
        <f t="shared" si="13"/>
        <v>0</v>
      </c>
      <c r="AA21" s="101">
        <f t="shared" si="13"/>
        <v>0</v>
      </c>
      <c r="AB21" s="102">
        <f t="shared" si="13"/>
        <v>0</v>
      </c>
      <c r="AC21" s="102">
        <f t="shared" si="13"/>
        <v>0</v>
      </c>
      <c r="AD21" s="101">
        <f t="shared" si="13"/>
        <v>0</v>
      </c>
      <c r="AE21" s="101">
        <f t="shared" si="13"/>
        <v>0</v>
      </c>
      <c r="AF21" s="102">
        <f t="shared" si="13"/>
        <v>0</v>
      </c>
      <c r="AG21" s="101">
        <f t="shared" si="13"/>
        <v>0</v>
      </c>
      <c r="AH21" s="101"/>
      <c r="AI21" s="101"/>
      <c r="AJ21" s="101"/>
      <c r="AK21" s="101"/>
      <c r="AL21" s="101"/>
      <c r="AM21" s="101"/>
      <c r="AN21" s="101">
        <f>SUM(D21:AG21)</f>
        <v>0</v>
      </c>
      <c r="AO21" s="101"/>
      <c r="AP21" s="101"/>
      <c r="AQ21" s="90"/>
    </row>
    <row r="22" spans="1:43" ht="15.75">
      <c r="A22" s="101" t="s">
        <v>13</v>
      </c>
      <c r="B22" s="101" t="s">
        <v>14</v>
      </c>
      <c r="C22" s="101"/>
      <c r="D22" s="101">
        <f t="shared" ref="D22:AG22" si="14">COUNTIF(D3:D17,"D")</f>
        <v>4</v>
      </c>
      <c r="E22" s="101">
        <f t="shared" si="14"/>
        <v>4</v>
      </c>
      <c r="F22" s="101">
        <f t="shared" si="14"/>
        <v>4</v>
      </c>
      <c r="G22" s="102">
        <f t="shared" si="14"/>
        <v>0</v>
      </c>
      <c r="H22" s="102">
        <f t="shared" si="14"/>
        <v>0</v>
      </c>
      <c r="I22" s="101">
        <f t="shared" si="14"/>
        <v>4</v>
      </c>
      <c r="J22" s="101">
        <f t="shared" si="14"/>
        <v>4</v>
      </c>
      <c r="K22" s="101">
        <f t="shared" si="14"/>
        <v>4</v>
      </c>
      <c r="L22" s="101">
        <f t="shared" si="14"/>
        <v>4</v>
      </c>
      <c r="M22" s="101">
        <f t="shared" si="14"/>
        <v>4</v>
      </c>
      <c r="N22" s="102">
        <f t="shared" si="14"/>
        <v>0</v>
      </c>
      <c r="O22" s="102">
        <f t="shared" si="14"/>
        <v>0</v>
      </c>
      <c r="P22" s="101">
        <f t="shared" si="14"/>
        <v>4</v>
      </c>
      <c r="Q22" s="101">
        <f t="shared" si="14"/>
        <v>4</v>
      </c>
      <c r="R22" s="101">
        <f t="shared" si="14"/>
        <v>4</v>
      </c>
      <c r="S22" s="101">
        <f t="shared" si="14"/>
        <v>4</v>
      </c>
      <c r="T22" s="101">
        <f t="shared" si="14"/>
        <v>4</v>
      </c>
      <c r="U22" s="102">
        <f t="shared" si="14"/>
        <v>0</v>
      </c>
      <c r="V22" s="102">
        <f t="shared" si="14"/>
        <v>0</v>
      </c>
      <c r="W22" s="101">
        <f t="shared" si="14"/>
        <v>4</v>
      </c>
      <c r="X22" s="101">
        <f t="shared" si="14"/>
        <v>4</v>
      </c>
      <c r="Y22" s="101">
        <f t="shared" si="14"/>
        <v>4</v>
      </c>
      <c r="Z22" s="101">
        <f t="shared" si="14"/>
        <v>4</v>
      </c>
      <c r="AA22" s="101">
        <f t="shared" si="14"/>
        <v>4</v>
      </c>
      <c r="AB22" s="102">
        <f t="shared" si="14"/>
        <v>0</v>
      </c>
      <c r="AC22" s="102">
        <f t="shared" si="14"/>
        <v>0</v>
      </c>
      <c r="AD22" s="101">
        <f t="shared" si="14"/>
        <v>4</v>
      </c>
      <c r="AE22" s="101">
        <f t="shared" si="14"/>
        <v>4</v>
      </c>
      <c r="AF22" s="102">
        <f t="shared" si="14"/>
        <v>0</v>
      </c>
      <c r="AG22" s="101">
        <f t="shared" si="14"/>
        <v>4</v>
      </c>
      <c r="AH22" s="101"/>
      <c r="AI22" s="101"/>
      <c r="AJ22" s="101"/>
      <c r="AK22" s="101"/>
      <c r="AL22" s="101"/>
      <c r="AM22" s="101"/>
      <c r="AN22" s="101">
        <f>SUM(D22:AG22)</f>
        <v>84</v>
      </c>
      <c r="AO22" s="101"/>
      <c r="AP22" s="101"/>
      <c r="AQ22" s="90"/>
    </row>
    <row r="23" spans="1:43" ht="15.75">
      <c r="A23" s="101" t="s">
        <v>7</v>
      </c>
      <c r="B23" s="101"/>
      <c r="C23" s="101"/>
      <c r="D23" s="101">
        <f>COUNTIF(D3:D17,"")</f>
        <v>5</v>
      </c>
      <c r="E23" s="101">
        <f t="shared" ref="E23:AG23" si="15">COUNTIF(E3:E17,"")</f>
        <v>4</v>
      </c>
      <c r="F23" s="101">
        <f t="shared" si="15"/>
        <v>5</v>
      </c>
      <c r="G23" s="102">
        <f t="shared" si="15"/>
        <v>11</v>
      </c>
      <c r="H23" s="102">
        <f t="shared" si="15"/>
        <v>12</v>
      </c>
      <c r="I23" s="101">
        <f t="shared" si="15"/>
        <v>4</v>
      </c>
      <c r="J23" s="101">
        <f t="shared" si="15"/>
        <v>3</v>
      </c>
      <c r="K23" s="101">
        <f t="shared" si="15"/>
        <v>4</v>
      </c>
      <c r="L23" s="101">
        <f t="shared" si="15"/>
        <v>3</v>
      </c>
      <c r="M23" s="101">
        <f t="shared" si="15"/>
        <v>3</v>
      </c>
      <c r="N23" s="102">
        <f t="shared" si="15"/>
        <v>13</v>
      </c>
      <c r="O23" s="102">
        <f t="shared" si="15"/>
        <v>13</v>
      </c>
      <c r="P23" s="101">
        <f t="shared" si="15"/>
        <v>4</v>
      </c>
      <c r="Q23" s="101">
        <f t="shared" si="15"/>
        <v>4</v>
      </c>
      <c r="R23" s="101">
        <f t="shared" si="15"/>
        <v>4</v>
      </c>
      <c r="S23" s="101">
        <f t="shared" si="15"/>
        <v>3</v>
      </c>
      <c r="T23" s="101">
        <f t="shared" si="15"/>
        <v>5</v>
      </c>
      <c r="U23" s="102">
        <f t="shared" si="15"/>
        <v>13</v>
      </c>
      <c r="V23" s="102">
        <f t="shared" si="15"/>
        <v>13</v>
      </c>
      <c r="W23" s="101">
        <f t="shared" si="15"/>
        <v>3</v>
      </c>
      <c r="X23" s="101">
        <f t="shared" si="15"/>
        <v>3</v>
      </c>
      <c r="Y23" s="101">
        <f t="shared" si="15"/>
        <v>4</v>
      </c>
      <c r="Z23" s="101">
        <f t="shared" si="15"/>
        <v>4</v>
      </c>
      <c r="AA23" s="101">
        <f t="shared" si="15"/>
        <v>4</v>
      </c>
      <c r="AB23" s="102">
        <f t="shared" si="15"/>
        <v>13</v>
      </c>
      <c r="AC23" s="102">
        <f t="shared" si="15"/>
        <v>12</v>
      </c>
      <c r="AD23" s="101">
        <f t="shared" si="15"/>
        <v>1</v>
      </c>
      <c r="AE23" s="101">
        <f t="shared" si="15"/>
        <v>2</v>
      </c>
      <c r="AF23" s="102">
        <f t="shared" si="15"/>
        <v>13</v>
      </c>
      <c r="AG23" s="101">
        <f t="shared" si="15"/>
        <v>2</v>
      </c>
      <c r="AH23" s="101"/>
      <c r="AI23" s="101"/>
      <c r="AJ23" s="101"/>
      <c r="AK23" s="101"/>
      <c r="AL23" s="101"/>
      <c r="AM23" s="101"/>
      <c r="AN23" s="101"/>
      <c r="AO23" s="101"/>
      <c r="AP23" s="101"/>
      <c r="AQ23" s="90"/>
    </row>
    <row r="25" spans="1:43" ht="14.25" thickBot="1">
      <c r="C25" s="112" t="s">
        <v>19</v>
      </c>
      <c r="D25" s="106"/>
      <c r="E25" s="146" t="s">
        <v>32</v>
      </c>
      <c r="F25" s="141"/>
      <c r="G25" s="141"/>
      <c r="H25" s="106" t="s">
        <v>32</v>
      </c>
      <c r="I25" s="106" t="s">
        <v>32</v>
      </c>
    </row>
    <row r="26" spans="1:43">
      <c r="C26" s="96" t="s">
        <v>17</v>
      </c>
      <c r="D26" s="108"/>
      <c r="E26" s="108"/>
      <c r="F26" s="142"/>
      <c r="G26" s="142"/>
      <c r="H26" s="108"/>
      <c r="I26" s="108"/>
    </row>
    <row r="27" spans="1:43">
      <c r="C27" s="101" t="s">
        <v>18</v>
      </c>
      <c r="D27" s="101" t="s">
        <v>32</v>
      </c>
      <c r="E27" s="101" t="s">
        <v>32</v>
      </c>
      <c r="F27" s="102"/>
      <c r="G27" s="102"/>
      <c r="H27" s="101" t="s">
        <v>32</v>
      </c>
      <c r="I27" s="101" t="s">
        <v>32</v>
      </c>
    </row>
    <row r="28" spans="1:43">
      <c r="C28" s="101" t="s">
        <v>141</v>
      </c>
      <c r="D28" s="101" t="s">
        <v>32</v>
      </c>
      <c r="E28" s="101" t="s">
        <v>31</v>
      </c>
      <c r="F28" s="102"/>
      <c r="G28" s="102"/>
      <c r="H28" s="101" t="s">
        <v>32</v>
      </c>
      <c r="I28" s="101" t="s">
        <v>32</v>
      </c>
    </row>
    <row r="29" spans="1:43">
      <c r="C29" s="101" t="s">
        <v>101</v>
      </c>
      <c r="D29" s="101"/>
      <c r="E29" s="101" t="s">
        <v>32</v>
      </c>
      <c r="F29" s="102"/>
      <c r="G29" s="102" t="s">
        <v>32</v>
      </c>
      <c r="H29" s="101" t="s">
        <v>32</v>
      </c>
      <c r="I29" s="101" t="s">
        <v>32</v>
      </c>
    </row>
    <row r="30" spans="1:43" ht="14.25" thickBot="1">
      <c r="C30" s="92" t="s">
        <v>146</v>
      </c>
      <c r="D30" s="158" t="s">
        <v>31</v>
      </c>
      <c r="E30" s="92"/>
      <c r="F30" s="93"/>
      <c r="G30" s="93" t="s">
        <v>32</v>
      </c>
      <c r="H30" s="147" t="s">
        <v>32</v>
      </c>
      <c r="I30" s="147" t="s">
        <v>32</v>
      </c>
    </row>
    <row r="31" spans="1:43">
      <c r="C31" s="106" t="s">
        <v>144</v>
      </c>
      <c r="D31" s="146" t="s">
        <v>32</v>
      </c>
      <c r="E31" s="106" t="s">
        <v>32</v>
      </c>
      <c r="F31" s="107"/>
      <c r="G31" s="107"/>
      <c r="H31" s="106" t="s">
        <v>32</v>
      </c>
      <c r="I31" s="106" t="s">
        <v>32</v>
      </c>
    </row>
    <row r="32" spans="1:43">
      <c r="C32" s="101" t="s">
        <v>145</v>
      </c>
      <c r="D32" s="101"/>
      <c r="E32" s="101" t="s">
        <v>32</v>
      </c>
      <c r="F32" s="102" t="s">
        <v>32</v>
      </c>
      <c r="G32" s="102"/>
      <c r="H32" s="101"/>
      <c r="I32" s="101" t="s">
        <v>31</v>
      </c>
    </row>
    <row r="33" spans="3:9">
      <c r="C33" s="101" t="s">
        <v>147</v>
      </c>
      <c r="D33" s="144" t="s">
        <v>31</v>
      </c>
      <c r="E33" s="101"/>
      <c r="F33" s="59"/>
      <c r="G33" s="102" t="s">
        <v>31</v>
      </c>
      <c r="H33" s="101" t="s">
        <v>31</v>
      </c>
      <c r="I33" s="157"/>
    </row>
    <row r="34" spans="3:9">
      <c r="C34" s="101" t="s">
        <v>148</v>
      </c>
      <c r="D34" s="150" t="s">
        <v>32</v>
      </c>
      <c r="E34" s="101" t="s">
        <v>31</v>
      </c>
      <c r="F34" s="157" t="s">
        <v>31</v>
      </c>
      <c r="G34" s="102"/>
      <c r="H34" s="101" t="s">
        <v>31</v>
      </c>
      <c r="I34" s="101" t="s">
        <v>31</v>
      </c>
    </row>
    <row r="35" spans="3:9" ht="14.25" thickBot="1">
      <c r="C35" s="125" t="s">
        <v>149</v>
      </c>
      <c r="D35" s="92" t="s">
        <v>8</v>
      </c>
      <c r="E35" s="92" t="s">
        <v>8</v>
      </c>
      <c r="F35" s="93"/>
      <c r="G35" s="93"/>
      <c r="H35" s="92" t="s">
        <v>8</v>
      </c>
      <c r="I35" s="92" t="s">
        <v>8</v>
      </c>
    </row>
  </sheetData>
  <phoneticPr fontId="2"/>
  <conditionalFormatting sqref="D19:AG21">
    <cfRule type="cellIs" dxfId="2" priority="1" operator="greaterThan">
      <formula>3</formula>
    </cfRule>
  </conditionalFormatting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B645-34B2-4566-B548-03A3686D1FB7}">
  <dimension ref="A1:AX39"/>
  <sheetViews>
    <sheetView topLeftCell="E1" workbookViewId="0">
      <selection activeCell="AP3" sqref="AP3:AP18"/>
    </sheetView>
  </sheetViews>
  <sheetFormatPr defaultColWidth="8.75" defaultRowHeight="13.5"/>
  <cols>
    <col min="1" max="1" width="7.25" style="43" bestFit="1" customWidth="1"/>
    <col min="2" max="2" width="11.125" style="43" bestFit="1" customWidth="1"/>
    <col min="3" max="3" width="18.875" style="43" customWidth="1"/>
    <col min="4" max="38" width="4.5" style="43" customWidth="1"/>
    <col min="39" max="39" width="3.5" style="43" bestFit="1" customWidth="1"/>
    <col min="40" max="40" width="4.75" style="43" bestFit="1" customWidth="1"/>
    <col min="41" max="41" width="8.5" style="43" bestFit="1" customWidth="1"/>
    <col min="42" max="42" width="8.75" style="43"/>
    <col min="43" max="43" width="9.75" style="43" bestFit="1" customWidth="1"/>
    <col min="44" max="16384" width="8.75" style="43"/>
  </cols>
  <sheetData>
    <row r="1" spans="1:50">
      <c r="A1" s="85"/>
      <c r="B1" s="85" t="s">
        <v>34</v>
      </c>
      <c r="C1" s="85"/>
      <c r="D1" s="4">
        <v>1</v>
      </c>
      <c r="E1" s="85">
        <v>2</v>
      </c>
      <c r="F1" s="85">
        <v>3</v>
      </c>
      <c r="G1" s="85">
        <v>4</v>
      </c>
      <c r="H1" s="85">
        <v>5</v>
      </c>
      <c r="I1" s="85">
        <v>6</v>
      </c>
      <c r="J1" s="4">
        <v>7</v>
      </c>
      <c r="K1" s="4">
        <v>8</v>
      </c>
      <c r="L1" s="85">
        <v>9</v>
      </c>
      <c r="M1" s="85">
        <v>10</v>
      </c>
      <c r="N1" s="85">
        <v>11</v>
      </c>
      <c r="O1" s="85">
        <v>12</v>
      </c>
      <c r="P1" s="85">
        <v>13</v>
      </c>
      <c r="Q1" s="4">
        <v>14</v>
      </c>
      <c r="R1" s="4">
        <v>15</v>
      </c>
      <c r="S1" s="85">
        <v>16</v>
      </c>
      <c r="T1" s="85">
        <v>17</v>
      </c>
      <c r="U1" s="85">
        <v>18</v>
      </c>
      <c r="V1" s="85">
        <v>19</v>
      </c>
      <c r="W1" s="85">
        <v>20</v>
      </c>
      <c r="X1" s="4">
        <v>21</v>
      </c>
      <c r="Y1" s="4">
        <v>22</v>
      </c>
      <c r="Z1" s="85">
        <v>23</v>
      </c>
      <c r="AA1" s="85">
        <v>24</v>
      </c>
      <c r="AB1" s="85">
        <v>25</v>
      </c>
      <c r="AC1" s="85">
        <v>26</v>
      </c>
      <c r="AD1" s="85">
        <v>27</v>
      </c>
      <c r="AE1" s="4">
        <v>28</v>
      </c>
      <c r="AF1" s="4">
        <v>29</v>
      </c>
      <c r="AG1" s="4">
        <v>30</v>
      </c>
      <c r="AH1" s="4">
        <v>31</v>
      </c>
      <c r="AI1" s="85" t="s">
        <v>0</v>
      </c>
      <c r="AJ1" s="85"/>
      <c r="AK1" s="85"/>
      <c r="AL1" s="85"/>
      <c r="AM1" s="85"/>
      <c r="AN1" s="85"/>
      <c r="AO1" s="85" t="s">
        <v>1</v>
      </c>
      <c r="AP1" s="85" t="s">
        <v>85</v>
      </c>
      <c r="AQ1" s="85" t="s">
        <v>2</v>
      </c>
      <c r="AS1" s="43" t="s">
        <v>80</v>
      </c>
    </row>
    <row r="2" spans="1:50" ht="14.25" thickBot="1">
      <c r="A2" s="47"/>
      <c r="B2" s="47"/>
      <c r="C2" s="47"/>
      <c r="D2" s="20" t="s">
        <v>58</v>
      </c>
      <c r="E2" s="47" t="s">
        <v>52</v>
      </c>
      <c r="F2" s="47" t="s">
        <v>53</v>
      </c>
      <c r="G2" s="47" t="s">
        <v>54</v>
      </c>
      <c r="H2" s="47" t="s">
        <v>55</v>
      </c>
      <c r="I2" s="47" t="s">
        <v>56</v>
      </c>
      <c r="J2" s="20" t="s">
        <v>57</v>
      </c>
      <c r="K2" s="20" t="s">
        <v>58</v>
      </c>
      <c r="L2" s="47" t="s">
        <v>52</v>
      </c>
      <c r="M2" s="47" t="s">
        <v>53</v>
      </c>
      <c r="N2" s="47" t="s">
        <v>54</v>
      </c>
      <c r="O2" s="47" t="s">
        <v>55</v>
      </c>
      <c r="P2" s="47" t="s">
        <v>56</v>
      </c>
      <c r="Q2" s="20" t="s">
        <v>57</v>
      </c>
      <c r="R2" s="20" t="s">
        <v>58</v>
      </c>
      <c r="S2" s="47" t="s">
        <v>52</v>
      </c>
      <c r="T2" s="47" t="s">
        <v>53</v>
      </c>
      <c r="U2" s="47" t="s">
        <v>54</v>
      </c>
      <c r="V2" s="47" t="s">
        <v>55</v>
      </c>
      <c r="W2" s="47" t="s">
        <v>56</v>
      </c>
      <c r="X2" s="20" t="s">
        <v>57</v>
      </c>
      <c r="Y2" s="20" t="s">
        <v>58</v>
      </c>
      <c r="Z2" s="47" t="s">
        <v>52</v>
      </c>
      <c r="AA2" s="47" t="s">
        <v>53</v>
      </c>
      <c r="AB2" s="47" t="s">
        <v>54</v>
      </c>
      <c r="AC2" s="47" t="s">
        <v>55</v>
      </c>
      <c r="AD2" s="47" t="s">
        <v>56</v>
      </c>
      <c r="AE2" s="20" t="s">
        <v>57</v>
      </c>
      <c r="AF2" s="20" t="s">
        <v>58</v>
      </c>
      <c r="AG2" s="20" t="s">
        <v>52</v>
      </c>
      <c r="AH2" s="20" t="s">
        <v>53</v>
      </c>
      <c r="AI2" s="47" t="s">
        <v>3</v>
      </c>
      <c r="AJ2" s="47" t="s">
        <v>4</v>
      </c>
      <c r="AK2" s="47" t="s">
        <v>5</v>
      </c>
      <c r="AL2" s="47" t="s">
        <v>6</v>
      </c>
      <c r="AM2" s="47" t="s">
        <v>7</v>
      </c>
      <c r="AN2" s="47" t="s">
        <v>98</v>
      </c>
      <c r="AO2" s="47">
        <f>22*7.5</f>
        <v>165</v>
      </c>
      <c r="AP2" s="47"/>
      <c r="AQ2" s="47"/>
      <c r="AT2" s="43" t="s">
        <v>81</v>
      </c>
      <c r="AU2" s="43" t="s">
        <v>82</v>
      </c>
      <c r="AV2" s="43" t="s">
        <v>83</v>
      </c>
      <c r="AW2" s="43" t="s">
        <v>84</v>
      </c>
      <c r="AX2" s="54" t="s">
        <v>88</v>
      </c>
    </row>
    <row r="3" spans="1:50">
      <c r="A3" s="33" t="s">
        <v>27</v>
      </c>
      <c r="B3" s="34" t="s">
        <v>71</v>
      </c>
      <c r="C3" s="34" t="s">
        <v>39</v>
      </c>
      <c r="D3" s="5"/>
      <c r="E3" s="34" t="s">
        <v>6</v>
      </c>
      <c r="F3" s="34" t="s">
        <v>6</v>
      </c>
      <c r="G3" s="34" t="s">
        <v>6</v>
      </c>
      <c r="H3" s="34" t="s">
        <v>6</v>
      </c>
      <c r="I3" s="34" t="s">
        <v>6</v>
      </c>
      <c r="J3" s="5"/>
      <c r="K3" s="5"/>
      <c r="L3" s="62" t="s">
        <v>79</v>
      </c>
      <c r="M3" s="34" t="s">
        <v>6</v>
      </c>
      <c r="N3" s="34" t="s">
        <v>6</v>
      </c>
      <c r="O3" s="34" t="s">
        <v>6</v>
      </c>
      <c r="P3" s="34" t="s">
        <v>6</v>
      </c>
      <c r="Q3" s="5"/>
      <c r="R3" s="5"/>
      <c r="S3" s="62" t="s">
        <v>79</v>
      </c>
      <c r="T3" s="34" t="s">
        <v>6</v>
      </c>
      <c r="U3" s="34" t="s">
        <v>6</v>
      </c>
      <c r="V3" s="34" t="s">
        <v>6</v>
      </c>
      <c r="W3" s="62" t="s">
        <v>79</v>
      </c>
      <c r="X3" s="5"/>
      <c r="Y3" s="5"/>
      <c r="Z3" s="62" t="s">
        <v>79</v>
      </c>
      <c r="AA3" s="34" t="s">
        <v>6</v>
      </c>
      <c r="AB3" s="34" t="s">
        <v>6</v>
      </c>
      <c r="AC3" s="34" t="s">
        <v>6</v>
      </c>
      <c r="AD3" s="34" t="s">
        <v>6</v>
      </c>
      <c r="AE3" s="5"/>
      <c r="AF3" s="5"/>
      <c r="AG3" s="5"/>
      <c r="AH3" s="5"/>
      <c r="AI3" s="34">
        <f>COUNTIF(D3:AH3,"M")</f>
        <v>0</v>
      </c>
      <c r="AJ3" s="34">
        <f>COUNTIF(D3:AH3,"L")</f>
        <v>0</v>
      </c>
      <c r="AK3" s="34">
        <f>COUNTIF(D3:AH3,"N")</f>
        <v>0</v>
      </c>
      <c r="AL3" s="34">
        <f>COUNTIF(D3:AH3,"D")</f>
        <v>16</v>
      </c>
      <c r="AM3" s="34">
        <f>COUNTIF(D3:AH3,"")</f>
        <v>11</v>
      </c>
      <c r="AN3" s="34">
        <f>COUNTIF(D3:AH3,"有")</f>
        <v>4</v>
      </c>
      <c r="AO3" s="34">
        <f>SUM(AI3:AJ3)*8+(AK3*8)+AL3*7.5+AN3*7.5</f>
        <v>150</v>
      </c>
      <c r="AP3" s="22">
        <f>(SUM(AI3:AL3)+AN3)*8</f>
        <v>160</v>
      </c>
      <c r="AQ3" s="44">
        <f>COUNTIF(D3,"&lt;&gt;")+COUNTIF(J3:K3,"&lt;&gt;")+COUNTIF(Q3:R3,"&lt;&gt;")+COUNTIF(X3:Y3,"&lt;&gt;")+COUNTIF(AE3:AH3,"&lt;&gt;")</f>
        <v>0</v>
      </c>
      <c r="AR3" s="43">
        <f>SUM(AI3,AJ3,AK3,AL3,AN3)</f>
        <v>20</v>
      </c>
      <c r="AS3" s="43" t="s">
        <v>56</v>
      </c>
      <c r="AT3" s="43">
        <v>37.5</v>
      </c>
      <c r="AU3" s="43">
        <v>37.5</v>
      </c>
      <c r="AV3" s="43">
        <v>37.5</v>
      </c>
      <c r="AW3" s="43">
        <v>37.5</v>
      </c>
    </row>
    <row r="4" spans="1:50">
      <c r="A4" s="35" t="s">
        <v>27</v>
      </c>
      <c r="B4" s="45" t="s">
        <v>99</v>
      </c>
      <c r="C4" s="45" t="s">
        <v>40</v>
      </c>
      <c r="D4" s="26"/>
      <c r="E4" s="45" t="s">
        <v>6</v>
      </c>
      <c r="F4" s="45" t="s">
        <v>6</v>
      </c>
      <c r="G4" s="45" t="s">
        <v>6</v>
      </c>
      <c r="H4" s="45" t="s">
        <v>6</v>
      </c>
      <c r="I4" s="45" t="s">
        <v>6</v>
      </c>
      <c r="J4" s="26"/>
      <c r="K4" s="26"/>
      <c r="L4" s="45" t="s">
        <v>6</v>
      </c>
      <c r="M4" s="45" t="s">
        <v>6</v>
      </c>
      <c r="N4" s="45" t="s">
        <v>6</v>
      </c>
      <c r="O4" s="45" t="s">
        <v>6</v>
      </c>
      <c r="P4" s="45" t="s">
        <v>6</v>
      </c>
      <c r="Q4" s="26"/>
      <c r="R4" s="26"/>
      <c r="S4" s="45" t="s">
        <v>6</v>
      </c>
      <c r="T4" s="45" t="s">
        <v>6</v>
      </c>
      <c r="U4" s="45" t="s">
        <v>6</v>
      </c>
      <c r="V4" s="45" t="s">
        <v>6</v>
      </c>
      <c r="W4" s="45" t="s">
        <v>6</v>
      </c>
      <c r="X4" s="26"/>
      <c r="Y4" s="26"/>
      <c r="Z4" s="62" t="s">
        <v>79</v>
      </c>
      <c r="AA4" s="62" t="s">
        <v>79</v>
      </c>
      <c r="AB4" s="62" t="s">
        <v>79</v>
      </c>
      <c r="AC4" s="45" t="s">
        <v>6</v>
      </c>
      <c r="AD4" s="45" t="s">
        <v>6</v>
      </c>
      <c r="AE4" s="26"/>
      <c r="AF4" s="26"/>
      <c r="AG4" s="26"/>
      <c r="AH4" s="26"/>
      <c r="AI4" s="45">
        <f t="shared" ref="AI4:AI18" si="0">COUNTIF(D4:AH4,"M")</f>
        <v>0</v>
      </c>
      <c r="AJ4" s="45">
        <f t="shared" ref="AJ4:AJ18" si="1">COUNTIF(D4:AH4,"L")</f>
        <v>0</v>
      </c>
      <c r="AK4" s="45">
        <f t="shared" ref="AK4:AK18" si="2">COUNTIF(D4:AH4,"N")</f>
        <v>0</v>
      </c>
      <c r="AL4" s="45">
        <f t="shared" ref="AL4:AL18" si="3">COUNTIF(D4:AH4,"D")</f>
        <v>17</v>
      </c>
      <c r="AM4" s="45">
        <f t="shared" ref="AM4:AM19" si="4">COUNTIF(D4:AH4,"")</f>
        <v>11</v>
      </c>
      <c r="AN4" s="45">
        <f t="shared" ref="AN4:AN18" si="5">COUNTIF(D4:AH4,"有")</f>
        <v>3</v>
      </c>
      <c r="AO4" s="45">
        <f t="shared" ref="AO4:AO18" si="6">SUM(AI4:AJ4)*8+(AK4*8)+AL4*7.5+AN4*7.5</f>
        <v>150</v>
      </c>
      <c r="AP4" s="1">
        <f t="shared" ref="AP4:AP18" si="7">(SUM(AI4:AL4)+AN4)*8</f>
        <v>160</v>
      </c>
      <c r="AQ4" s="40">
        <f t="shared" ref="AQ4:AQ18" si="8">COUNTIF(D4,"&lt;&gt;")+COUNTIF(J4:K4,"&lt;&gt;")+COUNTIF(Q4:R4,"&lt;&gt;")+COUNTIF(X4:Y4,"&lt;&gt;")+COUNTIF(AE4:AH4,"&lt;&gt;")</f>
        <v>0</v>
      </c>
      <c r="AR4" s="43">
        <f t="shared" ref="AR4:AR18" si="9">SUM(AI4,AJ4,AK4,AL4,AN4)</f>
        <v>20</v>
      </c>
      <c r="AS4" s="43" t="s">
        <v>56</v>
      </c>
      <c r="AT4" s="43">
        <v>37.5</v>
      </c>
      <c r="AU4" s="43">
        <v>37.5</v>
      </c>
      <c r="AV4" s="43">
        <v>37.5</v>
      </c>
      <c r="AW4" s="43">
        <v>37.5</v>
      </c>
    </row>
    <row r="5" spans="1:50" ht="14.25" thickBot="1">
      <c r="A5" s="39" t="s">
        <v>28</v>
      </c>
      <c r="B5" s="38" t="s">
        <v>72</v>
      </c>
      <c r="C5" s="38" t="s">
        <v>41</v>
      </c>
      <c r="D5" s="18"/>
      <c r="E5" s="38" t="s">
        <v>6</v>
      </c>
      <c r="F5" s="38" t="s">
        <v>6</v>
      </c>
      <c r="G5" s="38" t="s">
        <v>6</v>
      </c>
      <c r="H5" s="38" t="s">
        <v>6</v>
      </c>
      <c r="I5" s="38" t="s">
        <v>6</v>
      </c>
      <c r="J5" s="18"/>
      <c r="K5" s="18"/>
      <c r="L5" s="38" t="s">
        <v>6</v>
      </c>
      <c r="M5" s="38" t="s">
        <v>6</v>
      </c>
      <c r="N5" s="38" t="s">
        <v>6</v>
      </c>
      <c r="O5" s="38" t="s">
        <v>6</v>
      </c>
      <c r="P5" s="38" t="s">
        <v>6</v>
      </c>
      <c r="Q5" s="18"/>
      <c r="R5" s="18"/>
      <c r="S5" s="38" t="s">
        <v>6</v>
      </c>
      <c r="T5" s="38" t="s">
        <v>6</v>
      </c>
      <c r="U5" s="38" t="s">
        <v>6</v>
      </c>
      <c r="V5" s="38" t="s">
        <v>6</v>
      </c>
      <c r="W5" s="38" t="s">
        <v>6</v>
      </c>
      <c r="X5" s="18"/>
      <c r="Y5" s="18"/>
      <c r="Z5" s="38" t="s">
        <v>6</v>
      </c>
      <c r="AA5" s="38" t="s">
        <v>6</v>
      </c>
      <c r="AB5" s="38" t="s">
        <v>6</v>
      </c>
      <c r="AC5" s="38" t="s">
        <v>6</v>
      </c>
      <c r="AD5" s="38" t="s">
        <v>6</v>
      </c>
      <c r="AE5" s="18"/>
      <c r="AF5" s="18"/>
      <c r="AG5" s="18"/>
      <c r="AH5" s="18"/>
      <c r="AI5" s="38">
        <f t="shared" si="0"/>
        <v>0</v>
      </c>
      <c r="AJ5" s="38">
        <f t="shared" si="1"/>
        <v>0</v>
      </c>
      <c r="AK5" s="38">
        <f t="shared" si="2"/>
        <v>0</v>
      </c>
      <c r="AL5" s="38">
        <f t="shared" si="3"/>
        <v>20</v>
      </c>
      <c r="AM5" s="38">
        <f t="shared" si="4"/>
        <v>11</v>
      </c>
      <c r="AN5" s="38">
        <f t="shared" si="5"/>
        <v>0</v>
      </c>
      <c r="AO5" s="38">
        <f t="shared" si="6"/>
        <v>150</v>
      </c>
      <c r="AP5" s="25">
        <f t="shared" si="7"/>
        <v>160</v>
      </c>
      <c r="AQ5" s="21">
        <f t="shared" si="8"/>
        <v>0</v>
      </c>
      <c r="AR5" s="43">
        <f t="shared" si="9"/>
        <v>20</v>
      </c>
      <c r="AS5" s="43" t="s">
        <v>56</v>
      </c>
      <c r="AT5" s="43">
        <v>37.5</v>
      </c>
      <c r="AU5" s="43">
        <v>37.5</v>
      </c>
      <c r="AV5" s="43">
        <v>37.5</v>
      </c>
      <c r="AW5" s="43">
        <v>37.5</v>
      </c>
    </row>
    <row r="6" spans="1:50">
      <c r="A6" s="37" t="s">
        <v>29</v>
      </c>
      <c r="B6" s="46" t="s">
        <v>17</v>
      </c>
      <c r="C6" s="46" t="s">
        <v>42</v>
      </c>
      <c r="D6" s="6"/>
      <c r="E6" s="65"/>
      <c r="F6" s="65"/>
      <c r="G6" s="65"/>
      <c r="H6" s="65"/>
      <c r="I6" s="65"/>
      <c r="J6" s="6"/>
      <c r="K6" s="6"/>
      <c r="L6" s="65"/>
      <c r="M6" s="65"/>
      <c r="N6" s="65"/>
      <c r="O6" s="65"/>
      <c r="P6" s="65"/>
      <c r="Q6" s="6"/>
      <c r="R6" s="6"/>
      <c r="S6" s="65"/>
      <c r="T6" s="65"/>
      <c r="U6" s="65"/>
      <c r="V6" s="65"/>
      <c r="W6" s="65"/>
      <c r="X6" s="6"/>
      <c r="Y6" s="6"/>
      <c r="Z6" s="65"/>
      <c r="AA6" s="65"/>
      <c r="AB6" s="65"/>
      <c r="AC6" s="65"/>
      <c r="AD6" s="65"/>
      <c r="AE6" s="6"/>
      <c r="AF6" s="6"/>
      <c r="AG6" s="6"/>
      <c r="AH6" s="6"/>
      <c r="AI6" s="46">
        <f>COUNTIF(D6:AH6,"M")</f>
        <v>0</v>
      </c>
      <c r="AJ6" s="46">
        <f>COUNTIF(D6:AH6,"L")</f>
        <v>0</v>
      </c>
      <c r="AK6" s="46">
        <f>COUNTIF(D6:AH6,"N")</f>
        <v>0</v>
      </c>
      <c r="AL6" s="46">
        <f>COUNTIF(D6:AH6,"D")</f>
        <v>0</v>
      </c>
      <c r="AM6" s="46">
        <f>COUNTIF(D6:AH6,"")</f>
        <v>31</v>
      </c>
      <c r="AN6" s="46">
        <f>COUNTIF(D6:AH6,"有")</f>
        <v>0</v>
      </c>
      <c r="AO6" s="34">
        <f t="shared" si="6"/>
        <v>0</v>
      </c>
      <c r="AP6" s="22">
        <f t="shared" si="7"/>
        <v>0</v>
      </c>
      <c r="AQ6" s="44">
        <f t="shared" si="8"/>
        <v>0</v>
      </c>
      <c r="AR6" s="43">
        <f t="shared" si="9"/>
        <v>0</v>
      </c>
      <c r="AS6" s="48" t="s">
        <v>57</v>
      </c>
    </row>
    <row r="7" spans="1:50">
      <c r="A7" s="35" t="s">
        <v>29</v>
      </c>
      <c r="B7" s="45" t="s">
        <v>18</v>
      </c>
      <c r="C7" s="45" t="s">
        <v>43</v>
      </c>
      <c r="D7" s="26" t="s">
        <v>4</v>
      </c>
      <c r="E7" s="45" t="s">
        <v>4</v>
      </c>
      <c r="F7" s="45"/>
      <c r="G7" s="45"/>
      <c r="H7" s="45" t="s">
        <v>3</v>
      </c>
      <c r="I7" s="45" t="s">
        <v>3</v>
      </c>
      <c r="J7" s="26"/>
      <c r="K7" s="26"/>
      <c r="L7" s="45" t="s">
        <v>3</v>
      </c>
      <c r="M7" s="45"/>
      <c r="N7" s="45" t="s">
        <v>3</v>
      </c>
      <c r="O7" s="45" t="s">
        <v>3</v>
      </c>
      <c r="P7" s="45" t="s">
        <v>3</v>
      </c>
      <c r="Q7" s="26"/>
      <c r="R7" s="26"/>
      <c r="S7" s="45" t="s">
        <v>3</v>
      </c>
      <c r="T7" s="45" t="s">
        <v>3</v>
      </c>
      <c r="U7" s="45"/>
      <c r="V7" s="45" t="s">
        <v>3</v>
      </c>
      <c r="W7" s="45" t="s">
        <v>3</v>
      </c>
      <c r="X7" s="26"/>
      <c r="Y7" s="26"/>
      <c r="Z7" s="49" t="s">
        <v>3</v>
      </c>
      <c r="AA7" s="49" t="s">
        <v>3</v>
      </c>
      <c r="AB7" s="41"/>
      <c r="AC7" s="49" t="s">
        <v>5</v>
      </c>
      <c r="AD7" s="49" t="s">
        <v>5</v>
      </c>
      <c r="AE7" s="26" t="s">
        <v>5</v>
      </c>
      <c r="AF7" s="29"/>
      <c r="AG7" s="29"/>
      <c r="AH7" s="29"/>
      <c r="AI7" s="45">
        <f t="shared" si="0"/>
        <v>12</v>
      </c>
      <c r="AJ7" s="45">
        <f t="shared" si="1"/>
        <v>2</v>
      </c>
      <c r="AK7" s="45">
        <f t="shared" si="2"/>
        <v>3</v>
      </c>
      <c r="AL7" s="45">
        <f t="shared" si="3"/>
        <v>0</v>
      </c>
      <c r="AM7" s="45">
        <f t="shared" si="4"/>
        <v>14</v>
      </c>
      <c r="AN7" s="45">
        <f t="shared" si="5"/>
        <v>0</v>
      </c>
      <c r="AO7" s="45">
        <f t="shared" si="6"/>
        <v>136</v>
      </c>
      <c r="AP7" s="1">
        <f t="shared" si="7"/>
        <v>136</v>
      </c>
      <c r="AQ7" s="40">
        <f t="shared" si="8"/>
        <v>2</v>
      </c>
      <c r="AR7" s="43">
        <f t="shared" si="9"/>
        <v>17</v>
      </c>
      <c r="AS7" s="43" t="s">
        <v>56</v>
      </c>
      <c r="AT7" s="43">
        <v>32</v>
      </c>
      <c r="AU7" s="43">
        <v>32</v>
      </c>
      <c r="AV7" s="43">
        <v>32</v>
      </c>
      <c r="AW7" s="61">
        <v>26</v>
      </c>
    </row>
    <row r="8" spans="1:50">
      <c r="A8" s="35" t="s">
        <v>28</v>
      </c>
      <c r="B8" s="45" t="s">
        <v>19</v>
      </c>
      <c r="C8" s="45" t="s">
        <v>44</v>
      </c>
      <c r="D8" s="29"/>
      <c r="E8" s="41"/>
      <c r="F8" s="45" t="s">
        <v>4</v>
      </c>
      <c r="G8" s="45" t="s">
        <v>4</v>
      </c>
      <c r="H8" s="45" t="s">
        <v>4</v>
      </c>
      <c r="I8" s="45"/>
      <c r="J8" s="26"/>
      <c r="K8" s="26"/>
      <c r="L8" s="45" t="s">
        <v>3</v>
      </c>
      <c r="M8" s="45" t="s">
        <v>3</v>
      </c>
      <c r="N8" s="45" t="s">
        <v>3</v>
      </c>
      <c r="O8" s="45" t="s">
        <v>4</v>
      </c>
      <c r="P8" s="45"/>
      <c r="Q8" s="26"/>
      <c r="R8" s="26" t="s">
        <v>3</v>
      </c>
      <c r="S8" s="45" t="s">
        <v>3</v>
      </c>
      <c r="T8" s="45"/>
      <c r="U8" s="45" t="s">
        <v>3</v>
      </c>
      <c r="V8" s="45" t="s">
        <v>3</v>
      </c>
      <c r="W8" s="45" t="s">
        <v>3</v>
      </c>
      <c r="X8" s="26"/>
      <c r="Y8" s="26"/>
      <c r="Z8" s="45"/>
      <c r="AA8" s="45" t="s">
        <v>3</v>
      </c>
      <c r="AB8" s="45" t="s">
        <v>3</v>
      </c>
      <c r="AC8" s="45" t="s">
        <v>3</v>
      </c>
      <c r="AD8" s="45" t="s">
        <v>3</v>
      </c>
      <c r="AE8" s="29"/>
      <c r="AF8" s="26" t="s">
        <v>5</v>
      </c>
      <c r="AG8" s="26" t="s">
        <v>5</v>
      </c>
      <c r="AH8" s="26" t="s">
        <v>5</v>
      </c>
      <c r="AI8" s="45">
        <f t="shared" si="0"/>
        <v>12</v>
      </c>
      <c r="AJ8" s="45">
        <f t="shared" si="1"/>
        <v>4</v>
      </c>
      <c r="AK8" s="45">
        <f t="shared" si="2"/>
        <v>3</v>
      </c>
      <c r="AL8" s="45">
        <f t="shared" si="3"/>
        <v>0</v>
      </c>
      <c r="AM8" s="45">
        <f t="shared" si="4"/>
        <v>12</v>
      </c>
      <c r="AN8" s="45">
        <f t="shared" si="5"/>
        <v>0</v>
      </c>
      <c r="AO8" s="45">
        <f t="shared" si="6"/>
        <v>152</v>
      </c>
      <c r="AP8" s="1">
        <f t="shared" si="7"/>
        <v>152</v>
      </c>
      <c r="AQ8" s="40">
        <f t="shared" si="8"/>
        <v>4</v>
      </c>
      <c r="AR8" s="43">
        <f t="shared" si="9"/>
        <v>19</v>
      </c>
      <c r="AS8" s="43" t="s">
        <v>56</v>
      </c>
      <c r="AT8" s="43">
        <v>24</v>
      </c>
      <c r="AU8" s="43">
        <v>32</v>
      </c>
      <c r="AV8" s="43">
        <v>40</v>
      </c>
      <c r="AW8" s="61">
        <v>32</v>
      </c>
    </row>
    <row r="9" spans="1:50">
      <c r="A9" s="35" t="s">
        <v>29</v>
      </c>
      <c r="B9" s="45" t="s">
        <v>20</v>
      </c>
      <c r="C9" s="45" t="s">
        <v>45</v>
      </c>
      <c r="D9" s="26" t="s">
        <v>5</v>
      </c>
      <c r="E9" s="41"/>
      <c r="F9" s="41"/>
      <c r="G9" s="41"/>
      <c r="H9" s="41"/>
      <c r="I9" s="45" t="s">
        <v>4</v>
      </c>
      <c r="J9" s="26" t="s">
        <v>4</v>
      </c>
      <c r="K9" s="26"/>
      <c r="L9" s="45"/>
      <c r="M9" s="45" t="s">
        <v>3</v>
      </c>
      <c r="N9" s="45" t="s">
        <v>3</v>
      </c>
      <c r="O9" s="45" t="s">
        <v>3</v>
      </c>
      <c r="P9" s="45"/>
      <c r="Q9" s="26" t="s">
        <v>3</v>
      </c>
      <c r="R9" s="26"/>
      <c r="S9" s="45"/>
      <c r="T9" s="45" t="s">
        <v>3</v>
      </c>
      <c r="U9" s="45" t="s">
        <v>3</v>
      </c>
      <c r="V9" s="45" t="s">
        <v>3</v>
      </c>
      <c r="W9" s="45" t="s">
        <v>3</v>
      </c>
      <c r="X9" s="10"/>
      <c r="Y9" s="10"/>
      <c r="Z9" s="62" t="s">
        <v>79</v>
      </c>
      <c r="AA9" s="62" t="s">
        <v>79</v>
      </c>
      <c r="AB9" s="62" t="s">
        <v>79</v>
      </c>
      <c r="AC9" s="62" t="s">
        <v>79</v>
      </c>
      <c r="AD9" s="62" t="s">
        <v>79</v>
      </c>
      <c r="AE9" s="62" t="s">
        <v>79</v>
      </c>
      <c r="AF9" s="62" t="s">
        <v>79</v>
      </c>
      <c r="AG9" s="62"/>
      <c r="AH9" s="62"/>
      <c r="AI9" s="45">
        <f t="shared" si="0"/>
        <v>8</v>
      </c>
      <c r="AJ9" s="45">
        <f t="shared" si="1"/>
        <v>2</v>
      </c>
      <c r="AK9" s="45">
        <f t="shared" si="2"/>
        <v>1</v>
      </c>
      <c r="AL9" s="45">
        <f t="shared" si="3"/>
        <v>0</v>
      </c>
      <c r="AM9" s="45">
        <f t="shared" si="4"/>
        <v>13</v>
      </c>
      <c r="AN9" s="45">
        <f t="shared" si="5"/>
        <v>7</v>
      </c>
      <c r="AO9" s="45">
        <f t="shared" si="6"/>
        <v>140.5</v>
      </c>
      <c r="AP9" s="1">
        <f t="shared" si="7"/>
        <v>144</v>
      </c>
      <c r="AQ9" s="40">
        <f t="shared" si="8"/>
        <v>5</v>
      </c>
      <c r="AR9" s="43">
        <f t="shared" si="9"/>
        <v>18</v>
      </c>
      <c r="AS9" s="43" t="s">
        <v>56</v>
      </c>
      <c r="AT9" s="43">
        <v>20</v>
      </c>
      <c r="AU9" s="43">
        <v>32</v>
      </c>
      <c r="AV9" s="43">
        <v>40</v>
      </c>
      <c r="AW9" s="61">
        <v>37.5</v>
      </c>
    </row>
    <row r="10" spans="1:50">
      <c r="A10" s="35" t="s">
        <v>29</v>
      </c>
      <c r="B10" s="45" t="s">
        <v>73</v>
      </c>
      <c r="C10" s="45" t="s">
        <v>46</v>
      </c>
      <c r="D10" s="29"/>
      <c r="E10" s="45" t="s">
        <v>5</v>
      </c>
      <c r="F10" s="45" t="s">
        <v>5</v>
      </c>
      <c r="G10" s="45" t="s">
        <v>5</v>
      </c>
      <c r="H10" s="41"/>
      <c r="I10" s="68"/>
      <c r="J10" s="69"/>
      <c r="K10" s="69"/>
      <c r="L10" s="62" t="s">
        <v>79</v>
      </c>
      <c r="M10" s="62" t="s">
        <v>79</v>
      </c>
      <c r="N10" s="62" t="s">
        <v>79</v>
      </c>
      <c r="O10" s="62" t="s">
        <v>79</v>
      </c>
      <c r="P10" s="62" t="s">
        <v>79</v>
      </c>
      <c r="Q10" s="10"/>
      <c r="R10" s="10"/>
      <c r="S10" s="62" t="s">
        <v>79</v>
      </c>
      <c r="T10" s="62" t="s">
        <v>79</v>
      </c>
      <c r="U10" s="62" t="s">
        <v>79</v>
      </c>
      <c r="V10" s="62" t="s">
        <v>79</v>
      </c>
      <c r="W10" s="62" t="s">
        <v>79</v>
      </c>
      <c r="X10" s="26" t="s">
        <v>3</v>
      </c>
      <c r="Y10" s="26"/>
      <c r="Z10" s="45" t="s">
        <v>3</v>
      </c>
      <c r="AA10" s="45"/>
      <c r="AB10" s="45" t="s">
        <v>3</v>
      </c>
      <c r="AC10" s="45" t="s">
        <v>3</v>
      </c>
      <c r="AD10" s="45" t="s">
        <v>3</v>
      </c>
      <c r="AE10" s="26"/>
      <c r="AF10" s="26"/>
      <c r="AG10" s="26"/>
      <c r="AH10" s="29"/>
      <c r="AI10" s="45">
        <f t="shared" si="0"/>
        <v>5</v>
      </c>
      <c r="AJ10" s="45">
        <f t="shared" si="1"/>
        <v>0</v>
      </c>
      <c r="AK10" s="45">
        <f t="shared" si="2"/>
        <v>3</v>
      </c>
      <c r="AL10" s="45">
        <f t="shared" si="3"/>
        <v>0</v>
      </c>
      <c r="AM10" s="45">
        <f t="shared" si="4"/>
        <v>13</v>
      </c>
      <c r="AN10" s="45">
        <f t="shared" si="5"/>
        <v>10</v>
      </c>
      <c r="AO10" s="45">
        <f t="shared" si="6"/>
        <v>139</v>
      </c>
      <c r="AP10" s="1">
        <f t="shared" si="7"/>
        <v>144</v>
      </c>
      <c r="AQ10" s="40">
        <f t="shared" si="8"/>
        <v>1</v>
      </c>
      <c r="AR10" s="43">
        <f t="shared" si="9"/>
        <v>18</v>
      </c>
      <c r="AS10" s="43" t="s">
        <v>56</v>
      </c>
      <c r="AT10" s="43">
        <v>24</v>
      </c>
      <c r="AU10" s="43">
        <v>37.5</v>
      </c>
      <c r="AV10" s="43">
        <v>37.5</v>
      </c>
      <c r="AW10" s="61">
        <v>40</v>
      </c>
    </row>
    <row r="11" spans="1:50">
      <c r="A11" s="19" t="s">
        <v>29</v>
      </c>
      <c r="B11" s="47" t="s">
        <v>74</v>
      </c>
      <c r="C11" s="47" t="s">
        <v>47</v>
      </c>
      <c r="D11" s="20"/>
      <c r="E11" s="47" t="s">
        <v>3</v>
      </c>
      <c r="F11" s="47" t="s">
        <v>3</v>
      </c>
      <c r="G11" s="49" t="s">
        <v>3</v>
      </c>
      <c r="H11" s="62" t="s">
        <v>79</v>
      </c>
      <c r="I11" s="62" t="s">
        <v>79</v>
      </c>
      <c r="J11" s="66"/>
      <c r="K11" s="26" t="s">
        <v>5</v>
      </c>
      <c r="L11" s="45" t="s">
        <v>5</v>
      </c>
      <c r="M11" s="45" t="s">
        <v>5</v>
      </c>
      <c r="N11" s="41"/>
      <c r="O11" s="41"/>
      <c r="P11" s="41"/>
      <c r="Q11" s="29"/>
      <c r="R11" s="20" t="s">
        <v>4</v>
      </c>
      <c r="S11" s="47" t="s">
        <v>4</v>
      </c>
      <c r="T11" s="47" t="s">
        <v>4</v>
      </c>
      <c r="U11" s="47" t="s">
        <v>4</v>
      </c>
      <c r="V11" s="47"/>
      <c r="W11" s="47" t="s">
        <v>4</v>
      </c>
      <c r="X11" s="20"/>
      <c r="Y11" s="20"/>
      <c r="Z11" s="47" t="s">
        <v>4</v>
      </c>
      <c r="AA11" s="47" t="s">
        <v>4</v>
      </c>
      <c r="AB11" s="47" t="s">
        <v>4</v>
      </c>
      <c r="AC11" s="62" t="s">
        <v>79</v>
      </c>
      <c r="AD11" s="62" t="s">
        <v>79</v>
      </c>
      <c r="AE11" s="66"/>
      <c r="AF11" s="66"/>
      <c r="AG11" s="66"/>
      <c r="AH11" s="66"/>
      <c r="AI11" s="47">
        <f t="shared" si="0"/>
        <v>3</v>
      </c>
      <c r="AJ11" s="47">
        <f t="shared" si="1"/>
        <v>8</v>
      </c>
      <c r="AK11" s="47">
        <f t="shared" si="2"/>
        <v>3</v>
      </c>
      <c r="AL11" s="47">
        <f t="shared" si="3"/>
        <v>0</v>
      </c>
      <c r="AM11" s="47">
        <f t="shared" si="4"/>
        <v>13</v>
      </c>
      <c r="AN11" s="47">
        <f t="shared" si="5"/>
        <v>4</v>
      </c>
      <c r="AO11" s="45">
        <f t="shared" si="6"/>
        <v>142</v>
      </c>
      <c r="AP11" s="1">
        <f t="shared" si="7"/>
        <v>144</v>
      </c>
      <c r="AQ11" s="40">
        <f t="shared" si="8"/>
        <v>2</v>
      </c>
      <c r="AR11" s="43">
        <f t="shared" si="9"/>
        <v>18</v>
      </c>
      <c r="AS11" s="43" t="s">
        <v>56</v>
      </c>
      <c r="AT11" s="43">
        <v>39</v>
      </c>
      <c r="AU11" s="43">
        <v>24</v>
      </c>
      <c r="AV11" s="43">
        <v>40</v>
      </c>
      <c r="AW11" s="61">
        <v>39</v>
      </c>
    </row>
    <row r="12" spans="1:50" ht="14.25" thickBot="1">
      <c r="A12" s="38" t="s">
        <v>102</v>
      </c>
      <c r="B12" s="38" t="s">
        <v>101</v>
      </c>
      <c r="C12" s="38" t="s">
        <v>101</v>
      </c>
      <c r="D12" s="18" t="s">
        <v>3</v>
      </c>
      <c r="E12" s="50"/>
      <c r="F12" s="38" t="s">
        <v>3</v>
      </c>
      <c r="G12" s="30"/>
      <c r="H12" s="38" t="s">
        <v>5</v>
      </c>
      <c r="I12" s="38" t="s">
        <v>5</v>
      </c>
      <c r="J12" s="18" t="s">
        <v>5</v>
      </c>
      <c r="K12" s="27"/>
      <c r="L12" s="30"/>
      <c r="M12" s="30"/>
      <c r="N12" s="30"/>
      <c r="O12" s="38" t="s">
        <v>4</v>
      </c>
      <c r="P12" s="38" t="s">
        <v>4</v>
      </c>
      <c r="Q12" s="18"/>
      <c r="R12" s="18"/>
      <c r="S12" s="38" t="s">
        <v>4</v>
      </c>
      <c r="T12" s="38" t="s">
        <v>4</v>
      </c>
      <c r="U12" s="38" t="s">
        <v>4</v>
      </c>
      <c r="V12" s="38" t="s">
        <v>4</v>
      </c>
      <c r="W12" s="38"/>
      <c r="X12" s="18"/>
      <c r="Y12" s="18" t="s">
        <v>3</v>
      </c>
      <c r="Z12" s="38" t="s">
        <v>3</v>
      </c>
      <c r="AA12" s="38"/>
      <c r="AB12" s="38" t="s">
        <v>4</v>
      </c>
      <c r="AC12" s="38" t="s">
        <v>4</v>
      </c>
      <c r="AD12" s="38"/>
      <c r="AE12" s="18"/>
      <c r="AF12" s="18" t="s">
        <v>3</v>
      </c>
      <c r="AG12" s="18" t="s">
        <v>3</v>
      </c>
      <c r="AH12" s="18"/>
      <c r="AI12" s="38">
        <f t="shared" si="0"/>
        <v>6</v>
      </c>
      <c r="AJ12" s="38">
        <f t="shared" si="1"/>
        <v>8</v>
      </c>
      <c r="AK12" s="38">
        <f t="shared" si="2"/>
        <v>3</v>
      </c>
      <c r="AL12" s="38">
        <f t="shared" si="3"/>
        <v>0</v>
      </c>
      <c r="AM12" s="38">
        <f t="shared" si="4"/>
        <v>14</v>
      </c>
      <c r="AN12" s="38">
        <f t="shared" si="5"/>
        <v>0</v>
      </c>
      <c r="AO12" s="38">
        <f t="shared" si="6"/>
        <v>136</v>
      </c>
      <c r="AP12" s="25">
        <f t="shared" si="7"/>
        <v>136</v>
      </c>
      <c r="AQ12" s="21">
        <f t="shared" si="8"/>
        <v>5</v>
      </c>
      <c r="AR12" s="43">
        <f t="shared" si="9"/>
        <v>17</v>
      </c>
      <c r="AS12" s="43" t="s">
        <v>56</v>
      </c>
      <c r="AT12" s="43">
        <v>42</v>
      </c>
      <c r="AU12" s="43">
        <v>22</v>
      </c>
      <c r="AV12" s="43">
        <v>32</v>
      </c>
      <c r="AW12" s="61">
        <v>32</v>
      </c>
    </row>
    <row r="13" spans="1:50">
      <c r="A13" s="37" t="s">
        <v>30</v>
      </c>
      <c r="B13" s="46" t="s">
        <v>75</v>
      </c>
      <c r="C13" s="46" t="s">
        <v>48</v>
      </c>
      <c r="D13" s="6"/>
      <c r="E13" s="46" t="s">
        <v>3</v>
      </c>
      <c r="F13" s="46"/>
      <c r="G13" s="46" t="s">
        <v>3</v>
      </c>
      <c r="H13" s="46" t="s">
        <v>3</v>
      </c>
      <c r="I13" s="46" t="s">
        <v>3</v>
      </c>
      <c r="J13" s="6"/>
      <c r="K13" s="6"/>
      <c r="L13" s="46" t="s">
        <v>3</v>
      </c>
      <c r="M13" s="52"/>
      <c r="N13" s="9" t="s">
        <v>5</v>
      </c>
      <c r="O13" s="46" t="s">
        <v>5</v>
      </c>
      <c r="P13" s="46" t="s">
        <v>5</v>
      </c>
      <c r="Q13" s="53"/>
      <c r="R13" s="53"/>
      <c r="S13" s="52"/>
      <c r="T13" s="52"/>
      <c r="U13" s="46" t="s">
        <v>4</v>
      </c>
      <c r="V13" s="46" t="s">
        <v>4</v>
      </c>
      <c r="W13" s="46" t="s">
        <v>4</v>
      </c>
      <c r="X13" s="6" t="s">
        <v>4</v>
      </c>
      <c r="Y13" s="6"/>
      <c r="Z13" s="46"/>
      <c r="AA13" s="46" t="s">
        <v>3</v>
      </c>
      <c r="AB13" s="46" t="s">
        <v>3</v>
      </c>
      <c r="AC13" s="46" t="s">
        <v>3</v>
      </c>
      <c r="AD13" s="46" t="s">
        <v>3</v>
      </c>
      <c r="AE13" s="6"/>
      <c r="AF13" s="6"/>
      <c r="AG13" s="6" t="s">
        <v>3</v>
      </c>
      <c r="AH13" s="6" t="s">
        <v>3</v>
      </c>
      <c r="AI13" s="46">
        <f t="shared" si="0"/>
        <v>11</v>
      </c>
      <c r="AJ13" s="46">
        <f t="shared" si="1"/>
        <v>4</v>
      </c>
      <c r="AK13" s="46">
        <f t="shared" si="2"/>
        <v>3</v>
      </c>
      <c r="AL13" s="46">
        <f t="shared" si="3"/>
        <v>0</v>
      </c>
      <c r="AM13" s="46">
        <f t="shared" si="4"/>
        <v>13</v>
      </c>
      <c r="AN13" s="46">
        <f t="shared" si="5"/>
        <v>0</v>
      </c>
      <c r="AO13" s="34">
        <f t="shared" si="6"/>
        <v>144</v>
      </c>
      <c r="AP13" s="22">
        <f t="shared" si="7"/>
        <v>144</v>
      </c>
      <c r="AQ13" s="44">
        <f t="shared" si="8"/>
        <v>3</v>
      </c>
      <c r="AR13" s="43">
        <f t="shared" si="9"/>
        <v>18</v>
      </c>
      <c r="AS13" s="48" t="s">
        <v>58</v>
      </c>
      <c r="AT13" s="43">
        <v>32</v>
      </c>
      <c r="AU13" s="43">
        <v>32</v>
      </c>
      <c r="AV13" s="43">
        <v>32</v>
      </c>
      <c r="AW13" s="61">
        <v>32</v>
      </c>
    </row>
    <row r="14" spans="1:50">
      <c r="A14" s="35" t="s">
        <v>30</v>
      </c>
      <c r="B14" s="45" t="s">
        <v>76</v>
      </c>
      <c r="C14" s="45" t="s">
        <v>49</v>
      </c>
      <c r="D14" s="26"/>
      <c r="E14" s="45" t="s">
        <v>3</v>
      </c>
      <c r="F14" s="45" t="s">
        <v>3</v>
      </c>
      <c r="G14" s="45" t="s">
        <v>3</v>
      </c>
      <c r="H14" s="45" t="s">
        <v>4</v>
      </c>
      <c r="I14" s="45"/>
      <c r="J14" s="26" t="s">
        <v>3</v>
      </c>
      <c r="K14" s="26" t="s">
        <v>3</v>
      </c>
      <c r="L14" s="45" t="s">
        <v>3</v>
      </c>
      <c r="M14" s="45" t="s">
        <v>3</v>
      </c>
      <c r="N14" s="45"/>
      <c r="O14" s="45" t="s">
        <v>3</v>
      </c>
      <c r="P14" s="49" t="s">
        <v>3</v>
      </c>
      <c r="Q14" s="26"/>
      <c r="R14" s="10"/>
      <c r="S14" s="58" t="s">
        <v>3</v>
      </c>
      <c r="T14" s="49" t="s">
        <v>3</v>
      </c>
      <c r="U14" s="58" t="s">
        <v>3</v>
      </c>
      <c r="V14" s="58" t="s">
        <v>3</v>
      </c>
      <c r="W14" s="62"/>
      <c r="X14" s="10"/>
      <c r="Y14" s="29"/>
      <c r="Z14" s="49" t="s">
        <v>5</v>
      </c>
      <c r="AA14" s="49" t="s">
        <v>5</v>
      </c>
      <c r="AB14" s="49" t="s">
        <v>5</v>
      </c>
      <c r="AC14" s="41"/>
      <c r="AD14" s="41"/>
      <c r="AE14" s="29"/>
      <c r="AF14" s="29"/>
      <c r="AG14" s="26" t="s">
        <v>4</v>
      </c>
      <c r="AH14" s="26" t="s">
        <v>4</v>
      </c>
      <c r="AI14" s="45">
        <f t="shared" si="0"/>
        <v>13</v>
      </c>
      <c r="AJ14" s="45">
        <f t="shared" si="1"/>
        <v>3</v>
      </c>
      <c r="AK14" s="45">
        <f t="shared" si="2"/>
        <v>3</v>
      </c>
      <c r="AL14" s="45">
        <f t="shared" si="3"/>
        <v>0</v>
      </c>
      <c r="AM14" s="45">
        <f t="shared" si="4"/>
        <v>12</v>
      </c>
      <c r="AN14" s="45">
        <f t="shared" si="5"/>
        <v>0</v>
      </c>
      <c r="AO14" s="45">
        <f t="shared" si="6"/>
        <v>152</v>
      </c>
      <c r="AP14" s="1">
        <f t="shared" si="7"/>
        <v>152</v>
      </c>
      <c r="AQ14" s="40">
        <f t="shared" si="8"/>
        <v>4</v>
      </c>
      <c r="AR14" s="43">
        <f t="shared" si="9"/>
        <v>19</v>
      </c>
      <c r="AS14" s="43" t="s">
        <v>56</v>
      </c>
      <c r="AT14" s="43">
        <v>32</v>
      </c>
      <c r="AU14" s="43">
        <v>48</v>
      </c>
      <c r="AV14" s="43">
        <v>32</v>
      </c>
      <c r="AW14" s="61">
        <v>24</v>
      </c>
    </row>
    <row r="15" spans="1:50">
      <c r="A15" s="35" t="s">
        <v>29</v>
      </c>
      <c r="B15" s="45" t="s">
        <v>77</v>
      </c>
      <c r="C15" s="45" t="s">
        <v>50</v>
      </c>
      <c r="D15" s="26"/>
      <c r="E15" s="45" t="s">
        <v>3</v>
      </c>
      <c r="F15" s="45" t="s">
        <v>3</v>
      </c>
      <c r="G15" s="45"/>
      <c r="H15" s="45" t="s">
        <v>3</v>
      </c>
      <c r="I15" s="45" t="s">
        <v>3</v>
      </c>
      <c r="J15" s="26"/>
      <c r="K15" s="26" t="s">
        <v>4</v>
      </c>
      <c r="L15" s="62" t="s">
        <v>79</v>
      </c>
      <c r="M15" s="62" t="s">
        <v>79</v>
      </c>
      <c r="N15" s="62" t="s">
        <v>79</v>
      </c>
      <c r="O15" s="62" t="s">
        <v>79</v>
      </c>
      <c r="P15" s="68"/>
      <c r="Q15" s="26" t="s">
        <v>5</v>
      </c>
      <c r="R15" s="26" t="s">
        <v>5</v>
      </c>
      <c r="S15" s="49" t="s">
        <v>5</v>
      </c>
      <c r="T15" s="41"/>
      <c r="U15" s="41"/>
      <c r="V15" s="41"/>
      <c r="W15" s="41"/>
      <c r="X15" s="26" t="s">
        <v>4</v>
      </c>
      <c r="Y15" s="26" t="s">
        <v>4</v>
      </c>
      <c r="Z15" s="49" t="s">
        <v>4</v>
      </c>
      <c r="AA15" s="45" t="s">
        <v>4</v>
      </c>
      <c r="AB15" s="45"/>
      <c r="AC15" s="45" t="s">
        <v>4</v>
      </c>
      <c r="AD15" s="45" t="s">
        <v>4</v>
      </c>
      <c r="AE15" s="26"/>
      <c r="AF15" s="26"/>
      <c r="AG15" s="26"/>
      <c r="AH15" s="26" t="s">
        <v>3</v>
      </c>
      <c r="AI15" s="45">
        <f t="shared" si="0"/>
        <v>5</v>
      </c>
      <c r="AJ15" s="45">
        <f t="shared" si="1"/>
        <v>7</v>
      </c>
      <c r="AK15" s="45">
        <f t="shared" si="2"/>
        <v>3</v>
      </c>
      <c r="AL15" s="45">
        <f t="shared" si="3"/>
        <v>0</v>
      </c>
      <c r="AM15" s="45">
        <f t="shared" si="4"/>
        <v>12</v>
      </c>
      <c r="AN15" s="45">
        <f t="shared" si="5"/>
        <v>4</v>
      </c>
      <c r="AO15" s="45">
        <f t="shared" si="6"/>
        <v>150</v>
      </c>
      <c r="AP15" s="1">
        <f t="shared" si="7"/>
        <v>152</v>
      </c>
      <c r="AQ15" s="40">
        <f t="shared" si="8"/>
        <v>6</v>
      </c>
      <c r="AR15" s="43">
        <f t="shared" si="9"/>
        <v>19</v>
      </c>
      <c r="AS15" s="43" t="s">
        <v>56</v>
      </c>
      <c r="AT15" s="43">
        <v>32</v>
      </c>
      <c r="AU15" s="43">
        <v>38</v>
      </c>
      <c r="AV15" s="43">
        <v>24</v>
      </c>
      <c r="AW15" s="61">
        <v>48</v>
      </c>
    </row>
    <row r="16" spans="1:50">
      <c r="A16" s="35" t="s">
        <v>30</v>
      </c>
      <c r="B16" s="45" t="s">
        <v>78</v>
      </c>
      <c r="C16" s="45" t="s">
        <v>51</v>
      </c>
      <c r="D16" s="26"/>
      <c r="E16" s="45" t="s">
        <v>4</v>
      </c>
      <c r="F16" s="45" t="s">
        <v>4</v>
      </c>
      <c r="G16" s="45" t="s">
        <v>4</v>
      </c>
      <c r="H16" s="62" t="s">
        <v>79</v>
      </c>
      <c r="I16" s="45" t="s">
        <v>4</v>
      </c>
      <c r="J16" s="26"/>
      <c r="K16" s="26"/>
      <c r="L16" s="45" t="s">
        <v>4</v>
      </c>
      <c r="M16" s="45" t="s">
        <v>4</v>
      </c>
      <c r="N16" s="45" t="s">
        <v>4</v>
      </c>
      <c r="O16" s="45"/>
      <c r="P16" s="45" t="s">
        <v>4</v>
      </c>
      <c r="Q16" s="26" t="s">
        <v>4</v>
      </c>
      <c r="R16" s="26"/>
      <c r="S16" s="41"/>
      <c r="T16" s="49" t="s">
        <v>5</v>
      </c>
      <c r="U16" s="49" t="s">
        <v>5</v>
      </c>
      <c r="V16" s="49" t="s">
        <v>5</v>
      </c>
      <c r="W16" s="41"/>
      <c r="X16" s="29"/>
      <c r="Y16" s="69"/>
      <c r="Z16" s="68"/>
      <c r="AA16" s="62"/>
      <c r="AB16" s="62" t="s">
        <v>79</v>
      </c>
      <c r="AC16" s="62" t="s">
        <v>79</v>
      </c>
      <c r="AD16" s="62" t="s">
        <v>79</v>
      </c>
      <c r="AE16" s="26" t="s">
        <v>3</v>
      </c>
      <c r="AF16" s="26"/>
      <c r="AG16" s="26" t="s">
        <v>4</v>
      </c>
      <c r="AH16" s="26" t="s">
        <v>4</v>
      </c>
      <c r="AI16" s="45">
        <f t="shared" si="0"/>
        <v>1</v>
      </c>
      <c r="AJ16" s="45">
        <f t="shared" si="1"/>
        <v>11</v>
      </c>
      <c r="AK16" s="45">
        <f t="shared" si="2"/>
        <v>3</v>
      </c>
      <c r="AL16" s="45">
        <f t="shared" si="3"/>
        <v>0</v>
      </c>
      <c r="AM16" s="45">
        <f t="shared" si="4"/>
        <v>12</v>
      </c>
      <c r="AN16" s="45">
        <f t="shared" si="5"/>
        <v>4</v>
      </c>
      <c r="AO16" s="45">
        <f t="shared" si="6"/>
        <v>150</v>
      </c>
      <c r="AP16" s="1">
        <f t="shared" si="7"/>
        <v>152</v>
      </c>
      <c r="AQ16" s="40">
        <f t="shared" si="8"/>
        <v>4</v>
      </c>
      <c r="AR16" s="43">
        <f t="shared" si="9"/>
        <v>19</v>
      </c>
      <c r="AS16" s="43" t="s">
        <v>56</v>
      </c>
      <c r="AT16" s="43">
        <v>39.5</v>
      </c>
      <c r="AU16" s="43">
        <v>32</v>
      </c>
      <c r="AV16" s="43">
        <v>32</v>
      </c>
      <c r="AW16" s="61">
        <v>22.5</v>
      </c>
    </row>
    <row r="17" spans="1:49" ht="14.25" thickBot="1">
      <c r="A17" s="35" t="s">
        <v>86</v>
      </c>
      <c r="B17" s="45" t="s">
        <v>100</v>
      </c>
      <c r="C17" s="45" t="s">
        <v>87</v>
      </c>
      <c r="D17" s="26"/>
      <c r="E17" s="45"/>
      <c r="F17" s="45" t="s">
        <v>3</v>
      </c>
      <c r="G17" s="45" t="s">
        <v>3</v>
      </c>
      <c r="H17" s="45" t="s">
        <v>3</v>
      </c>
      <c r="I17" s="45" t="s">
        <v>3</v>
      </c>
      <c r="J17" s="26"/>
      <c r="K17" s="26"/>
      <c r="L17" s="45" t="s">
        <v>4</v>
      </c>
      <c r="M17" s="45" t="s">
        <v>4</v>
      </c>
      <c r="N17" s="45" t="s">
        <v>4</v>
      </c>
      <c r="O17" s="45"/>
      <c r="P17" s="45" t="s">
        <v>3</v>
      </c>
      <c r="Q17" s="26"/>
      <c r="R17" s="26"/>
      <c r="S17" s="45" t="s">
        <v>3</v>
      </c>
      <c r="T17" s="45" t="s">
        <v>3</v>
      </c>
      <c r="U17" s="45" t="s">
        <v>3</v>
      </c>
      <c r="V17" s="41"/>
      <c r="W17" s="45" t="s">
        <v>5</v>
      </c>
      <c r="X17" s="26" t="s">
        <v>5</v>
      </c>
      <c r="Y17" s="26" t="s">
        <v>5</v>
      </c>
      <c r="Z17" s="41"/>
      <c r="AA17" s="41"/>
      <c r="AB17" s="41"/>
      <c r="AC17" s="41"/>
      <c r="AD17" s="49" t="s">
        <v>4</v>
      </c>
      <c r="AE17" s="26" t="s">
        <v>4</v>
      </c>
      <c r="AF17" s="26" t="s">
        <v>4</v>
      </c>
      <c r="AG17" s="62" t="s">
        <v>79</v>
      </c>
      <c r="AH17" s="62" t="s">
        <v>79</v>
      </c>
      <c r="AI17" s="45">
        <f t="shared" si="0"/>
        <v>8</v>
      </c>
      <c r="AJ17" s="45">
        <f t="shared" si="1"/>
        <v>6</v>
      </c>
      <c r="AK17" s="45">
        <f t="shared" si="2"/>
        <v>3</v>
      </c>
      <c r="AL17" s="45">
        <f t="shared" si="3"/>
        <v>0</v>
      </c>
      <c r="AM17" s="45">
        <f t="shared" si="4"/>
        <v>12</v>
      </c>
      <c r="AN17" s="45">
        <f t="shared" si="5"/>
        <v>2</v>
      </c>
      <c r="AO17" s="45">
        <f t="shared" si="6"/>
        <v>151</v>
      </c>
      <c r="AP17" s="25">
        <f t="shared" si="7"/>
        <v>152</v>
      </c>
      <c r="AQ17" s="40">
        <f t="shared" si="8"/>
        <v>6</v>
      </c>
      <c r="AR17" s="43">
        <f t="shared" si="9"/>
        <v>19</v>
      </c>
      <c r="AS17" s="43" t="s">
        <v>56</v>
      </c>
      <c r="AT17" s="43">
        <v>40</v>
      </c>
      <c r="AU17" s="43">
        <v>32</v>
      </c>
      <c r="AV17" s="43">
        <v>26</v>
      </c>
      <c r="AW17" s="61">
        <v>30</v>
      </c>
    </row>
    <row r="18" spans="1:49" ht="14.25" thickBot="1">
      <c r="A18" s="70"/>
      <c r="B18" s="71"/>
      <c r="C18" s="23"/>
      <c r="D18" s="18"/>
      <c r="E18" s="38"/>
      <c r="F18" s="38"/>
      <c r="G18" s="38"/>
      <c r="H18" s="38"/>
      <c r="I18" s="38"/>
      <c r="J18" s="18"/>
      <c r="K18" s="18"/>
      <c r="L18" s="38"/>
      <c r="M18" s="38"/>
      <c r="N18" s="38"/>
      <c r="O18" s="38"/>
      <c r="P18" s="38"/>
      <c r="Q18" s="18"/>
      <c r="R18" s="18"/>
      <c r="S18" s="38"/>
      <c r="T18" s="38"/>
      <c r="U18" s="38"/>
      <c r="V18" s="38"/>
      <c r="W18" s="38"/>
      <c r="X18" s="18"/>
      <c r="Y18" s="18"/>
      <c r="Z18" s="38"/>
      <c r="AA18" s="38"/>
      <c r="AB18" s="38"/>
      <c r="AC18" s="38"/>
      <c r="AD18" s="38"/>
      <c r="AE18" s="18"/>
      <c r="AF18" s="18"/>
      <c r="AG18" s="18"/>
      <c r="AH18" s="18"/>
      <c r="AI18" s="23">
        <f t="shared" si="0"/>
        <v>0</v>
      </c>
      <c r="AJ18" s="23">
        <f t="shared" si="1"/>
        <v>0</v>
      </c>
      <c r="AK18" s="23">
        <f t="shared" si="2"/>
        <v>0</v>
      </c>
      <c r="AL18" s="23">
        <f t="shared" si="3"/>
        <v>0</v>
      </c>
      <c r="AM18" s="23">
        <f t="shared" si="4"/>
        <v>31</v>
      </c>
      <c r="AN18" s="23">
        <f t="shared" si="5"/>
        <v>0</v>
      </c>
      <c r="AO18" s="38">
        <f t="shared" si="6"/>
        <v>0</v>
      </c>
      <c r="AP18" s="25">
        <f t="shared" si="7"/>
        <v>0</v>
      </c>
      <c r="AQ18" s="21">
        <f t="shared" si="8"/>
        <v>0</v>
      </c>
      <c r="AR18" s="43">
        <f t="shared" si="9"/>
        <v>0</v>
      </c>
    </row>
    <row r="19" spans="1:49">
      <c r="A19" s="46"/>
      <c r="B19" s="46"/>
      <c r="C19" s="46"/>
      <c r="D19" s="6"/>
      <c r="E19" s="46"/>
      <c r="F19" s="46"/>
      <c r="G19" s="46"/>
      <c r="H19" s="46"/>
      <c r="I19" s="46"/>
      <c r="J19" s="6"/>
      <c r="K19" s="6"/>
      <c r="L19" s="46"/>
      <c r="M19" s="46"/>
      <c r="N19" s="46"/>
      <c r="O19" s="46"/>
      <c r="P19" s="46"/>
      <c r="Q19" s="6"/>
      <c r="R19" s="6"/>
      <c r="S19" s="46"/>
      <c r="T19" s="46"/>
      <c r="U19" s="46"/>
      <c r="V19" s="46"/>
      <c r="W19" s="46"/>
      <c r="X19" s="6"/>
      <c r="Y19" s="6"/>
      <c r="Z19" s="46"/>
      <c r="AA19" s="46"/>
      <c r="AB19" s="46"/>
      <c r="AC19" s="46"/>
      <c r="AD19" s="46"/>
      <c r="AE19" s="6"/>
      <c r="AF19" s="6"/>
      <c r="AG19" s="6"/>
      <c r="AH19" s="6"/>
      <c r="AI19" s="46">
        <f>SUM(AI3:AI15)</f>
        <v>75</v>
      </c>
      <c r="AJ19" s="46">
        <f>SUM(AJ3:AJ15)</f>
        <v>38</v>
      </c>
      <c r="AK19" s="46">
        <f>SUM(AK3:AK15)</f>
        <v>25</v>
      </c>
      <c r="AL19" s="46">
        <f>SUM(AL3:AL15)</f>
        <v>53</v>
      </c>
      <c r="AM19" s="46">
        <f t="shared" si="4"/>
        <v>31</v>
      </c>
      <c r="AN19" s="46">
        <f>SUM(AN3:AN15)</f>
        <v>32</v>
      </c>
      <c r="AO19" s="46" t="s">
        <v>9</v>
      </c>
      <c r="AP19" s="45"/>
      <c r="AQ19" s="46">
        <f>SUM(AQ3:AQ15)</f>
        <v>32</v>
      </c>
    </row>
    <row r="20" spans="1:49">
      <c r="A20" s="45" t="s">
        <v>10</v>
      </c>
      <c r="B20" s="3" t="s">
        <v>69</v>
      </c>
      <c r="C20" s="3"/>
      <c r="D20" s="26">
        <f t="shared" ref="D20:AH20" si="10">COUNTIF(D3:D18,"M")</f>
        <v>1</v>
      </c>
      <c r="E20" s="45">
        <f t="shared" si="10"/>
        <v>4</v>
      </c>
      <c r="F20" s="45">
        <f t="shared" si="10"/>
        <v>5</v>
      </c>
      <c r="G20" s="45">
        <f t="shared" si="10"/>
        <v>4</v>
      </c>
      <c r="H20" s="45">
        <f t="shared" si="10"/>
        <v>4</v>
      </c>
      <c r="I20" s="45">
        <f t="shared" si="10"/>
        <v>4</v>
      </c>
      <c r="J20" s="26">
        <f t="shared" si="10"/>
        <v>1</v>
      </c>
      <c r="K20" s="26">
        <f t="shared" si="10"/>
        <v>1</v>
      </c>
      <c r="L20" s="45">
        <f t="shared" si="10"/>
        <v>4</v>
      </c>
      <c r="M20" s="45">
        <f t="shared" si="10"/>
        <v>3</v>
      </c>
      <c r="N20" s="45">
        <f t="shared" si="10"/>
        <v>3</v>
      </c>
      <c r="O20" s="45">
        <f t="shared" si="10"/>
        <v>3</v>
      </c>
      <c r="P20" s="45">
        <f t="shared" si="10"/>
        <v>3</v>
      </c>
      <c r="Q20" s="26">
        <f t="shared" si="10"/>
        <v>1</v>
      </c>
      <c r="R20" s="26">
        <f t="shared" si="10"/>
        <v>1</v>
      </c>
      <c r="S20" s="45">
        <f t="shared" si="10"/>
        <v>4</v>
      </c>
      <c r="T20" s="45">
        <f t="shared" si="10"/>
        <v>4</v>
      </c>
      <c r="U20" s="45">
        <f t="shared" si="10"/>
        <v>4</v>
      </c>
      <c r="V20" s="45">
        <f t="shared" si="10"/>
        <v>4</v>
      </c>
      <c r="W20" s="45">
        <f t="shared" si="10"/>
        <v>3</v>
      </c>
      <c r="X20" s="26">
        <f t="shared" si="10"/>
        <v>1</v>
      </c>
      <c r="Y20" s="26">
        <f t="shared" si="10"/>
        <v>1</v>
      </c>
      <c r="Z20" s="45">
        <f t="shared" si="10"/>
        <v>3</v>
      </c>
      <c r="AA20" s="45">
        <f t="shared" si="10"/>
        <v>3</v>
      </c>
      <c r="AB20" s="45">
        <f t="shared" si="10"/>
        <v>3</v>
      </c>
      <c r="AC20" s="45">
        <f t="shared" si="10"/>
        <v>3</v>
      </c>
      <c r="AD20" s="45">
        <f t="shared" si="10"/>
        <v>3</v>
      </c>
      <c r="AE20" s="26">
        <f t="shared" si="10"/>
        <v>1</v>
      </c>
      <c r="AF20" s="26">
        <f t="shared" si="10"/>
        <v>1</v>
      </c>
      <c r="AG20" s="26">
        <f t="shared" si="10"/>
        <v>2</v>
      </c>
      <c r="AH20" s="26">
        <f t="shared" si="10"/>
        <v>2</v>
      </c>
      <c r="AI20" s="45"/>
      <c r="AJ20" s="45"/>
      <c r="AK20" s="45"/>
      <c r="AL20" s="45"/>
      <c r="AM20" s="45"/>
      <c r="AN20" s="45"/>
      <c r="AO20" s="45">
        <f>SUM(D20:AG20)</f>
        <v>82</v>
      </c>
      <c r="AP20" s="45"/>
      <c r="AQ20" s="45"/>
    </row>
    <row r="21" spans="1:49">
      <c r="A21" s="45" t="s">
        <v>11</v>
      </c>
      <c r="B21" s="45" t="s">
        <v>70</v>
      </c>
      <c r="C21" s="45"/>
      <c r="D21" s="26">
        <f t="shared" ref="D21:AH21" si="11">COUNTIF(D3:D18,"L")</f>
        <v>1</v>
      </c>
      <c r="E21" s="45">
        <f t="shared" si="11"/>
        <v>2</v>
      </c>
      <c r="F21" s="45">
        <f t="shared" si="11"/>
        <v>2</v>
      </c>
      <c r="G21" s="45">
        <f t="shared" si="11"/>
        <v>2</v>
      </c>
      <c r="H21" s="45">
        <f t="shared" si="11"/>
        <v>2</v>
      </c>
      <c r="I21" s="45">
        <f t="shared" si="11"/>
        <v>2</v>
      </c>
      <c r="J21" s="26">
        <f t="shared" si="11"/>
        <v>1</v>
      </c>
      <c r="K21" s="26">
        <f t="shared" si="11"/>
        <v>1</v>
      </c>
      <c r="L21" s="45">
        <f t="shared" si="11"/>
        <v>2</v>
      </c>
      <c r="M21" s="45">
        <f t="shared" si="11"/>
        <v>2</v>
      </c>
      <c r="N21" s="45">
        <f t="shared" si="11"/>
        <v>2</v>
      </c>
      <c r="O21" s="45">
        <f t="shared" si="11"/>
        <v>2</v>
      </c>
      <c r="P21" s="45">
        <f t="shared" si="11"/>
        <v>2</v>
      </c>
      <c r="Q21" s="26">
        <f t="shared" si="11"/>
        <v>1</v>
      </c>
      <c r="R21" s="26">
        <f t="shared" si="11"/>
        <v>1</v>
      </c>
      <c r="S21" s="45">
        <f t="shared" si="11"/>
        <v>2</v>
      </c>
      <c r="T21" s="45">
        <f t="shared" si="11"/>
        <v>2</v>
      </c>
      <c r="U21" s="45">
        <f t="shared" si="11"/>
        <v>3</v>
      </c>
      <c r="V21" s="45">
        <f t="shared" si="11"/>
        <v>2</v>
      </c>
      <c r="W21" s="45">
        <f t="shared" si="11"/>
        <v>2</v>
      </c>
      <c r="X21" s="26">
        <f t="shared" si="11"/>
        <v>2</v>
      </c>
      <c r="Y21" s="26">
        <f t="shared" si="11"/>
        <v>1</v>
      </c>
      <c r="Z21" s="45">
        <f t="shared" si="11"/>
        <v>2</v>
      </c>
      <c r="AA21" s="45">
        <f t="shared" si="11"/>
        <v>2</v>
      </c>
      <c r="AB21" s="45">
        <f t="shared" si="11"/>
        <v>2</v>
      </c>
      <c r="AC21" s="45">
        <f t="shared" si="11"/>
        <v>2</v>
      </c>
      <c r="AD21" s="45">
        <f t="shared" si="11"/>
        <v>2</v>
      </c>
      <c r="AE21" s="26">
        <f t="shared" si="11"/>
        <v>1</v>
      </c>
      <c r="AF21" s="26">
        <f t="shared" si="11"/>
        <v>1</v>
      </c>
      <c r="AG21" s="26">
        <f t="shared" si="11"/>
        <v>2</v>
      </c>
      <c r="AH21" s="26">
        <f t="shared" si="11"/>
        <v>2</v>
      </c>
      <c r="AI21" s="45"/>
      <c r="AJ21" s="45"/>
      <c r="AK21" s="45"/>
      <c r="AL21" s="45"/>
      <c r="AM21" s="45"/>
      <c r="AN21" s="45"/>
      <c r="AO21" s="45">
        <f>SUM(D21:AG21)</f>
        <v>53</v>
      </c>
      <c r="AP21" s="45"/>
      <c r="AQ21" s="45"/>
    </row>
    <row r="22" spans="1:49">
      <c r="A22" s="45" t="s">
        <v>12</v>
      </c>
      <c r="B22" s="45" t="s">
        <v>68</v>
      </c>
      <c r="C22" s="45"/>
      <c r="D22" s="26">
        <f t="shared" ref="D22:AH22" si="12">COUNTIF(D3:D18,"N")</f>
        <v>1</v>
      </c>
      <c r="E22" s="45">
        <f t="shared" si="12"/>
        <v>1</v>
      </c>
      <c r="F22" s="45">
        <f t="shared" si="12"/>
        <v>1</v>
      </c>
      <c r="G22" s="45">
        <f t="shared" si="12"/>
        <v>1</v>
      </c>
      <c r="H22" s="45">
        <f t="shared" si="12"/>
        <v>1</v>
      </c>
      <c r="I22" s="45">
        <f t="shared" si="12"/>
        <v>1</v>
      </c>
      <c r="J22" s="26">
        <f t="shared" si="12"/>
        <v>1</v>
      </c>
      <c r="K22" s="26">
        <f t="shared" si="12"/>
        <v>1</v>
      </c>
      <c r="L22" s="45">
        <f t="shared" si="12"/>
        <v>1</v>
      </c>
      <c r="M22" s="45">
        <f t="shared" si="12"/>
        <v>1</v>
      </c>
      <c r="N22" s="45">
        <f t="shared" si="12"/>
        <v>1</v>
      </c>
      <c r="O22" s="45">
        <f t="shared" si="12"/>
        <v>1</v>
      </c>
      <c r="P22" s="45">
        <f t="shared" si="12"/>
        <v>1</v>
      </c>
      <c r="Q22" s="26">
        <f t="shared" si="12"/>
        <v>1</v>
      </c>
      <c r="R22" s="26">
        <f t="shared" si="12"/>
        <v>1</v>
      </c>
      <c r="S22" s="45">
        <f t="shared" si="12"/>
        <v>1</v>
      </c>
      <c r="T22" s="45">
        <f t="shared" si="12"/>
        <v>1</v>
      </c>
      <c r="U22" s="45">
        <f t="shared" si="12"/>
        <v>1</v>
      </c>
      <c r="V22" s="45">
        <f t="shared" si="12"/>
        <v>1</v>
      </c>
      <c r="W22" s="45">
        <f t="shared" si="12"/>
        <v>1</v>
      </c>
      <c r="X22" s="26">
        <f t="shared" si="12"/>
        <v>1</v>
      </c>
      <c r="Y22" s="26">
        <f t="shared" si="12"/>
        <v>1</v>
      </c>
      <c r="Z22" s="45">
        <f t="shared" si="12"/>
        <v>1</v>
      </c>
      <c r="AA22" s="45">
        <f t="shared" si="12"/>
        <v>1</v>
      </c>
      <c r="AB22" s="45">
        <f t="shared" si="12"/>
        <v>1</v>
      </c>
      <c r="AC22" s="45">
        <f t="shared" si="12"/>
        <v>1</v>
      </c>
      <c r="AD22" s="45">
        <f t="shared" si="12"/>
        <v>1</v>
      </c>
      <c r="AE22" s="26">
        <f t="shared" si="12"/>
        <v>1</v>
      </c>
      <c r="AF22" s="26">
        <f t="shared" si="12"/>
        <v>1</v>
      </c>
      <c r="AG22" s="26">
        <f t="shared" si="12"/>
        <v>1</v>
      </c>
      <c r="AH22" s="26">
        <f t="shared" si="12"/>
        <v>1</v>
      </c>
      <c r="AI22" s="45"/>
      <c r="AJ22" s="45"/>
      <c r="AK22" s="45"/>
      <c r="AL22" s="45"/>
      <c r="AM22" s="45"/>
      <c r="AN22" s="45"/>
      <c r="AO22" s="45">
        <f>SUM(D22:AG22)</f>
        <v>30</v>
      </c>
      <c r="AP22" s="45"/>
      <c r="AQ22" s="45"/>
    </row>
    <row r="23" spans="1:49">
      <c r="A23" s="45" t="s">
        <v>13</v>
      </c>
      <c r="B23" s="45" t="s">
        <v>14</v>
      </c>
      <c r="C23" s="45"/>
      <c r="D23" s="26">
        <f t="shared" ref="D23:AH23" si="13">COUNTIF(D3:D18,"D")</f>
        <v>0</v>
      </c>
      <c r="E23" s="45">
        <f t="shared" si="13"/>
        <v>3</v>
      </c>
      <c r="F23" s="45">
        <f t="shared" si="13"/>
        <v>3</v>
      </c>
      <c r="G23" s="45">
        <f t="shared" si="13"/>
        <v>3</v>
      </c>
      <c r="H23" s="45">
        <f t="shared" si="13"/>
        <v>3</v>
      </c>
      <c r="I23" s="45">
        <f t="shared" si="13"/>
        <v>3</v>
      </c>
      <c r="J23" s="26">
        <f t="shared" si="13"/>
        <v>0</v>
      </c>
      <c r="K23" s="26">
        <f t="shared" si="13"/>
        <v>0</v>
      </c>
      <c r="L23" s="45">
        <f t="shared" si="13"/>
        <v>2</v>
      </c>
      <c r="M23" s="45">
        <f t="shared" si="13"/>
        <v>3</v>
      </c>
      <c r="N23" s="45">
        <f t="shared" si="13"/>
        <v>3</v>
      </c>
      <c r="O23" s="45">
        <f t="shared" si="13"/>
        <v>3</v>
      </c>
      <c r="P23" s="45">
        <f t="shared" si="13"/>
        <v>3</v>
      </c>
      <c r="Q23" s="26">
        <f t="shared" si="13"/>
        <v>0</v>
      </c>
      <c r="R23" s="26">
        <f t="shared" si="13"/>
        <v>0</v>
      </c>
      <c r="S23" s="45">
        <f t="shared" si="13"/>
        <v>2</v>
      </c>
      <c r="T23" s="45">
        <f t="shared" si="13"/>
        <v>3</v>
      </c>
      <c r="U23" s="45">
        <f t="shared" si="13"/>
        <v>3</v>
      </c>
      <c r="V23" s="45">
        <f t="shared" si="13"/>
        <v>3</v>
      </c>
      <c r="W23" s="45">
        <f t="shared" si="13"/>
        <v>2</v>
      </c>
      <c r="X23" s="26">
        <f t="shared" si="13"/>
        <v>0</v>
      </c>
      <c r="Y23" s="26">
        <f t="shared" si="13"/>
        <v>0</v>
      </c>
      <c r="Z23" s="45">
        <f t="shared" si="13"/>
        <v>1</v>
      </c>
      <c r="AA23" s="45">
        <f t="shared" si="13"/>
        <v>2</v>
      </c>
      <c r="AB23" s="45">
        <f t="shared" si="13"/>
        <v>2</v>
      </c>
      <c r="AC23" s="45">
        <f t="shared" si="13"/>
        <v>3</v>
      </c>
      <c r="AD23" s="45">
        <f t="shared" si="13"/>
        <v>3</v>
      </c>
      <c r="AE23" s="26">
        <f t="shared" si="13"/>
        <v>0</v>
      </c>
      <c r="AF23" s="26">
        <f t="shared" si="13"/>
        <v>0</v>
      </c>
      <c r="AG23" s="26">
        <f t="shared" si="13"/>
        <v>0</v>
      </c>
      <c r="AH23" s="26">
        <f t="shared" si="13"/>
        <v>0</v>
      </c>
      <c r="AI23" s="45"/>
      <c r="AJ23" s="45"/>
      <c r="AK23" s="45"/>
      <c r="AL23" s="45"/>
      <c r="AM23" s="45"/>
      <c r="AN23" s="45"/>
      <c r="AO23" s="45">
        <f>SUM(D23:AG23)</f>
        <v>53</v>
      </c>
      <c r="AP23" s="45"/>
      <c r="AQ23" s="45"/>
    </row>
    <row r="24" spans="1:49">
      <c r="A24" s="45" t="s">
        <v>7</v>
      </c>
      <c r="B24" s="45"/>
      <c r="C24" s="45"/>
      <c r="D24" s="26">
        <f>COUNTIF(D3:D18,"")</f>
        <v>13</v>
      </c>
      <c r="E24" s="45">
        <f t="shared" ref="E24:AH24" si="14">COUNTIF(E3:E18,"")</f>
        <v>6</v>
      </c>
      <c r="F24" s="45">
        <f t="shared" si="14"/>
        <v>5</v>
      </c>
      <c r="G24" s="45">
        <f t="shared" si="14"/>
        <v>6</v>
      </c>
      <c r="H24" s="45">
        <f t="shared" si="14"/>
        <v>4</v>
      </c>
      <c r="I24" s="45">
        <f t="shared" si="14"/>
        <v>5</v>
      </c>
      <c r="J24" s="26">
        <f t="shared" si="14"/>
        <v>13</v>
      </c>
      <c r="K24" s="26">
        <f t="shared" si="14"/>
        <v>13</v>
      </c>
      <c r="L24" s="45">
        <f t="shared" si="14"/>
        <v>4</v>
      </c>
      <c r="M24" s="45">
        <f t="shared" si="14"/>
        <v>5</v>
      </c>
      <c r="N24" s="45">
        <f t="shared" si="14"/>
        <v>5</v>
      </c>
      <c r="O24" s="45">
        <f t="shared" si="14"/>
        <v>5</v>
      </c>
      <c r="P24" s="45">
        <f t="shared" si="14"/>
        <v>6</v>
      </c>
      <c r="Q24" s="26">
        <f t="shared" si="14"/>
        <v>13</v>
      </c>
      <c r="R24" s="26">
        <f t="shared" si="14"/>
        <v>13</v>
      </c>
      <c r="S24" s="45">
        <f t="shared" si="14"/>
        <v>5</v>
      </c>
      <c r="T24" s="45">
        <f t="shared" si="14"/>
        <v>5</v>
      </c>
      <c r="U24" s="45">
        <f t="shared" si="14"/>
        <v>4</v>
      </c>
      <c r="V24" s="45">
        <f t="shared" si="14"/>
        <v>5</v>
      </c>
      <c r="W24" s="45">
        <f t="shared" si="14"/>
        <v>6</v>
      </c>
      <c r="X24" s="26">
        <f t="shared" si="14"/>
        <v>12</v>
      </c>
      <c r="Y24" s="26">
        <f t="shared" si="14"/>
        <v>13</v>
      </c>
      <c r="Z24" s="45">
        <f t="shared" si="14"/>
        <v>6</v>
      </c>
      <c r="AA24" s="45">
        <f t="shared" si="14"/>
        <v>6</v>
      </c>
      <c r="AB24" s="45">
        <f t="shared" si="14"/>
        <v>5</v>
      </c>
      <c r="AC24" s="45">
        <f t="shared" si="14"/>
        <v>4</v>
      </c>
      <c r="AD24" s="45">
        <f t="shared" si="14"/>
        <v>4</v>
      </c>
      <c r="AE24" s="26">
        <f t="shared" si="14"/>
        <v>12</v>
      </c>
      <c r="AF24" s="26">
        <f t="shared" si="14"/>
        <v>12</v>
      </c>
      <c r="AG24" s="26">
        <f t="shared" si="14"/>
        <v>10</v>
      </c>
      <c r="AH24" s="26">
        <f t="shared" si="14"/>
        <v>10</v>
      </c>
      <c r="AI24" s="45"/>
      <c r="AJ24" s="45"/>
      <c r="AK24" s="45"/>
      <c r="AL24" s="45"/>
      <c r="AM24" s="45"/>
      <c r="AN24" s="45"/>
      <c r="AO24" s="45"/>
      <c r="AP24" s="45"/>
      <c r="AQ24" s="45"/>
    </row>
    <row r="25" spans="1:49">
      <c r="A25" s="45"/>
      <c r="B25" s="45"/>
      <c r="C25" s="45"/>
      <c r="D25" s="26"/>
      <c r="E25" s="45"/>
      <c r="F25" s="45"/>
      <c r="G25" s="45"/>
      <c r="H25" s="45"/>
      <c r="I25" s="45"/>
      <c r="J25" s="26"/>
      <c r="K25" s="26"/>
      <c r="L25" s="45"/>
      <c r="M25" s="45"/>
      <c r="N25" s="45"/>
      <c r="O25" s="45"/>
      <c r="P25" s="45"/>
      <c r="Q25" s="26"/>
      <c r="R25" s="26"/>
      <c r="S25" s="45"/>
      <c r="T25" s="45"/>
      <c r="U25" s="45"/>
      <c r="V25" s="45"/>
      <c r="W25" s="45"/>
      <c r="X25" s="26"/>
      <c r="Y25" s="26"/>
      <c r="Z25" s="45"/>
      <c r="AA25" s="45"/>
      <c r="AB25" s="45"/>
      <c r="AC25" s="45"/>
      <c r="AD25" s="45"/>
      <c r="AE25" s="26"/>
      <c r="AF25" s="26"/>
      <c r="AG25" s="26"/>
      <c r="AH25" s="26"/>
      <c r="AI25" s="45"/>
      <c r="AJ25" s="45"/>
      <c r="AK25" s="45"/>
      <c r="AL25" s="45"/>
      <c r="AM25" s="45"/>
      <c r="AN25" s="45"/>
      <c r="AO25" s="45"/>
      <c r="AQ25" s="45"/>
    </row>
    <row r="27" spans="1:49" ht="14.25" thickBot="1"/>
    <row r="28" spans="1:49">
      <c r="C28" s="34" t="s">
        <v>17</v>
      </c>
      <c r="D28" s="65"/>
      <c r="E28" s="65"/>
      <c r="F28" s="65"/>
      <c r="G28" s="65"/>
      <c r="H28" s="65"/>
      <c r="I28" s="5"/>
    </row>
    <row r="29" spans="1:49">
      <c r="C29" s="45" t="s">
        <v>18</v>
      </c>
      <c r="D29" s="49" t="s">
        <v>5</v>
      </c>
      <c r="E29" s="41"/>
      <c r="F29" s="41"/>
      <c r="G29" s="41"/>
      <c r="H29" s="41"/>
      <c r="I29" s="26" t="s">
        <v>4</v>
      </c>
      <c r="AO29" s="43" t="s">
        <v>104</v>
      </c>
    </row>
    <row r="30" spans="1:49">
      <c r="C30" s="45" t="s">
        <v>19</v>
      </c>
      <c r="D30" s="41"/>
      <c r="E30" s="49" t="s">
        <v>5</v>
      </c>
      <c r="F30" s="49" t="s">
        <v>5</v>
      </c>
      <c r="G30" s="49" t="s">
        <v>5</v>
      </c>
      <c r="H30" s="41"/>
      <c r="I30" s="29"/>
    </row>
    <row r="31" spans="1:49">
      <c r="C31" s="45" t="s">
        <v>20</v>
      </c>
      <c r="D31" s="45" t="s">
        <v>3</v>
      </c>
      <c r="E31" s="45" t="s">
        <v>3</v>
      </c>
      <c r="F31" s="45" t="s">
        <v>3</v>
      </c>
      <c r="G31" s="41"/>
      <c r="H31" s="49" t="s">
        <v>5</v>
      </c>
      <c r="I31" s="26" t="s">
        <v>5</v>
      </c>
    </row>
    <row r="32" spans="1:49">
      <c r="C32" s="45" t="s">
        <v>73</v>
      </c>
      <c r="D32" s="45" t="s">
        <v>3</v>
      </c>
      <c r="E32" s="45" t="s">
        <v>3</v>
      </c>
      <c r="F32" s="45"/>
      <c r="G32" s="45" t="s">
        <v>3</v>
      </c>
      <c r="H32" s="45" t="s">
        <v>3</v>
      </c>
      <c r="I32" s="26"/>
    </row>
    <row r="33" spans="2:9">
      <c r="C33" s="47" t="s">
        <v>74</v>
      </c>
      <c r="D33" s="47" t="s">
        <v>4</v>
      </c>
      <c r="E33" s="47" t="s">
        <v>4</v>
      </c>
      <c r="F33" s="47"/>
      <c r="G33" s="47" t="s">
        <v>4</v>
      </c>
      <c r="H33" s="47" t="s">
        <v>4</v>
      </c>
      <c r="I33" s="20"/>
    </row>
    <row r="34" spans="2:9" ht="14.25" thickBot="1">
      <c r="B34" s="43">
        <v>17</v>
      </c>
      <c r="C34" s="38" t="s">
        <v>103</v>
      </c>
      <c r="D34" s="51" t="s">
        <v>4</v>
      </c>
      <c r="E34" s="51" t="s">
        <v>4</v>
      </c>
      <c r="F34" s="51" t="s">
        <v>4</v>
      </c>
      <c r="G34" s="51"/>
      <c r="H34" s="51"/>
      <c r="I34" s="18" t="s">
        <v>3</v>
      </c>
    </row>
    <row r="35" spans="2:9">
      <c r="C35" s="46" t="s">
        <v>75</v>
      </c>
      <c r="D35" s="67"/>
      <c r="E35" s="67" t="s">
        <v>3</v>
      </c>
      <c r="F35" s="67" t="s">
        <v>3</v>
      </c>
      <c r="G35" s="67" t="s">
        <v>3</v>
      </c>
      <c r="H35" s="46" t="s">
        <v>3</v>
      </c>
      <c r="I35" s="6"/>
    </row>
    <row r="36" spans="2:9">
      <c r="B36" s="43">
        <v>17</v>
      </c>
      <c r="C36" s="45" t="s">
        <v>76</v>
      </c>
      <c r="D36" s="49" t="s">
        <v>3</v>
      </c>
      <c r="E36" s="49" t="s">
        <v>3</v>
      </c>
      <c r="F36" s="49" t="s">
        <v>3</v>
      </c>
      <c r="G36" s="49" t="s">
        <v>3</v>
      </c>
      <c r="H36" s="45"/>
      <c r="I36" s="26"/>
    </row>
    <row r="37" spans="2:9">
      <c r="C37" s="45" t="s">
        <v>77</v>
      </c>
      <c r="D37" s="49" t="s">
        <v>3</v>
      </c>
      <c r="E37" s="49" t="s">
        <v>3</v>
      </c>
      <c r="F37" s="49"/>
      <c r="G37" s="49" t="s">
        <v>3</v>
      </c>
      <c r="H37" s="45" t="s">
        <v>3</v>
      </c>
      <c r="I37" s="26"/>
    </row>
    <row r="38" spans="2:9">
      <c r="C38" s="45" t="s">
        <v>78</v>
      </c>
      <c r="D38" s="49" t="s">
        <v>3</v>
      </c>
      <c r="E38" s="62" t="s">
        <v>79</v>
      </c>
      <c r="F38" s="49" t="s">
        <v>3</v>
      </c>
      <c r="G38" s="49" t="s">
        <v>3</v>
      </c>
      <c r="H38" s="45" t="s">
        <v>3</v>
      </c>
      <c r="I38" s="26"/>
    </row>
    <row r="39" spans="2:9" ht="14.25" thickBot="1">
      <c r="C39" s="38" t="s">
        <v>100</v>
      </c>
      <c r="D39" s="28"/>
      <c r="E39" s="28"/>
      <c r="F39" s="51" t="s">
        <v>4</v>
      </c>
      <c r="G39" s="51" t="s">
        <v>4</v>
      </c>
      <c r="H39" s="38" t="s">
        <v>4</v>
      </c>
      <c r="I39" s="18" t="s">
        <v>4</v>
      </c>
    </row>
  </sheetData>
  <phoneticPr fontId="2"/>
  <conditionalFormatting sqref="D20:AH22">
    <cfRule type="cellIs" dxfId="1" priority="1" operator="greaterThan">
      <formula>3</formula>
    </cfRule>
  </conditionalFormatting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14E64-24DC-43C4-A1F5-6338E98CE3F5}">
  <dimension ref="A1:AX38"/>
  <sheetViews>
    <sheetView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P1" sqref="AP1"/>
    </sheetView>
  </sheetViews>
  <sheetFormatPr defaultColWidth="9" defaultRowHeight="14.25"/>
  <cols>
    <col min="1" max="1" width="7.125" style="32" customWidth="1"/>
    <col min="2" max="2" width="10.5" style="32" customWidth="1"/>
    <col min="3" max="3" width="20.125" style="32" bestFit="1" customWidth="1"/>
    <col min="4" max="39" width="4.375" style="78" customWidth="1"/>
    <col min="40" max="40" width="5.25" style="78" customWidth="1"/>
    <col min="41" max="41" width="7.5" style="78" customWidth="1"/>
    <col min="42" max="42" width="8.75" style="32"/>
    <col min="43" max="43" width="8.75" style="78" customWidth="1"/>
    <col min="44" max="44" width="3.5" style="32" bestFit="1" customWidth="1"/>
    <col min="45" max="16384" width="9" style="32"/>
  </cols>
  <sheetData>
    <row r="1" spans="1:50">
      <c r="A1" s="74"/>
      <c r="B1" s="75" t="s">
        <v>105</v>
      </c>
      <c r="C1" s="75"/>
      <c r="D1" s="76">
        <v>1</v>
      </c>
      <c r="E1" s="76">
        <v>2</v>
      </c>
      <c r="F1" s="76">
        <v>3</v>
      </c>
      <c r="G1" s="76">
        <v>4</v>
      </c>
      <c r="H1" s="76">
        <v>5</v>
      </c>
      <c r="I1" s="75">
        <v>6</v>
      </c>
      <c r="J1" s="75">
        <v>7</v>
      </c>
      <c r="K1" s="75">
        <v>8</v>
      </c>
      <c r="L1" s="75">
        <v>9</v>
      </c>
      <c r="M1" s="75">
        <v>10</v>
      </c>
      <c r="N1" s="76">
        <v>11</v>
      </c>
      <c r="O1" s="76">
        <v>12</v>
      </c>
      <c r="P1" s="76">
        <v>13</v>
      </c>
      <c r="Q1" s="75">
        <v>14</v>
      </c>
      <c r="R1" s="75">
        <v>15</v>
      </c>
      <c r="S1" s="75">
        <v>16</v>
      </c>
      <c r="T1" s="75">
        <v>17</v>
      </c>
      <c r="U1" s="76">
        <v>18</v>
      </c>
      <c r="V1" s="76">
        <v>19</v>
      </c>
      <c r="W1" s="75">
        <v>20</v>
      </c>
      <c r="X1" s="75">
        <v>21</v>
      </c>
      <c r="Y1" s="75">
        <v>22</v>
      </c>
      <c r="Z1" s="75">
        <v>23</v>
      </c>
      <c r="AA1" s="75">
        <v>24</v>
      </c>
      <c r="AB1" s="76">
        <v>25</v>
      </c>
      <c r="AC1" s="76">
        <v>26</v>
      </c>
      <c r="AD1" s="75">
        <v>27</v>
      </c>
      <c r="AE1" s="75">
        <v>28</v>
      </c>
      <c r="AF1" s="75">
        <v>29</v>
      </c>
      <c r="AG1" s="75">
        <v>30</v>
      </c>
      <c r="AH1" s="75">
        <v>31</v>
      </c>
      <c r="AI1" s="75" t="s">
        <v>106</v>
      </c>
      <c r="AJ1" s="75"/>
      <c r="AK1" s="75"/>
      <c r="AL1" s="75"/>
      <c r="AM1" s="75"/>
      <c r="AN1" s="75"/>
      <c r="AO1" s="75" t="s">
        <v>107</v>
      </c>
      <c r="AP1" s="72" t="s">
        <v>85</v>
      </c>
      <c r="AQ1" s="77" t="s">
        <v>108</v>
      </c>
      <c r="AS1" s="43" t="s">
        <v>80</v>
      </c>
    </row>
    <row r="2" spans="1:50" ht="15" thickBot="1">
      <c r="A2" s="39"/>
      <c r="B2" s="38"/>
      <c r="C2" s="38"/>
      <c r="D2" s="18" t="s">
        <v>54</v>
      </c>
      <c r="E2" s="18" t="s">
        <v>55</v>
      </c>
      <c r="F2" s="18" t="s">
        <v>56</v>
      </c>
      <c r="G2" s="18" t="s">
        <v>57</v>
      </c>
      <c r="H2" s="18" t="s">
        <v>58</v>
      </c>
      <c r="I2" s="38" t="s">
        <v>52</v>
      </c>
      <c r="J2" s="38" t="s">
        <v>53</v>
      </c>
      <c r="K2" s="38" t="s">
        <v>54</v>
      </c>
      <c r="L2" s="38" t="s">
        <v>55</v>
      </c>
      <c r="M2" s="38" t="s">
        <v>56</v>
      </c>
      <c r="N2" s="18" t="s">
        <v>57</v>
      </c>
      <c r="O2" s="18" t="s">
        <v>58</v>
      </c>
      <c r="P2" s="18" t="s">
        <v>52</v>
      </c>
      <c r="Q2" s="38" t="s">
        <v>53</v>
      </c>
      <c r="R2" s="38" t="s">
        <v>54</v>
      </c>
      <c r="S2" s="38" t="s">
        <v>55</v>
      </c>
      <c r="T2" s="38" t="s">
        <v>56</v>
      </c>
      <c r="U2" s="18" t="s">
        <v>57</v>
      </c>
      <c r="V2" s="18" t="s">
        <v>58</v>
      </c>
      <c r="W2" s="38" t="s">
        <v>52</v>
      </c>
      <c r="X2" s="38" t="s">
        <v>53</v>
      </c>
      <c r="Y2" s="38" t="s">
        <v>54</v>
      </c>
      <c r="Z2" s="38" t="s">
        <v>55</v>
      </c>
      <c r="AA2" s="38" t="s">
        <v>56</v>
      </c>
      <c r="AB2" s="18" t="s">
        <v>57</v>
      </c>
      <c r="AC2" s="18" t="s">
        <v>58</v>
      </c>
      <c r="AD2" s="38" t="s">
        <v>52</v>
      </c>
      <c r="AE2" s="38" t="s">
        <v>53</v>
      </c>
      <c r="AF2" s="38" t="s">
        <v>109</v>
      </c>
      <c r="AG2" s="38" t="s">
        <v>110</v>
      </c>
      <c r="AH2" s="38" t="s">
        <v>111</v>
      </c>
      <c r="AI2" s="38" t="s">
        <v>112</v>
      </c>
      <c r="AJ2" s="38" t="s">
        <v>113</v>
      </c>
      <c r="AK2" s="38" t="s">
        <v>114</v>
      </c>
      <c r="AL2" s="38" t="s">
        <v>115</v>
      </c>
      <c r="AM2" s="38" t="s">
        <v>116</v>
      </c>
      <c r="AN2" s="38" t="s">
        <v>131</v>
      </c>
      <c r="AO2" s="38">
        <f>19*7.5</f>
        <v>142.5</v>
      </c>
      <c r="AP2" s="47"/>
      <c r="AQ2" s="21"/>
      <c r="AS2" s="43"/>
      <c r="AT2" s="43" t="s">
        <v>81</v>
      </c>
      <c r="AU2" s="43" t="s">
        <v>82</v>
      </c>
      <c r="AV2" s="43" t="s">
        <v>83</v>
      </c>
      <c r="AW2" s="43" t="s">
        <v>84</v>
      </c>
      <c r="AX2" s="54" t="s">
        <v>88</v>
      </c>
    </row>
    <row r="3" spans="1:50">
      <c r="A3" s="33" t="s">
        <v>27</v>
      </c>
      <c r="B3" s="34" t="s">
        <v>15</v>
      </c>
      <c r="C3" s="34" t="s">
        <v>39</v>
      </c>
      <c r="D3" s="5"/>
      <c r="E3" s="5"/>
      <c r="F3" s="5"/>
      <c r="G3" s="5"/>
      <c r="H3" s="5"/>
      <c r="I3" s="34" t="s">
        <v>115</v>
      </c>
      <c r="J3" s="34" t="s">
        <v>115</v>
      </c>
      <c r="K3" s="34" t="s">
        <v>115</v>
      </c>
      <c r="L3" s="34" t="s">
        <v>115</v>
      </c>
      <c r="M3" s="34" t="s">
        <v>115</v>
      </c>
      <c r="N3" s="5"/>
      <c r="O3" s="5"/>
      <c r="P3" s="5"/>
      <c r="Q3" s="34" t="s">
        <v>115</v>
      </c>
      <c r="R3" s="34" t="s">
        <v>115</v>
      </c>
      <c r="S3" s="34" t="s">
        <v>115</v>
      </c>
      <c r="T3" s="34" t="s">
        <v>115</v>
      </c>
      <c r="U3" s="5"/>
      <c r="V3" s="5"/>
      <c r="W3" s="34" t="s">
        <v>115</v>
      </c>
      <c r="X3" s="34" t="s">
        <v>115</v>
      </c>
      <c r="Y3" s="34" t="s">
        <v>115</v>
      </c>
      <c r="Z3" s="34" t="s">
        <v>115</v>
      </c>
      <c r="AA3" s="34" t="s">
        <v>115</v>
      </c>
      <c r="AB3" s="5"/>
      <c r="AC3" s="5"/>
      <c r="AD3" s="34" t="s">
        <v>115</v>
      </c>
      <c r="AE3" s="34" t="s">
        <v>115</v>
      </c>
      <c r="AF3" s="34" t="s">
        <v>115</v>
      </c>
      <c r="AG3" s="34" t="s">
        <v>115</v>
      </c>
      <c r="AH3" s="34" t="s">
        <v>115</v>
      </c>
      <c r="AI3" s="34">
        <f>COUNTIF(D3:AH3,"M")</f>
        <v>0</v>
      </c>
      <c r="AJ3" s="34">
        <f>COUNTIF(D3:AH3,"L")</f>
        <v>0</v>
      </c>
      <c r="AK3" s="34">
        <f>COUNTIF(D3:AH3,"N")</f>
        <v>0</v>
      </c>
      <c r="AL3" s="34">
        <f>COUNTIF(D3:AH3,"D")</f>
        <v>19</v>
      </c>
      <c r="AM3" s="34">
        <f>COUNTIF(D3:AH3,"")</f>
        <v>12</v>
      </c>
      <c r="AN3" s="34">
        <f>COUNTIF(D3:AH3,"有")</f>
        <v>0</v>
      </c>
      <c r="AO3" s="34">
        <f>SUM(AI3:AJ3)*8+(AK3*8)+AL3*7.5+AN3*7.5</f>
        <v>142.5</v>
      </c>
      <c r="AP3" s="22">
        <f>(SUM(AI3:AL3)+AN3)*8</f>
        <v>152</v>
      </c>
      <c r="AQ3" s="44">
        <f>COUNTIF(D3:H3,"&lt;&gt;")+COUNTIF(N3:P3,"&lt;&gt;")+COUNTIF(U3:V3,"&lt;&gt;")+COUNTIF(AB3:AC3,"&lt;&gt;")</f>
        <v>0</v>
      </c>
      <c r="AR3" s="78">
        <f>SUM(AI3,AJ3,AK3,AL3,AN3)</f>
        <v>19</v>
      </c>
      <c r="AS3" s="43" t="s">
        <v>56</v>
      </c>
      <c r="AT3" s="32">
        <v>0</v>
      </c>
      <c r="AU3" s="32">
        <v>37.5</v>
      </c>
      <c r="AV3" s="32">
        <v>30</v>
      </c>
      <c r="AW3" s="32">
        <v>37.5</v>
      </c>
      <c r="AX3" s="32">
        <v>37.5</v>
      </c>
    </row>
    <row r="4" spans="1:50">
      <c r="A4" s="35" t="s">
        <v>27</v>
      </c>
      <c r="B4" s="45" t="s">
        <v>132</v>
      </c>
      <c r="C4" s="45" t="s">
        <v>40</v>
      </c>
      <c r="D4" s="26"/>
      <c r="E4" s="26"/>
      <c r="F4" s="26"/>
      <c r="G4" s="26"/>
      <c r="H4" s="26"/>
      <c r="I4" s="45" t="s">
        <v>115</v>
      </c>
      <c r="J4" s="45" t="s">
        <v>115</v>
      </c>
      <c r="K4" s="45" t="s">
        <v>115</v>
      </c>
      <c r="L4" s="10" t="s">
        <v>117</v>
      </c>
      <c r="M4" s="10" t="s">
        <v>117</v>
      </c>
      <c r="N4" s="26"/>
      <c r="O4" s="26"/>
      <c r="P4" s="26"/>
      <c r="Q4" s="45" t="s">
        <v>115</v>
      </c>
      <c r="R4" s="45" t="s">
        <v>115</v>
      </c>
      <c r="S4" s="45" t="s">
        <v>115</v>
      </c>
      <c r="T4" s="45" t="s">
        <v>115</v>
      </c>
      <c r="U4" s="26"/>
      <c r="V4" s="26"/>
      <c r="W4" s="45" t="s">
        <v>115</v>
      </c>
      <c r="X4" s="45" t="s">
        <v>115</v>
      </c>
      <c r="Y4" s="45" t="s">
        <v>115</v>
      </c>
      <c r="Z4" s="45" t="s">
        <v>115</v>
      </c>
      <c r="AA4" s="45" t="s">
        <v>115</v>
      </c>
      <c r="AB4" s="26"/>
      <c r="AC4" s="26"/>
      <c r="AD4" s="45" t="s">
        <v>115</v>
      </c>
      <c r="AE4" s="45" t="s">
        <v>115</v>
      </c>
      <c r="AF4" s="45" t="s">
        <v>115</v>
      </c>
      <c r="AG4" s="10" t="s">
        <v>117</v>
      </c>
      <c r="AH4" s="10" t="s">
        <v>117</v>
      </c>
      <c r="AI4" s="45">
        <f t="shared" ref="AI4:AI18" si="0">COUNTIF(D4:AH4,"M")</f>
        <v>0</v>
      </c>
      <c r="AJ4" s="45">
        <f t="shared" ref="AJ4:AJ18" si="1">COUNTIF(D4:AH4,"L")</f>
        <v>0</v>
      </c>
      <c r="AK4" s="45">
        <f t="shared" ref="AK4:AK18" si="2">COUNTIF(D4:AH4,"N")</f>
        <v>0</v>
      </c>
      <c r="AL4" s="45">
        <f t="shared" ref="AL4:AL18" si="3">COUNTIF(D4:AH4,"D")</f>
        <v>15</v>
      </c>
      <c r="AM4" s="45">
        <f t="shared" ref="AM4:AM19" si="4">COUNTIF(D4:AH4,"")</f>
        <v>12</v>
      </c>
      <c r="AN4" s="45">
        <f t="shared" ref="AN4:AN18" si="5">COUNTIF(D4:AH4,"有")</f>
        <v>4</v>
      </c>
      <c r="AO4" s="45">
        <f t="shared" ref="AO4:AO18" si="6">SUM(AI4:AJ4)*8+(AK4*8)+AL4*7.5+AN4*7.5</f>
        <v>142.5</v>
      </c>
      <c r="AP4" s="1">
        <f t="shared" ref="AP4:AP18" si="7">(SUM(AI4:AL4)+AN4)*8</f>
        <v>152</v>
      </c>
      <c r="AQ4" s="40">
        <f t="shared" ref="AQ4:AQ18" si="8">COUNTIF(D4:H4,"&lt;&gt;")+COUNTIF(N4:P4,"&lt;&gt;")+COUNTIF(U4:V4,"&lt;&gt;")+COUNTIF(AB4:AC4,"&lt;&gt;")</f>
        <v>0</v>
      </c>
      <c r="AR4" s="78">
        <f t="shared" ref="AR4:AR18" si="9">SUM(AI4,AJ4,AK4,AL4,AN4)</f>
        <v>19</v>
      </c>
      <c r="AS4" s="43" t="s">
        <v>56</v>
      </c>
      <c r="AT4" s="32">
        <v>0</v>
      </c>
      <c r="AU4" s="32">
        <v>37.5</v>
      </c>
      <c r="AV4" s="32">
        <v>30</v>
      </c>
      <c r="AW4" s="32">
        <v>37.5</v>
      </c>
      <c r="AX4" s="32">
        <v>37.5</v>
      </c>
    </row>
    <row r="5" spans="1:50" ht="15" thickBot="1">
      <c r="A5" s="39" t="s">
        <v>28</v>
      </c>
      <c r="B5" s="38" t="s">
        <v>16</v>
      </c>
      <c r="C5" s="38" t="s">
        <v>41</v>
      </c>
      <c r="D5" s="18"/>
      <c r="E5" s="18"/>
      <c r="F5" s="18"/>
      <c r="G5" s="18"/>
      <c r="H5" s="18"/>
      <c r="I5" s="38" t="s">
        <v>115</v>
      </c>
      <c r="J5" s="38" t="s">
        <v>115</v>
      </c>
      <c r="K5" s="38" t="s">
        <v>115</v>
      </c>
      <c r="L5" s="38" t="s">
        <v>115</v>
      </c>
      <c r="M5" s="38" t="s">
        <v>115</v>
      </c>
      <c r="N5" s="18"/>
      <c r="O5" s="18"/>
      <c r="P5" s="18"/>
      <c r="Q5" s="38" t="s">
        <v>115</v>
      </c>
      <c r="R5" s="38" t="s">
        <v>115</v>
      </c>
      <c r="S5" s="38" t="s">
        <v>115</v>
      </c>
      <c r="T5" s="38" t="s">
        <v>115</v>
      </c>
      <c r="U5" s="18"/>
      <c r="V5" s="18"/>
      <c r="W5" s="38" t="s">
        <v>115</v>
      </c>
      <c r="X5" s="38" t="s">
        <v>115</v>
      </c>
      <c r="Y5" s="38" t="s">
        <v>115</v>
      </c>
      <c r="Z5" s="38" t="s">
        <v>115</v>
      </c>
      <c r="AA5" s="38" t="s">
        <v>115</v>
      </c>
      <c r="AB5" s="18"/>
      <c r="AC5" s="18"/>
      <c r="AD5" s="38" t="s">
        <v>115</v>
      </c>
      <c r="AE5" s="38" t="s">
        <v>115</v>
      </c>
      <c r="AF5" s="38" t="s">
        <v>115</v>
      </c>
      <c r="AG5" s="38" t="s">
        <v>115</v>
      </c>
      <c r="AH5" s="38" t="s">
        <v>115</v>
      </c>
      <c r="AI5" s="38">
        <f t="shared" si="0"/>
        <v>0</v>
      </c>
      <c r="AJ5" s="38">
        <f t="shared" si="1"/>
        <v>0</v>
      </c>
      <c r="AK5" s="38">
        <f t="shared" si="2"/>
        <v>0</v>
      </c>
      <c r="AL5" s="38">
        <f t="shared" si="3"/>
        <v>19</v>
      </c>
      <c r="AM5" s="38">
        <f t="shared" si="4"/>
        <v>12</v>
      </c>
      <c r="AN5" s="38">
        <f t="shared" si="5"/>
        <v>0</v>
      </c>
      <c r="AO5" s="38">
        <f t="shared" si="6"/>
        <v>142.5</v>
      </c>
      <c r="AP5" s="25">
        <f t="shared" si="7"/>
        <v>152</v>
      </c>
      <c r="AQ5" s="21">
        <f t="shared" si="8"/>
        <v>0</v>
      </c>
      <c r="AR5" s="78">
        <f t="shared" si="9"/>
        <v>19</v>
      </c>
      <c r="AS5" s="43" t="s">
        <v>56</v>
      </c>
      <c r="AT5" s="32">
        <v>0</v>
      </c>
      <c r="AU5" s="32">
        <v>37.5</v>
      </c>
      <c r="AV5" s="32">
        <v>30</v>
      </c>
      <c r="AW5" s="32">
        <v>37.5</v>
      </c>
      <c r="AX5" s="32">
        <v>37.5</v>
      </c>
    </row>
    <row r="6" spans="1:50">
      <c r="A6" s="37" t="s">
        <v>29</v>
      </c>
      <c r="B6" s="46" t="s">
        <v>17</v>
      </c>
      <c r="C6" s="46" t="s">
        <v>42</v>
      </c>
      <c r="D6" s="6"/>
      <c r="E6" s="6"/>
      <c r="F6" s="6"/>
      <c r="G6" s="6"/>
      <c r="H6" s="6"/>
      <c r="I6" s="65"/>
      <c r="J6" s="65"/>
      <c r="K6" s="65"/>
      <c r="L6" s="65"/>
      <c r="M6" s="65"/>
      <c r="N6" s="6"/>
      <c r="O6" s="6"/>
      <c r="P6" s="6"/>
      <c r="Q6" s="65"/>
      <c r="R6" s="65"/>
      <c r="S6" s="65"/>
      <c r="T6" s="65"/>
      <c r="U6" s="6"/>
      <c r="V6" s="6"/>
      <c r="W6" s="65"/>
      <c r="X6" s="65"/>
      <c r="Y6" s="65"/>
      <c r="Z6" s="65"/>
      <c r="AA6" s="65"/>
      <c r="AB6" s="6"/>
      <c r="AC6" s="6"/>
      <c r="AD6" s="65"/>
      <c r="AE6" s="65"/>
      <c r="AF6" s="65"/>
      <c r="AG6" s="65"/>
      <c r="AH6" s="65"/>
      <c r="AI6" s="46">
        <f t="shared" si="0"/>
        <v>0</v>
      </c>
      <c r="AJ6" s="46">
        <f t="shared" si="1"/>
        <v>0</v>
      </c>
      <c r="AK6" s="46">
        <f t="shared" si="2"/>
        <v>0</v>
      </c>
      <c r="AL6" s="46">
        <f t="shared" si="3"/>
        <v>0</v>
      </c>
      <c r="AM6" s="46">
        <f t="shared" si="4"/>
        <v>31</v>
      </c>
      <c r="AN6" s="46">
        <f t="shared" si="5"/>
        <v>0</v>
      </c>
      <c r="AO6" s="34">
        <f t="shared" si="6"/>
        <v>0</v>
      </c>
      <c r="AP6" s="22">
        <f t="shared" si="7"/>
        <v>0</v>
      </c>
      <c r="AQ6" s="44">
        <f t="shared" si="8"/>
        <v>0</v>
      </c>
      <c r="AR6" s="78">
        <f t="shared" si="9"/>
        <v>0</v>
      </c>
      <c r="AS6" s="48" t="s">
        <v>57</v>
      </c>
    </row>
    <row r="7" spans="1:50">
      <c r="A7" s="35" t="s">
        <v>29</v>
      </c>
      <c r="B7" s="45" t="s">
        <v>18</v>
      </c>
      <c r="C7" s="45" t="s">
        <v>43</v>
      </c>
      <c r="D7" s="29"/>
      <c r="E7" s="26" t="s">
        <v>113</v>
      </c>
      <c r="F7" s="29"/>
      <c r="G7" s="26" t="s">
        <v>114</v>
      </c>
      <c r="H7" s="26" t="s">
        <v>114</v>
      </c>
      <c r="I7" s="45" t="s">
        <v>114</v>
      </c>
      <c r="J7" s="41"/>
      <c r="K7" s="41"/>
      <c r="L7" s="41"/>
      <c r="M7" s="41"/>
      <c r="N7" s="26" t="s">
        <v>113</v>
      </c>
      <c r="O7" s="26" t="s">
        <v>113</v>
      </c>
      <c r="P7" s="26"/>
      <c r="Q7" s="45" t="s">
        <v>113</v>
      </c>
      <c r="R7" s="45"/>
      <c r="S7" s="45" t="s">
        <v>113</v>
      </c>
      <c r="T7" s="45" t="s">
        <v>113</v>
      </c>
      <c r="U7" s="26"/>
      <c r="V7" s="26"/>
      <c r="W7" s="45"/>
      <c r="X7" s="45" t="s">
        <v>112</v>
      </c>
      <c r="Y7" s="45" t="s">
        <v>112</v>
      </c>
      <c r="Z7" s="45" t="s">
        <v>112</v>
      </c>
      <c r="AA7" s="45" t="s">
        <v>112</v>
      </c>
      <c r="AB7" s="26"/>
      <c r="AC7" s="26" t="s">
        <v>112</v>
      </c>
      <c r="AD7" s="45"/>
      <c r="AE7" s="45"/>
      <c r="AF7" s="45" t="s">
        <v>112</v>
      </c>
      <c r="AG7" s="45" t="s">
        <v>112</v>
      </c>
      <c r="AH7" s="45" t="s">
        <v>112</v>
      </c>
      <c r="AI7" s="45">
        <f t="shared" si="0"/>
        <v>8</v>
      </c>
      <c r="AJ7" s="45">
        <f t="shared" si="1"/>
        <v>6</v>
      </c>
      <c r="AK7" s="45">
        <f t="shared" si="2"/>
        <v>3</v>
      </c>
      <c r="AL7" s="45">
        <f t="shared" si="3"/>
        <v>0</v>
      </c>
      <c r="AM7" s="45">
        <f t="shared" si="4"/>
        <v>14</v>
      </c>
      <c r="AN7" s="45">
        <f t="shared" si="5"/>
        <v>0</v>
      </c>
      <c r="AO7" s="45">
        <f t="shared" si="6"/>
        <v>136</v>
      </c>
      <c r="AP7" s="1">
        <f t="shared" si="7"/>
        <v>136</v>
      </c>
      <c r="AQ7" s="40">
        <f t="shared" si="8"/>
        <v>6</v>
      </c>
      <c r="AR7" s="78">
        <f t="shared" si="9"/>
        <v>17</v>
      </c>
      <c r="AS7" s="43" t="s">
        <v>56</v>
      </c>
      <c r="AT7" s="32">
        <v>22</v>
      </c>
      <c r="AU7" s="32">
        <v>24</v>
      </c>
      <c r="AV7" s="32">
        <v>40</v>
      </c>
      <c r="AW7" s="32">
        <v>32</v>
      </c>
      <c r="AX7" s="32">
        <v>32</v>
      </c>
    </row>
    <row r="8" spans="1:50">
      <c r="A8" s="35" t="s">
        <v>29</v>
      </c>
      <c r="B8" s="45" t="s">
        <v>19</v>
      </c>
      <c r="C8" s="45" t="s">
        <v>44</v>
      </c>
      <c r="D8" s="29"/>
      <c r="E8" s="29"/>
      <c r="F8" s="29"/>
      <c r="G8" s="29"/>
      <c r="H8" s="26" t="s">
        <v>113</v>
      </c>
      <c r="I8" s="10" t="s">
        <v>117</v>
      </c>
      <c r="J8" s="45" t="s">
        <v>113</v>
      </c>
      <c r="K8" s="45"/>
      <c r="L8" s="45"/>
      <c r="M8" s="45" t="s">
        <v>112</v>
      </c>
      <c r="N8" s="26" t="s">
        <v>112</v>
      </c>
      <c r="O8" s="26"/>
      <c r="P8" s="26"/>
      <c r="Q8" s="45" t="s">
        <v>112</v>
      </c>
      <c r="R8" s="45" t="s">
        <v>112</v>
      </c>
      <c r="S8" s="45" t="s">
        <v>112</v>
      </c>
      <c r="T8" s="45" t="s">
        <v>112</v>
      </c>
      <c r="U8" s="26"/>
      <c r="V8" s="26"/>
      <c r="W8" s="45"/>
      <c r="X8" s="45" t="s">
        <v>112</v>
      </c>
      <c r="Y8" s="45" t="s">
        <v>112</v>
      </c>
      <c r="Z8" s="45" t="s">
        <v>112</v>
      </c>
      <c r="AA8" s="45" t="s">
        <v>112</v>
      </c>
      <c r="AB8" s="26"/>
      <c r="AC8" s="26"/>
      <c r="AD8" s="45" t="s">
        <v>112</v>
      </c>
      <c r="AE8" s="45" t="s">
        <v>112</v>
      </c>
      <c r="AF8" s="45" t="s">
        <v>112</v>
      </c>
      <c r="AG8" s="41"/>
      <c r="AH8" s="45" t="s">
        <v>114</v>
      </c>
      <c r="AI8" s="45">
        <f t="shared" si="0"/>
        <v>13</v>
      </c>
      <c r="AJ8" s="45">
        <f t="shared" si="1"/>
        <v>2</v>
      </c>
      <c r="AK8" s="45">
        <f t="shared" si="2"/>
        <v>1</v>
      </c>
      <c r="AL8" s="45">
        <f t="shared" si="3"/>
        <v>0</v>
      </c>
      <c r="AM8" s="45">
        <f t="shared" si="4"/>
        <v>14</v>
      </c>
      <c r="AN8" s="45">
        <f t="shared" si="5"/>
        <v>1</v>
      </c>
      <c r="AO8" s="45">
        <f t="shared" si="6"/>
        <v>135.5</v>
      </c>
      <c r="AP8" s="1">
        <f t="shared" si="7"/>
        <v>136</v>
      </c>
      <c r="AQ8" s="40">
        <f t="shared" si="8"/>
        <v>2</v>
      </c>
      <c r="AR8" s="78">
        <f t="shared" si="9"/>
        <v>17</v>
      </c>
      <c r="AS8" s="43" t="s">
        <v>56</v>
      </c>
      <c r="AT8" s="32">
        <v>24</v>
      </c>
      <c r="AU8" s="32">
        <v>31.5</v>
      </c>
      <c r="AV8" s="32">
        <v>40</v>
      </c>
      <c r="AW8" s="32">
        <v>32</v>
      </c>
      <c r="AX8" s="32">
        <v>26</v>
      </c>
    </row>
    <row r="9" spans="1:50">
      <c r="A9" s="35" t="s">
        <v>29</v>
      </c>
      <c r="B9" s="45" t="s">
        <v>20</v>
      </c>
      <c r="C9" s="45" t="s">
        <v>45</v>
      </c>
      <c r="D9" s="10"/>
      <c r="E9" s="10"/>
      <c r="F9" s="10" t="s">
        <v>117</v>
      </c>
      <c r="G9" s="10" t="s">
        <v>117</v>
      </c>
      <c r="H9" s="10" t="s">
        <v>117</v>
      </c>
      <c r="I9" s="41"/>
      <c r="J9" s="45" t="s">
        <v>114</v>
      </c>
      <c r="K9" s="45" t="s">
        <v>114</v>
      </c>
      <c r="L9" s="45" t="s">
        <v>114</v>
      </c>
      <c r="M9" s="41"/>
      <c r="N9" s="29"/>
      <c r="O9" s="29"/>
      <c r="P9" s="29"/>
      <c r="Q9" s="45" t="s">
        <v>113</v>
      </c>
      <c r="R9" s="45" t="s">
        <v>113</v>
      </c>
      <c r="S9" s="45" t="s">
        <v>113</v>
      </c>
      <c r="T9" s="45" t="s">
        <v>113</v>
      </c>
      <c r="U9" s="26"/>
      <c r="V9" s="26"/>
      <c r="W9" s="45" t="s">
        <v>112</v>
      </c>
      <c r="X9" s="45" t="s">
        <v>112</v>
      </c>
      <c r="Y9" s="45"/>
      <c r="Z9" s="45" t="s">
        <v>112</v>
      </c>
      <c r="AA9" s="45" t="s">
        <v>112</v>
      </c>
      <c r="AB9" s="26"/>
      <c r="AC9" s="26"/>
      <c r="AD9" s="45" t="s">
        <v>112</v>
      </c>
      <c r="AE9" s="45" t="s">
        <v>112</v>
      </c>
      <c r="AF9" s="45"/>
      <c r="AG9" s="45" t="s">
        <v>112</v>
      </c>
      <c r="AH9" s="45" t="s">
        <v>112</v>
      </c>
      <c r="AI9" s="45">
        <f t="shared" si="0"/>
        <v>8</v>
      </c>
      <c r="AJ9" s="45">
        <f t="shared" si="1"/>
        <v>4</v>
      </c>
      <c r="AK9" s="45">
        <f t="shared" si="2"/>
        <v>3</v>
      </c>
      <c r="AL9" s="45">
        <f t="shared" si="3"/>
        <v>0</v>
      </c>
      <c r="AM9" s="45">
        <f t="shared" si="4"/>
        <v>13</v>
      </c>
      <c r="AN9" s="45">
        <f t="shared" si="5"/>
        <v>3</v>
      </c>
      <c r="AO9" s="45">
        <f t="shared" si="6"/>
        <v>142.5</v>
      </c>
      <c r="AP9" s="1">
        <f t="shared" si="7"/>
        <v>144</v>
      </c>
      <c r="AQ9" s="40">
        <f t="shared" si="8"/>
        <v>3</v>
      </c>
      <c r="AR9" s="78">
        <f t="shared" si="9"/>
        <v>18</v>
      </c>
      <c r="AS9" s="43" t="s">
        <v>56</v>
      </c>
      <c r="AT9" s="32">
        <v>22.5</v>
      </c>
      <c r="AU9" s="32">
        <v>39</v>
      </c>
      <c r="AV9" s="32">
        <v>32</v>
      </c>
      <c r="AW9" s="32">
        <v>32</v>
      </c>
      <c r="AX9" s="32">
        <v>32</v>
      </c>
    </row>
    <row r="10" spans="1:50">
      <c r="A10" s="35" t="s">
        <v>29</v>
      </c>
      <c r="B10" s="45" t="s">
        <v>21</v>
      </c>
      <c r="C10" s="45" t="s">
        <v>46</v>
      </c>
      <c r="D10" s="26" t="s">
        <v>114</v>
      </c>
      <c r="E10" s="26" t="s">
        <v>114</v>
      </c>
      <c r="F10" s="26" t="s">
        <v>114</v>
      </c>
      <c r="G10" s="29"/>
      <c r="H10" s="29"/>
      <c r="I10" s="41"/>
      <c r="J10" s="41"/>
      <c r="K10" s="45" t="s">
        <v>113</v>
      </c>
      <c r="L10" s="45" t="s">
        <v>113</v>
      </c>
      <c r="M10" s="45" t="s">
        <v>113</v>
      </c>
      <c r="N10" s="26"/>
      <c r="O10" s="26"/>
      <c r="P10" s="26"/>
      <c r="Q10" s="45" t="s">
        <v>112</v>
      </c>
      <c r="R10" s="45" t="s">
        <v>112</v>
      </c>
      <c r="S10" s="45" t="s">
        <v>112</v>
      </c>
      <c r="T10" s="45" t="s">
        <v>112</v>
      </c>
      <c r="U10" s="26"/>
      <c r="V10" s="26"/>
      <c r="W10" s="45" t="s">
        <v>112</v>
      </c>
      <c r="X10" s="45" t="s">
        <v>112</v>
      </c>
      <c r="Y10" s="45" t="s">
        <v>112</v>
      </c>
      <c r="Z10" s="45"/>
      <c r="AA10" s="45" t="s">
        <v>113</v>
      </c>
      <c r="AB10" s="26"/>
      <c r="AC10" s="26"/>
      <c r="AD10" s="45" t="s">
        <v>112</v>
      </c>
      <c r="AE10" s="45"/>
      <c r="AF10" s="45" t="s">
        <v>112</v>
      </c>
      <c r="AG10" s="45" t="s">
        <v>112</v>
      </c>
      <c r="AH10" s="45" t="s">
        <v>112</v>
      </c>
      <c r="AI10" s="45">
        <f t="shared" si="0"/>
        <v>11</v>
      </c>
      <c r="AJ10" s="45">
        <f t="shared" si="1"/>
        <v>4</v>
      </c>
      <c r="AK10" s="45">
        <f t="shared" si="2"/>
        <v>3</v>
      </c>
      <c r="AL10" s="45">
        <f t="shared" si="3"/>
        <v>0</v>
      </c>
      <c r="AM10" s="45">
        <f t="shared" si="4"/>
        <v>13</v>
      </c>
      <c r="AN10" s="45">
        <f t="shared" si="5"/>
        <v>0</v>
      </c>
      <c r="AO10" s="45">
        <f t="shared" si="6"/>
        <v>144</v>
      </c>
      <c r="AP10" s="1">
        <f t="shared" si="7"/>
        <v>144</v>
      </c>
      <c r="AQ10" s="40">
        <f t="shared" si="8"/>
        <v>3</v>
      </c>
      <c r="AR10" s="78">
        <f t="shared" si="9"/>
        <v>18</v>
      </c>
      <c r="AS10" s="43" t="s">
        <v>56</v>
      </c>
      <c r="AT10" s="32">
        <v>18</v>
      </c>
      <c r="AU10" s="32">
        <v>30</v>
      </c>
      <c r="AV10" s="32">
        <v>32</v>
      </c>
      <c r="AW10" s="32">
        <v>32</v>
      </c>
      <c r="AX10" s="32">
        <v>32</v>
      </c>
    </row>
    <row r="11" spans="1:50">
      <c r="A11" s="19" t="s">
        <v>29</v>
      </c>
      <c r="B11" s="47" t="s">
        <v>22</v>
      </c>
      <c r="C11" s="47" t="s">
        <v>47</v>
      </c>
      <c r="D11" s="66"/>
      <c r="E11" s="66"/>
      <c r="F11" s="66"/>
      <c r="G11" s="10"/>
      <c r="H11" s="10" t="s">
        <v>117</v>
      </c>
      <c r="I11" s="10" t="s">
        <v>117</v>
      </c>
      <c r="J11" s="10" t="s">
        <v>117</v>
      </c>
      <c r="K11" s="10" t="s">
        <v>117</v>
      </c>
      <c r="L11" s="10"/>
      <c r="M11" s="10"/>
      <c r="N11" s="26" t="s">
        <v>112</v>
      </c>
      <c r="O11" s="26" t="s">
        <v>113</v>
      </c>
      <c r="P11" s="26" t="s">
        <v>113</v>
      </c>
      <c r="Q11" s="10" t="s">
        <v>117</v>
      </c>
      <c r="R11" s="63"/>
      <c r="S11" s="36" t="s">
        <v>114</v>
      </c>
      <c r="T11" s="45" t="s">
        <v>114</v>
      </c>
      <c r="U11" s="7" t="s">
        <v>114</v>
      </c>
      <c r="V11" s="31"/>
      <c r="W11" s="42"/>
      <c r="X11" s="41"/>
      <c r="Y11" s="41"/>
      <c r="Z11" s="47" t="s">
        <v>113</v>
      </c>
      <c r="AA11" s="47" t="s">
        <v>113</v>
      </c>
      <c r="AB11" s="20" t="s">
        <v>113</v>
      </c>
      <c r="AC11" s="26"/>
      <c r="AD11" s="45" t="s">
        <v>113</v>
      </c>
      <c r="AE11" s="47" t="s">
        <v>113</v>
      </c>
      <c r="AF11" s="47"/>
      <c r="AG11" s="47" t="s">
        <v>113</v>
      </c>
      <c r="AH11" s="47" t="s">
        <v>113</v>
      </c>
      <c r="AI11" s="47">
        <f t="shared" si="0"/>
        <v>1</v>
      </c>
      <c r="AJ11" s="47">
        <f t="shared" si="1"/>
        <v>9</v>
      </c>
      <c r="AK11" s="47">
        <f t="shared" si="2"/>
        <v>3</v>
      </c>
      <c r="AL11" s="47">
        <f t="shared" si="3"/>
        <v>0</v>
      </c>
      <c r="AM11" s="47">
        <f t="shared" si="4"/>
        <v>13</v>
      </c>
      <c r="AN11" s="47">
        <f t="shared" si="5"/>
        <v>5</v>
      </c>
      <c r="AO11" s="45">
        <f t="shared" si="6"/>
        <v>141.5</v>
      </c>
      <c r="AP11" s="1">
        <f t="shared" si="7"/>
        <v>144</v>
      </c>
      <c r="AQ11" s="40">
        <f t="shared" si="8"/>
        <v>6</v>
      </c>
      <c r="AR11" s="78">
        <f t="shared" si="9"/>
        <v>18</v>
      </c>
      <c r="AS11" s="43" t="s">
        <v>56</v>
      </c>
      <c r="AT11" s="32">
        <v>0</v>
      </c>
      <c r="AU11" s="32">
        <v>30</v>
      </c>
      <c r="AV11" s="32">
        <v>41.5</v>
      </c>
      <c r="AW11" s="32">
        <v>30</v>
      </c>
      <c r="AX11" s="32">
        <v>32</v>
      </c>
    </row>
    <row r="12" spans="1:50" ht="15" thickBot="1">
      <c r="A12" s="39" t="s">
        <v>118</v>
      </c>
      <c r="B12" s="38" t="s">
        <v>101</v>
      </c>
      <c r="C12" s="38" t="s">
        <v>101</v>
      </c>
      <c r="D12" s="18" t="s">
        <v>112</v>
      </c>
      <c r="E12" s="18"/>
      <c r="F12" s="18" t="s">
        <v>113</v>
      </c>
      <c r="G12" s="18"/>
      <c r="H12" s="18"/>
      <c r="I12" s="38" t="s">
        <v>112</v>
      </c>
      <c r="J12" s="51" t="s">
        <v>112</v>
      </c>
      <c r="K12" s="51" t="s">
        <v>112</v>
      </c>
      <c r="L12" s="79" t="s">
        <v>112</v>
      </c>
      <c r="M12" s="79"/>
      <c r="N12" s="24"/>
      <c r="O12" s="18" t="s">
        <v>112</v>
      </c>
      <c r="P12" s="18" t="s">
        <v>112</v>
      </c>
      <c r="Q12" s="38" t="s">
        <v>112</v>
      </c>
      <c r="R12" s="50" t="s">
        <v>117</v>
      </c>
      <c r="S12" s="50" t="s">
        <v>117</v>
      </c>
      <c r="T12" s="50" t="s">
        <v>117</v>
      </c>
      <c r="U12" s="18" t="s">
        <v>112</v>
      </c>
      <c r="V12" s="18" t="s">
        <v>112</v>
      </c>
      <c r="W12" s="38" t="s">
        <v>112</v>
      </c>
      <c r="X12" s="50"/>
      <c r="Y12" s="50"/>
      <c r="Z12" s="50"/>
      <c r="AA12" s="50"/>
      <c r="AB12" s="18"/>
      <c r="AC12" s="18"/>
      <c r="AD12" s="28"/>
      <c r="AE12" s="38" t="s">
        <v>114</v>
      </c>
      <c r="AF12" s="38" t="s">
        <v>114</v>
      </c>
      <c r="AG12" s="38" t="s">
        <v>114</v>
      </c>
      <c r="AH12" s="28"/>
      <c r="AI12" s="38">
        <f t="shared" si="0"/>
        <v>11</v>
      </c>
      <c r="AJ12" s="38">
        <f t="shared" si="1"/>
        <v>1</v>
      </c>
      <c r="AK12" s="38">
        <f t="shared" si="2"/>
        <v>3</v>
      </c>
      <c r="AL12" s="38">
        <f t="shared" si="3"/>
        <v>0</v>
      </c>
      <c r="AM12" s="38">
        <f t="shared" si="4"/>
        <v>13</v>
      </c>
      <c r="AN12" s="38">
        <f t="shared" si="5"/>
        <v>3</v>
      </c>
      <c r="AO12" s="38">
        <f t="shared" si="6"/>
        <v>142.5</v>
      </c>
      <c r="AP12" s="25">
        <f t="shared" si="7"/>
        <v>144</v>
      </c>
      <c r="AQ12" s="21">
        <f t="shared" si="8"/>
        <v>6</v>
      </c>
      <c r="AR12" s="78">
        <f t="shared" si="9"/>
        <v>18</v>
      </c>
      <c r="AS12" s="43" t="s">
        <v>56</v>
      </c>
      <c r="AT12" s="32">
        <v>32</v>
      </c>
      <c r="AU12" s="32">
        <v>32</v>
      </c>
      <c r="AV12" s="32">
        <v>46.5</v>
      </c>
      <c r="AW12" s="32">
        <v>24</v>
      </c>
      <c r="AX12" s="32">
        <v>24</v>
      </c>
    </row>
    <row r="13" spans="1:50">
      <c r="A13" s="37" t="s">
        <v>30</v>
      </c>
      <c r="B13" s="46" t="s">
        <v>23</v>
      </c>
      <c r="C13" s="46" t="s">
        <v>48</v>
      </c>
      <c r="D13" s="6"/>
      <c r="E13" s="6"/>
      <c r="F13" s="6" t="s">
        <v>112</v>
      </c>
      <c r="G13" s="6"/>
      <c r="H13" s="6"/>
      <c r="I13" s="46" t="s">
        <v>112</v>
      </c>
      <c r="J13" s="46" t="s">
        <v>112</v>
      </c>
      <c r="K13" s="46" t="s">
        <v>112</v>
      </c>
      <c r="L13" s="52"/>
      <c r="M13" s="46" t="s">
        <v>114</v>
      </c>
      <c r="N13" s="8" t="s">
        <v>114</v>
      </c>
      <c r="O13" s="6" t="s">
        <v>114</v>
      </c>
      <c r="P13" s="53"/>
      <c r="Q13" s="52"/>
      <c r="R13" s="52"/>
      <c r="S13" s="52"/>
      <c r="T13" s="46" t="s">
        <v>113</v>
      </c>
      <c r="U13" s="6" t="s">
        <v>113</v>
      </c>
      <c r="V13" s="6" t="s">
        <v>113</v>
      </c>
      <c r="W13" s="46"/>
      <c r="X13" s="46"/>
      <c r="Y13" s="46" t="s">
        <v>112</v>
      </c>
      <c r="Z13" s="46" t="s">
        <v>112</v>
      </c>
      <c r="AA13" s="46" t="s">
        <v>112</v>
      </c>
      <c r="AB13" s="6" t="s">
        <v>112</v>
      </c>
      <c r="AC13" s="6"/>
      <c r="AD13" s="46"/>
      <c r="AE13" s="46" t="s">
        <v>112</v>
      </c>
      <c r="AF13" s="46" t="s">
        <v>112</v>
      </c>
      <c r="AG13" s="46" t="s">
        <v>112</v>
      </c>
      <c r="AH13" s="46" t="s">
        <v>112</v>
      </c>
      <c r="AI13" s="46">
        <f t="shared" si="0"/>
        <v>12</v>
      </c>
      <c r="AJ13" s="46">
        <f t="shared" si="1"/>
        <v>3</v>
      </c>
      <c r="AK13" s="46">
        <f t="shared" si="2"/>
        <v>3</v>
      </c>
      <c r="AL13" s="46">
        <f t="shared" si="3"/>
        <v>0</v>
      </c>
      <c r="AM13" s="46">
        <f t="shared" si="4"/>
        <v>13</v>
      </c>
      <c r="AN13" s="46">
        <f t="shared" si="5"/>
        <v>0</v>
      </c>
      <c r="AO13" s="34">
        <f t="shared" si="6"/>
        <v>144</v>
      </c>
      <c r="AP13" s="22">
        <f t="shared" si="7"/>
        <v>144</v>
      </c>
      <c r="AQ13" s="44">
        <f t="shared" si="8"/>
        <v>6</v>
      </c>
      <c r="AR13" s="78">
        <f t="shared" si="9"/>
        <v>18</v>
      </c>
      <c r="AS13" s="48" t="s">
        <v>58</v>
      </c>
      <c r="AT13" s="32">
        <v>24</v>
      </c>
      <c r="AU13" s="32">
        <v>42</v>
      </c>
      <c r="AV13" s="32">
        <v>30</v>
      </c>
      <c r="AW13" s="32">
        <v>24</v>
      </c>
      <c r="AX13" s="32">
        <v>24</v>
      </c>
    </row>
    <row r="14" spans="1:50">
      <c r="A14" s="35" t="s">
        <v>30</v>
      </c>
      <c r="B14" s="45" t="s">
        <v>24</v>
      </c>
      <c r="C14" s="45" t="s">
        <v>49</v>
      </c>
      <c r="D14" s="26" t="s">
        <v>113</v>
      </c>
      <c r="E14" s="26" t="s">
        <v>113</v>
      </c>
      <c r="F14" s="26"/>
      <c r="G14" s="26"/>
      <c r="H14" s="26"/>
      <c r="I14" s="45" t="s">
        <v>112</v>
      </c>
      <c r="J14" s="45" t="s">
        <v>112</v>
      </c>
      <c r="K14" s="45" t="s">
        <v>112</v>
      </c>
      <c r="L14" s="45" t="s">
        <v>112</v>
      </c>
      <c r="M14" s="45"/>
      <c r="N14" s="26"/>
      <c r="O14" s="29"/>
      <c r="P14" s="26" t="s">
        <v>114</v>
      </c>
      <c r="Q14" s="45" t="s">
        <v>114</v>
      </c>
      <c r="R14" s="80" t="s">
        <v>114</v>
      </c>
      <c r="S14" s="42"/>
      <c r="T14" s="41"/>
      <c r="U14" s="31"/>
      <c r="V14" s="31"/>
      <c r="W14" s="58" t="s">
        <v>113</v>
      </c>
      <c r="X14" s="49" t="s">
        <v>113</v>
      </c>
      <c r="Y14" s="49" t="s">
        <v>113</v>
      </c>
      <c r="Z14" s="45" t="s">
        <v>113</v>
      </c>
      <c r="AA14" s="45"/>
      <c r="AB14" s="26"/>
      <c r="AC14" s="26" t="s">
        <v>112</v>
      </c>
      <c r="AD14" s="45" t="s">
        <v>112</v>
      </c>
      <c r="AE14" s="45" t="s">
        <v>112</v>
      </c>
      <c r="AF14" s="45"/>
      <c r="AG14" s="45" t="s">
        <v>112</v>
      </c>
      <c r="AH14" s="45" t="s">
        <v>112</v>
      </c>
      <c r="AI14" s="45">
        <f t="shared" si="0"/>
        <v>9</v>
      </c>
      <c r="AJ14" s="45">
        <f t="shared" si="1"/>
        <v>6</v>
      </c>
      <c r="AK14" s="45">
        <f t="shared" si="2"/>
        <v>3</v>
      </c>
      <c r="AL14" s="45">
        <f t="shared" si="3"/>
        <v>0</v>
      </c>
      <c r="AM14" s="45">
        <f t="shared" si="4"/>
        <v>13</v>
      </c>
      <c r="AN14" s="45">
        <f t="shared" si="5"/>
        <v>0</v>
      </c>
      <c r="AO14" s="45">
        <f t="shared" si="6"/>
        <v>144</v>
      </c>
      <c r="AP14" s="1">
        <f t="shared" si="7"/>
        <v>144</v>
      </c>
      <c r="AQ14" s="40">
        <f t="shared" si="8"/>
        <v>4</v>
      </c>
      <c r="AR14" s="78">
        <f t="shared" si="9"/>
        <v>18</v>
      </c>
      <c r="AS14" s="43" t="s">
        <v>56</v>
      </c>
      <c r="AT14" s="32">
        <v>32</v>
      </c>
      <c r="AU14" s="32">
        <v>32</v>
      </c>
      <c r="AV14" s="32">
        <v>24</v>
      </c>
      <c r="AW14" s="32">
        <v>32</v>
      </c>
      <c r="AX14" s="32">
        <v>40</v>
      </c>
    </row>
    <row r="15" spans="1:50">
      <c r="A15" s="35" t="s">
        <v>30</v>
      </c>
      <c r="B15" s="45" t="s">
        <v>25</v>
      </c>
      <c r="C15" s="45" t="s">
        <v>50</v>
      </c>
      <c r="D15" s="26" t="s">
        <v>112</v>
      </c>
      <c r="E15" s="26" t="s">
        <v>112</v>
      </c>
      <c r="F15" s="26"/>
      <c r="G15" s="26"/>
      <c r="H15" s="26"/>
      <c r="I15" s="45" t="s">
        <v>112</v>
      </c>
      <c r="J15" s="45" t="s">
        <v>112</v>
      </c>
      <c r="K15" s="45" t="s">
        <v>112</v>
      </c>
      <c r="L15" s="45"/>
      <c r="M15" s="45" t="s">
        <v>112</v>
      </c>
      <c r="N15" s="26"/>
      <c r="O15" s="26"/>
      <c r="P15" s="26"/>
      <c r="Q15" s="45" t="s">
        <v>112</v>
      </c>
      <c r="R15" s="45" t="s">
        <v>112</v>
      </c>
      <c r="S15" s="45" t="s">
        <v>112</v>
      </c>
      <c r="T15" s="45" t="s">
        <v>112</v>
      </c>
      <c r="U15" s="64"/>
      <c r="V15" s="26" t="s">
        <v>114</v>
      </c>
      <c r="W15" s="45" t="s">
        <v>114</v>
      </c>
      <c r="X15" s="45" t="s">
        <v>114</v>
      </c>
      <c r="Y15" s="41"/>
      <c r="Z15" s="41"/>
      <c r="AA15" s="41"/>
      <c r="AB15" s="29"/>
      <c r="AC15" s="26" t="s">
        <v>113</v>
      </c>
      <c r="AD15" s="45" t="s">
        <v>113</v>
      </c>
      <c r="AE15" s="45" t="s">
        <v>113</v>
      </c>
      <c r="AF15" s="45" t="s">
        <v>113</v>
      </c>
      <c r="AG15" s="45"/>
      <c r="AH15" s="45"/>
      <c r="AI15" s="45">
        <f t="shared" si="0"/>
        <v>10</v>
      </c>
      <c r="AJ15" s="45">
        <f t="shared" si="1"/>
        <v>4</v>
      </c>
      <c r="AK15" s="45">
        <f t="shared" si="2"/>
        <v>3</v>
      </c>
      <c r="AL15" s="45">
        <f t="shared" si="3"/>
        <v>0</v>
      </c>
      <c r="AM15" s="45">
        <f t="shared" si="4"/>
        <v>14</v>
      </c>
      <c r="AN15" s="45">
        <f t="shared" si="5"/>
        <v>0</v>
      </c>
      <c r="AO15" s="45">
        <f t="shared" si="6"/>
        <v>136</v>
      </c>
      <c r="AP15" s="1">
        <f t="shared" si="7"/>
        <v>136</v>
      </c>
      <c r="AQ15" s="40">
        <f t="shared" si="8"/>
        <v>4</v>
      </c>
      <c r="AR15" s="78">
        <f t="shared" si="9"/>
        <v>17</v>
      </c>
      <c r="AS15" s="43" t="s">
        <v>56</v>
      </c>
      <c r="AT15" s="32">
        <v>24</v>
      </c>
      <c r="AU15" s="32">
        <v>32</v>
      </c>
      <c r="AV15" s="32">
        <v>32</v>
      </c>
      <c r="AW15" s="32">
        <v>24</v>
      </c>
      <c r="AX15" s="32">
        <v>32</v>
      </c>
    </row>
    <row r="16" spans="1:50">
      <c r="A16" s="35" t="s">
        <v>30</v>
      </c>
      <c r="B16" s="45" t="s">
        <v>26</v>
      </c>
      <c r="C16" s="45" t="s">
        <v>51</v>
      </c>
      <c r="D16" s="26" t="s">
        <v>113</v>
      </c>
      <c r="E16" s="26"/>
      <c r="F16" s="26"/>
      <c r="G16" s="26" t="s">
        <v>113</v>
      </c>
      <c r="H16" s="26" t="s">
        <v>113</v>
      </c>
      <c r="I16" s="45" t="s">
        <v>113</v>
      </c>
      <c r="J16" s="10"/>
      <c r="K16" s="45" t="s">
        <v>113</v>
      </c>
      <c r="L16" s="45" t="s">
        <v>113</v>
      </c>
      <c r="M16" s="45" t="s">
        <v>113</v>
      </c>
      <c r="N16" s="26"/>
      <c r="O16" s="26"/>
      <c r="P16" s="26"/>
      <c r="Q16" s="10" t="s">
        <v>117</v>
      </c>
      <c r="R16" s="45" t="s">
        <v>113</v>
      </c>
      <c r="S16" s="45" t="s">
        <v>113</v>
      </c>
      <c r="T16" s="10" t="s">
        <v>117</v>
      </c>
      <c r="U16" s="26"/>
      <c r="V16" s="26"/>
      <c r="W16" s="45" t="s">
        <v>113</v>
      </c>
      <c r="X16" s="41"/>
      <c r="Y16" s="45" t="s">
        <v>114</v>
      </c>
      <c r="Z16" s="45" t="s">
        <v>114</v>
      </c>
      <c r="AA16" s="36" t="s">
        <v>114</v>
      </c>
      <c r="AB16" s="31"/>
      <c r="AC16" s="31"/>
      <c r="AD16" s="41"/>
      <c r="AE16" s="41"/>
      <c r="AF16" s="45" t="s">
        <v>113</v>
      </c>
      <c r="AG16" s="45" t="s">
        <v>113</v>
      </c>
      <c r="AH16" s="45" t="s">
        <v>113</v>
      </c>
      <c r="AI16" s="45">
        <f t="shared" si="0"/>
        <v>0</v>
      </c>
      <c r="AJ16" s="45">
        <f t="shared" si="1"/>
        <v>13</v>
      </c>
      <c r="AK16" s="45">
        <f t="shared" si="2"/>
        <v>3</v>
      </c>
      <c r="AL16" s="45">
        <f t="shared" si="3"/>
        <v>0</v>
      </c>
      <c r="AM16" s="45">
        <f t="shared" si="4"/>
        <v>13</v>
      </c>
      <c r="AN16" s="45">
        <f t="shared" si="5"/>
        <v>2</v>
      </c>
      <c r="AO16" s="45">
        <f t="shared" si="6"/>
        <v>143</v>
      </c>
      <c r="AP16" s="1">
        <f t="shared" si="7"/>
        <v>144</v>
      </c>
      <c r="AQ16" s="40">
        <f t="shared" si="8"/>
        <v>3</v>
      </c>
      <c r="AR16" s="78">
        <f t="shared" si="9"/>
        <v>18</v>
      </c>
      <c r="AS16" s="43" t="s">
        <v>56</v>
      </c>
      <c r="AT16" s="32">
        <v>32</v>
      </c>
      <c r="AU16" s="32">
        <v>48</v>
      </c>
      <c r="AV16" s="32">
        <v>31</v>
      </c>
      <c r="AW16" s="32">
        <v>26</v>
      </c>
      <c r="AX16" s="32">
        <v>30</v>
      </c>
    </row>
    <row r="17" spans="1:50">
      <c r="A17" s="35" t="s">
        <v>119</v>
      </c>
      <c r="B17" s="45" t="s">
        <v>133</v>
      </c>
      <c r="C17" s="45" t="s">
        <v>120</v>
      </c>
      <c r="D17" s="10" t="s">
        <v>117</v>
      </c>
      <c r="E17" s="10"/>
      <c r="F17" s="10"/>
      <c r="G17" s="26" t="s">
        <v>112</v>
      </c>
      <c r="H17" s="26" t="s">
        <v>112</v>
      </c>
      <c r="I17" s="45" t="s">
        <v>31</v>
      </c>
      <c r="J17" s="45" t="s">
        <v>113</v>
      </c>
      <c r="K17" s="45"/>
      <c r="L17" s="45" t="s">
        <v>112</v>
      </c>
      <c r="M17" s="45" t="s">
        <v>112</v>
      </c>
      <c r="N17" s="26"/>
      <c r="O17" s="26"/>
      <c r="P17" s="26"/>
      <c r="Q17" s="45" t="s">
        <v>112</v>
      </c>
      <c r="R17" s="45" t="s">
        <v>112</v>
      </c>
      <c r="S17" s="45" t="s">
        <v>112</v>
      </c>
      <c r="T17" s="45" t="s">
        <v>112</v>
      </c>
      <c r="U17" s="26"/>
      <c r="V17" s="26"/>
      <c r="W17" s="45" t="s">
        <v>112</v>
      </c>
      <c r="X17" s="45" t="s">
        <v>113</v>
      </c>
      <c r="Y17" s="45" t="s">
        <v>113</v>
      </c>
      <c r="Z17" s="45" t="s">
        <v>113</v>
      </c>
      <c r="AA17" s="41"/>
      <c r="AB17" s="26" t="s">
        <v>114</v>
      </c>
      <c r="AC17" s="26" t="s">
        <v>114</v>
      </c>
      <c r="AD17" s="45" t="s">
        <v>114</v>
      </c>
      <c r="AE17" s="41"/>
      <c r="AF17" s="41"/>
      <c r="AG17" s="41"/>
      <c r="AH17" s="41"/>
      <c r="AI17" s="45">
        <f t="shared" si="0"/>
        <v>9</v>
      </c>
      <c r="AJ17" s="45">
        <f t="shared" si="1"/>
        <v>5</v>
      </c>
      <c r="AK17" s="45">
        <f t="shared" si="2"/>
        <v>3</v>
      </c>
      <c r="AL17" s="45">
        <f t="shared" si="3"/>
        <v>0</v>
      </c>
      <c r="AM17" s="45">
        <f t="shared" si="4"/>
        <v>13</v>
      </c>
      <c r="AN17" s="45">
        <f t="shared" si="5"/>
        <v>1</v>
      </c>
      <c r="AO17" s="45">
        <f t="shared" si="6"/>
        <v>143.5</v>
      </c>
      <c r="AP17" s="73">
        <f t="shared" si="7"/>
        <v>144</v>
      </c>
      <c r="AQ17" s="40">
        <f t="shared" si="8"/>
        <v>5</v>
      </c>
      <c r="AR17" s="78">
        <f t="shared" si="9"/>
        <v>18</v>
      </c>
      <c r="AS17" s="43" t="s">
        <v>56</v>
      </c>
      <c r="AT17" s="32">
        <v>46.5</v>
      </c>
      <c r="AU17" s="32">
        <v>48</v>
      </c>
      <c r="AV17" s="32">
        <v>32</v>
      </c>
      <c r="AW17" s="32">
        <v>32</v>
      </c>
      <c r="AX17" s="32">
        <v>24</v>
      </c>
    </row>
    <row r="18" spans="1:50" ht="15" thickBot="1">
      <c r="A18" s="70" t="s">
        <v>119</v>
      </c>
      <c r="B18" s="23" t="s">
        <v>134</v>
      </c>
      <c r="C18" s="23" t="s">
        <v>130</v>
      </c>
      <c r="D18" s="18"/>
      <c r="E18" s="18"/>
      <c r="F18" s="18"/>
      <c r="G18" s="18"/>
      <c r="H18" s="18"/>
      <c r="I18" s="38" t="s">
        <v>97</v>
      </c>
      <c r="J18" s="38" t="s">
        <v>97</v>
      </c>
      <c r="K18" s="38" t="s">
        <v>97</v>
      </c>
      <c r="L18" s="38" t="s">
        <v>97</v>
      </c>
      <c r="M18" s="38" t="s">
        <v>97</v>
      </c>
      <c r="N18" s="18"/>
      <c r="O18" s="18"/>
      <c r="P18" s="18"/>
      <c r="Q18" s="38" t="s">
        <v>115</v>
      </c>
      <c r="R18" s="38" t="s">
        <v>115</v>
      </c>
      <c r="S18" s="38" t="s">
        <v>115</v>
      </c>
      <c r="T18" s="38" t="s">
        <v>115</v>
      </c>
      <c r="U18" s="18"/>
      <c r="V18" s="18"/>
      <c r="W18" s="38" t="s">
        <v>115</v>
      </c>
      <c r="X18" s="38" t="s">
        <v>115</v>
      </c>
      <c r="Y18" s="38" t="s">
        <v>115</v>
      </c>
      <c r="Z18" s="38" t="s">
        <v>115</v>
      </c>
      <c r="AA18" s="38" t="s">
        <v>115</v>
      </c>
      <c r="AB18" s="18"/>
      <c r="AC18" s="18"/>
      <c r="AD18" s="38" t="s">
        <v>115</v>
      </c>
      <c r="AE18" s="38" t="s">
        <v>115</v>
      </c>
      <c r="AF18" s="38" t="s">
        <v>115</v>
      </c>
      <c r="AG18" s="38" t="s">
        <v>115</v>
      </c>
      <c r="AH18" s="38" t="s">
        <v>115</v>
      </c>
      <c r="AI18" s="23">
        <f t="shared" si="0"/>
        <v>0</v>
      </c>
      <c r="AJ18" s="23">
        <f t="shared" si="1"/>
        <v>0</v>
      </c>
      <c r="AK18" s="23">
        <f t="shared" si="2"/>
        <v>0</v>
      </c>
      <c r="AL18" s="23">
        <f t="shared" si="3"/>
        <v>14</v>
      </c>
      <c r="AM18" s="23">
        <f t="shared" si="4"/>
        <v>12</v>
      </c>
      <c r="AN18" s="23">
        <f t="shared" si="5"/>
        <v>0</v>
      </c>
      <c r="AO18" s="38">
        <f t="shared" si="6"/>
        <v>105</v>
      </c>
      <c r="AP18" s="38">
        <f t="shared" si="7"/>
        <v>112</v>
      </c>
      <c r="AQ18" s="21">
        <f t="shared" si="8"/>
        <v>0</v>
      </c>
      <c r="AR18" s="78">
        <f t="shared" si="9"/>
        <v>14</v>
      </c>
      <c r="AT18" s="32">
        <v>0</v>
      </c>
      <c r="AU18" s="32">
        <v>37.5</v>
      </c>
      <c r="AV18" s="32">
        <v>30</v>
      </c>
      <c r="AW18" s="32">
        <v>37.5</v>
      </c>
      <c r="AX18" s="32">
        <v>37.5</v>
      </c>
    </row>
    <row r="19" spans="1:50" ht="15" thickBot="1">
      <c r="A19" s="81"/>
      <c r="B19" s="57"/>
      <c r="C19" s="57"/>
      <c r="D19" s="82"/>
      <c r="E19" s="82"/>
      <c r="F19" s="82"/>
      <c r="G19" s="82"/>
      <c r="H19" s="82"/>
      <c r="I19" s="57"/>
      <c r="J19" s="57"/>
      <c r="K19" s="57"/>
      <c r="L19" s="57"/>
      <c r="M19" s="57"/>
      <c r="N19" s="82"/>
      <c r="O19" s="82"/>
      <c r="P19" s="82"/>
      <c r="Q19" s="57"/>
      <c r="R19" s="57"/>
      <c r="S19" s="57"/>
      <c r="T19" s="57"/>
      <c r="U19" s="82"/>
      <c r="V19" s="82"/>
      <c r="W19" s="57"/>
      <c r="X19" s="57"/>
      <c r="Y19" s="57"/>
      <c r="Z19" s="57"/>
      <c r="AA19" s="57"/>
      <c r="AB19" s="82"/>
      <c r="AC19" s="82"/>
      <c r="AD19" s="57"/>
      <c r="AE19" s="57"/>
      <c r="AF19" s="57"/>
      <c r="AG19" s="57"/>
      <c r="AH19" s="57"/>
      <c r="AI19" s="57">
        <f>SUM(AI3:AI15)</f>
        <v>83</v>
      </c>
      <c r="AJ19" s="57">
        <f>SUM(AJ3:AJ15)</f>
        <v>39</v>
      </c>
      <c r="AK19" s="57">
        <f>SUM(AK3:AK15)</f>
        <v>25</v>
      </c>
      <c r="AL19" s="57">
        <f>SUM(AL3:AL15)</f>
        <v>53</v>
      </c>
      <c r="AM19" s="57">
        <f t="shared" si="4"/>
        <v>31</v>
      </c>
      <c r="AN19" s="57">
        <f>SUM(AN3:AN15)</f>
        <v>16</v>
      </c>
      <c r="AO19" s="57" t="s">
        <v>121</v>
      </c>
      <c r="AP19" s="45"/>
      <c r="AQ19" s="83">
        <f>SUM(AQ3:AQ15)</f>
        <v>40</v>
      </c>
    </row>
    <row r="20" spans="1:50">
      <c r="A20" s="46" t="s">
        <v>122</v>
      </c>
      <c r="B20" s="84" t="s">
        <v>123</v>
      </c>
      <c r="C20" s="84"/>
      <c r="D20" s="6">
        <f t="shared" ref="D20:AH20" si="10">COUNTIF(D3:D18,"M")</f>
        <v>2</v>
      </c>
      <c r="E20" s="6">
        <f t="shared" si="10"/>
        <v>1</v>
      </c>
      <c r="F20" s="6">
        <f t="shared" si="10"/>
        <v>1</v>
      </c>
      <c r="G20" s="6">
        <f t="shared" si="10"/>
        <v>1</v>
      </c>
      <c r="H20" s="6">
        <f t="shared" si="10"/>
        <v>1</v>
      </c>
      <c r="I20" s="46">
        <f t="shared" si="10"/>
        <v>4</v>
      </c>
      <c r="J20" s="46">
        <f t="shared" si="10"/>
        <v>4</v>
      </c>
      <c r="K20" s="46">
        <f t="shared" si="10"/>
        <v>4</v>
      </c>
      <c r="L20" s="46">
        <f t="shared" si="10"/>
        <v>3</v>
      </c>
      <c r="M20" s="46">
        <f t="shared" si="10"/>
        <v>3</v>
      </c>
      <c r="N20" s="6">
        <f t="shared" si="10"/>
        <v>2</v>
      </c>
      <c r="O20" s="6">
        <f t="shared" si="10"/>
        <v>1</v>
      </c>
      <c r="P20" s="6">
        <f t="shared" si="10"/>
        <v>1</v>
      </c>
      <c r="Q20" s="46">
        <f t="shared" si="10"/>
        <v>5</v>
      </c>
      <c r="R20" s="46">
        <f t="shared" si="10"/>
        <v>4</v>
      </c>
      <c r="S20" s="46">
        <f t="shared" si="10"/>
        <v>4</v>
      </c>
      <c r="T20" s="46">
        <f t="shared" si="10"/>
        <v>4</v>
      </c>
      <c r="U20" s="6">
        <f t="shared" si="10"/>
        <v>1</v>
      </c>
      <c r="V20" s="6">
        <f t="shared" si="10"/>
        <v>1</v>
      </c>
      <c r="W20" s="46">
        <f t="shared" si="10"/>
        <v>4</v>
      </c>
      <c r="X20" s="46">
        <f t="shared" si="10"/>
        <v>4</v>
      </c>
      <c r="Y20" s="46">
        <f t="shared" si="10"/>
        <v>4</v>
      </c>
      <c r="Z20" s="46">
        <f t="shared" si="10"/>
        <v>4</v>
      </c>
      <c r="AA20" s="46">
        <f t="shared" si="10"/>
        <v>4</v>
      </c>
      <c r="AB20" s="6">
        <f t="shared" si="10"/>
        <v>1</v>
      </c>
      <c r="AC20" s="6">
        <f t="shared" si="10"/>
        <v>2</v>
      </c>
      <c r="AD20" s="46">
        <f t="shared" si="10"/>
        <v>4</v>
      </c>
      <c r="AE20" s="46">
        <f t="shared" si="10"/>
        <v>4</v>
      </c>
      <c r="AF20" s="46">
        <f t="shared" si="10"/>
        <v>4</v>
      </c>
      <c r="AG20" s="46">
        <f t="shared" si="10"/>
        <v>5</v>
      </c>
      <c r="AH20" s="46">
        <f t="shared" si="10"/>
        <v>5</v>
      </c>
      <c r="AI20" s="46"/>
      <c r="AJ20" s="46"/>
      <c r="AK20" s="46"/>
      <c r="AL20" s="46"/>
      <c r="AM20" s="46"/>
      <c r="AN20" s="46"/>
      <c r="AO20" s="46">
        <f>SUM(D20:AG20)</f>
        <v>87</v>
      </c>
      <c r="AP20" s="45"/>
      <c r="AQ20" s="46"/>
    </row>
    <row r="21" spans="1:50">
      <c r="A21" s="45" t="s">
        <v>124</v>
      </c>
      <c r="B21" s="45" t="s">
        <v>125</v>
      </c>
      <c r="C21" s="45"/>
      <c r="D21" s="26">
        <f t="shared" ref="D21:AH21" si="11">COUNTIF(D3:D18,"L")</f>
        <v>2</v>
      </c>
      <c r="E21" s="26">
        <f t="shared" si="11"/>
        <v>2</v>
      </c>
      <c r="F21" s="26">
        <f t="shared" si="11"/>
        <v>1</v>
      </c>
      <c r="G21" s="26">
        <f t="shared" si="11"/>
        <v>1</v>
      </c>
      <c r="H21" s="26">
        <f t="shared" si="11"/>
        <v>2</v>
      </c>
      <c r="I21" s="45">
        <f t="shared" si="11"/>
        <v>2</v>
      </c>
      <c r="J21" s="45">
        <f t="shared" si="11"/>
        <v>2</v>
      </c>
      <c r="K21" s="45">
        <f t="shared" si="11"/>
        <v>2</v>
      </c>
      <c r="L21" s="45">
        <f t="shared" si="11"/>
        <v>2</v>
      </c>
      <c r="M21" s="45">
        <f t="shared" si="11"/>
        <v>2</v>
      </c>
      <c r="N21" s="26">
        <f t="shared" si="11"/>
        <v>1</v>
      </c>
      <c r="O21" s="26">
        <f t="shared" si="11"/>
        <v>2</v>
      </c>
      <c r="P21" s="26">
        <f t="shared" si="11"/>
        <v>1</v>
      </c>
      <c r="Q21" s="45">
        <f t="shared" si="11"/>
        <v>2</v>
      </c>
      <c r="R21" s="45">
        <f t="shared" si="11"/>
        <v>2</v>
      </c>
      <c r="S21" s="45">
        <f t="shared" si="11"/>
        <v>3</v>
      </c>
      <c r="T21" s="45">
        <f t="shared" si="11"/>
        <v>3</v>
      </c>
      <c r="U21" s="26">
        <f t="shared" si="11"/>
        <v>1</v>
      </c>
      <c r="V21" s="26">
        <f t="shared" si="11"/>
        <v>1</v>
      </c>
      <c r="W21" s="45">
        <f t="shared" si="11"/>
        <v>2</v>
      </c>
      <c r="X21" s="45">
        <f t="shared" si="11"/>
        <v>2</v>
      </c>
      <c r="Y21" s="45">
        <f t="shared" si="11"/>
        <v>2</v>
      </c>
      <c r="Z21" s="45">
        <f t="shared" si="11"/>
        <v>3</v>
      </c>
      <c r="AA21" s="45">
        <f t="shared" si="11"/>
        <v>2</v>
      </c>
      <c r="AB21" s="26">
        <f t="shared" si="11"/>
        <v>1</v>
      </c>
      <c r="AC21" s="26">
        <f t="shared" si="11"/>
        <v>1</v>
      </c>
      <c r="AD21" s="45">
        <f t="shared" si="11"/>
        <v>2</v>
      </c>
      <c r="AE21" s="45">
        <f t="shared" si="11"/>
        <v>2</v>
      </c>
      <c r="AF21" s="45">
        <f t="shared" si="11"/>
        <v>2</v>
      </c>
      <c r="AG21" s="45">
        <f t="shared" si="11"/>
        <v>2</v>
      </c>
      <c r="AH21" s="45">
        <f t="shared" si="11"/>
        <v>2</v>
      </c>
      <c r="AI21" s="45"/>
      <c r="AJ21" s="45"/>
      <c r="AK21" s="45"/>
      <c r="AL21" s="45"/>
      <c r="AM21" s="45"/>
      <c r="AN21" s="45"/>
      <c r="AO21" s="45">
        <f>SUM(D21:AG21)</f>
        <v>55</v>
      </c>
      <c r="AP21" s="45"/>
      <c r="AQ21" s="45"/>
    </row>
    <row r="22" spans="1:50">
      <c r="A22" s="45" t="s">
        <v>126</v>
      </c>
      <c r="B22" s="45" t="s">
        <v>127</v>
      </c>
      <c r="C22" s="45"/>
      <c r="D22" s="26">
        <f t="shared" ref="D22:AH22" si="12">COUNTIF(D3:D18,"N")</f>
        <v>1</v>
      </c>
      <c r="E22" s="26">
        <f t="shared" si="12"/>
        <v>1</v>
      </c>
      <c r="F22" s="26">
        <f t="shared" si="12"/>
        <v>1</v>
      </c>
      <c r="G22" s="26">
        <f t="shared" si="12"/>
        <v>1</v>
      </c>
      <c r="H22" s="26">
        <f t="shared" si="12"/>
        <v>1</v>
      </c>
      <c r="I22" s="45">
        <f t="shared" si="12"/>
        <v>1</v>
      </c>
      <c r="J22" s="45">
        <f t="shared" si="12"/>
        <v>1</v>
      </c>
      <c r="K22" s="45">
        <f t="shared" si="12"/>
        <v>1</v>
      </c>
      <c r="L22" s="45">
        <f t="shared" si="12"/>
        <v>1</v>
      </c>
      <c r="M22" s="45">
        <f t="shared" si="12"/>
        <v>1</v>
      </c>
      <c r="N22" s="26">
        <f t="shared" si="12"/>
        <v>1</v>
      </c>
      <c r="O22" s="26">
        <f t="shared" si="12"/>
        <v>1</v>
      </c>
      <c r="P22" s="26">
        <f t="shared" si="12"/>
        <v>1</v>
      </c>
      <c r="Q22" s="45">
        <f t="shared" si="12"/>
        <v>1</v>
      </c>
      <c r="R22" s="45">
        <f t="shared" si="12"/>
        <v>1</v>
      </c>
      <c r="S22" s="45">
        <f t="shared" si="12"/>
        <v>1</v>
      </c>
      <c r="T22" s="45">
        <f t="shared" si="12"/>
        <v>1</v>
      </c>
      <c r="U22" s="26">
        <f t="shared" si="12"/>
        <v>1</v>
      </c>
      <c r="V22" s="26">
        <f t="shared" si="12"/>
        <v>1</v>
      </c>
      <c r="W22" s="45">
        <f t="shared" si="12"/>
        <v>1</v>
      </c>
      <c r="X22" s="45">
        <f t="shared" si="12"/>
        <v>1</v>
      </c>
      <c r="Y22" s="45">
        <f t="shared" si="12"/>
        <v>1</v>
      </c>
      <c r="Z22" s="45">
        <f t="shared" si="12"/>
        <v>1</v>
      </c>
      <c r="AA22" s="45">
        <f t="shared" si="12"/>
        <v>1</v>
      </c>
      <c r="AB22" s="26">
        <f t="shared" si="12"/>
        <v>1</v>
      </c>
      <c r="AC22" s="26">
        <f t="shared" si="12"/>
        <v>1</v>
      </c>
      <c r="AD22" s="45">
        <f t="shared" si="12"/>
        <v>1</v>
      </c>
      <c r="AE22" s="45">
        <f t="shared" si="12"/>
        <v>1</v>
      </c>
      <c r="AF22" s="45">
        <f t="shared" si="12"/>
        <v>1</v>
      </c>
      <c r="AG22" s="45">
        <f t="shared" si="12"/>
        <v>1</v>
      </c>
      <c r="AH22" s="45">
        <f t="shared" si="12"/>
        <v>1</v>
      </c>
      <c r="AI22" s="45"/>
      <c r="AJ22" s="45"/>
      <c r="AK22" s="45"/>
      <c r="AL22" s="45"/>
      <c r="AM22" s="45"/>
      <c r="AN22" s="45"/>
      <c r="AO22" s="45">
        <f>SUM(D22:AG22)</f>
        <v>30</v>
      </c>
      <c r="AP22" s="45"/>
      <c r="AQ22" s="45"/>
    </row>
    <row r="23" spans="1:50">
      <c r="A23" s="45" t="s">
        <v>128</v>
      </c>
      <c r="B23" s="45" t="s">
        <v>129</v>
      </c>
      <c r="C23" s="45"/>
      <c r="D23" s="26">
        <f t="shared" ref="D23:AH23" si="13">COUNTIF(D3:D18,"D")</f>
        <v>0</v>
      </c>
      <c r="E23" s="26">
        <f t="shared" si="13"/>
        <v>0</v>
      </c>
      <c r="F23" s="26">
        <f t="shared" si="13"/>
        <v>0</v>
      </c>
      <c r="G23" s="26">
        <f t="shared" si="13"/>
        <v>0</v>
      </c>
      <c r="H23" s="26">
        <f t="shared" si="13"/>
        <v>0</v>
      </c>
      <c r="I23" s="45">
        <f t="shared" si="13"/>
        <v>3</v>
      </c>
      <c r="J23" s="45">
        <f t="shared" si="13"/>
        <v>3</v>
      </c>
      <c r="K23" s="45">
        <f t="shared" si="13"/>
        <v>3</v>
      </c>
      <c r="L23" s="45">
        <f t="shared" si="13"/>
        <v>2</v>
      </c>
      <c r="M23" s="45">
        <f t="shared" si="13"/>
        <v>2</v>
      </c>
      <c r="N23" s="26">
        <f t="shared" si="13"/>
        <v>0</v>
      </c>
      <c r="O23" s="26">
        <f t="shared" si="13"/>
        <v>0</v>
      </c>
      <c r="P23" s="26">
        <f t="shared" si="13"/>
        <v>0</v>
      </c>
      <c r="Q23" s="45">
        <f t="shared" si="13"/>
        <v>4</v>
      </c>
      <c r="R23" s="45">
        <f t="shared" si="13"/>
        <v>4</v>
      </c>
      <c r="S23" s="45">
        <f t="shared" si="13"/>
        <v>4</v>
      </c>
      <c r="T23" s="45">
        <f t="shared" si="13"/>
        <v>4</v>
      </c>
      <c r="U23" s="26">
        <f t="shared" si="13"/>
        <v>0</v>
      </c>
      <c r="V23" s="26">
        <f t="shared" si="13"/>
        <v>0</v>
      </c>
      <c r="W23" s="45">
        <f t="shared" si="13"/>
        <v>4</v>
      </c>
      <c r="X23" s="45">
        <f t="shared" si="13"/>
        <v>4</v>
      </c>
      <c r="Y23" s="45">
        <f t="shared" si="13"/>
        <v>4</v>
      </c>
      <c r="Z23" s="45">
        <f t="shared" si="13"/>
        <v>4</v>
      </c>
      <c r="AA23" s="45">
        <f t="shared" si="13"/>
        <v>4</v>
      </c>
      <c r="AB23" s="26">
        <f t="shared" si="13"/>
        <v>0</v>
      </c>
      <c r="AC23" s="26">
        <f t="shared" si="13"/>
        <v>0</v>
      </c>
      <c r="AD23" s="45">
        <f t="shared" si="13"/>
        <v>4</v>
      </c>
      <c r="AE23" s="45">
        <f t="shared" si="13"/>
        <v>4</v>
      </c>
      <c r="AF23" s="45">
        <f t="shared" si="13"/>
        <v>4</v>
      </c>
      <c r="AG23" s="45">
        <f t="shared" si="13"/>
        <v>3</v>
      </c>
      <c r="AH23" s="45">
        <f t="shared" si="13"/>
        <v>3</v>
      </c>
      <c r="AI23" s="45"/>
      <c r="AJ23" s="45"/>
      <c r="AK23" s="45"/>
      <c r="AL23" s="45"/>
      <c r="AM23" s="45"/>
      <c r="AN23" s="45"/>
      <c r="AO23" s="45">
        <f>SUM(D23:AG23)</f>
        <v>64</v>
      </c>
      <c r="AP23" s="45"/>
      <c r="AQ23" s="45"/>
    </row>
    <row r="24" spans="1:50">
      <c r="A24" s="45" t="s">
        <v>116</v>
      </c>
      <c r="B24" s="45"/>
      <c r="C24" s="45"/>
      <c r="D24" s="26">
        <f>COUNTIF(D3:D18,"")</f>
        <v>10</v>
      </c>
      <c r="E24" s="26">
        <f t="shared" ref="E24:AH24" si="14">COUNTIF(E3:E18,"")</f>
        <v>12</v>
      </c>
      <c r="F24" s="26">
        <f t="shared" si="14"/>
        <v>12</v>
      </c>
      <c r="G24" s="26">
        <f t="shared" si="14"/>
        <v>12</v>
      </c>
      <c r="H24" s="26">
        <f t="shared" si="14"/>
        <v>10</v>
      </c>
      <c r="I24" s="45">
        <f t="shared" si="14"/>
        <v>3</v>
      </c>
      <c r="J24" s="45">
        <f t="shared" si="14"/>
        <v>4</v>
      </c>
      <c r="K24" s="45">
        <f t="shared" si="14"/>
        <v>4</v>
      </c>
      <c r="L24" s="45">
        <f t="shared" si="14"/>
        <v>6</v>
      </c>
      <c r="M24" s="45">
        <f t="shared" si="14"/>
        <v>6</v>
      </c>
      <c r="N24" s="26">
        <f t="shared" si="14"/>
        <v>12</v>
      </c>
      <c r="O24" s="26">
        <f t="shared" si="14"/>
        <v>12</v>
      </c>
      <c r="P24" s="26">
        <f t="shared" si="14"/>
        <v>13</v>
      </c>
      <c r="Q24" s="45">
        <f t="shared" si="14"/>
        <v>2</v>
      </c>
      <c r="R24" s="45">
        <f t="shared" si="14"/>
        <v>4</v>
      </c>
      <c r="S24" s="45">
        <f t="shared" si="14"/>
        <v>3</v>
      </c>
      <c r="T24" s="45">
        <f t="shared" si="14"/>
        <v>2</v>
      </c>
      <c r="U24" s="26">
        <f t="shared" si="14"/>
        <v>13</v>
      </c>
      <c r="V24" s="26">
        <f t="shared" si="14"/>
        <v>13</v>
      </c>
      <c r="W24" s="45">
        <f t="shared" si="14"/>
        <v>5</v>
      </c>
      <c r="X24" s="45">
        <f t="shared" si="14"/>
        <v>5</v>
      </c>
      <c r="Y24" s="45">
        <f t="shared" si="14"/>
        <v>5</v>
      </c>
      <c r="Z24" s="45">
        <f t="shared" si="14"/>
        <v>4</v>
      </c>
      <c r="AA24" s="45">
        <f t="shared" si="14"/>
        <v>5</v>
      </c>
      <c r="AB24" s="26">
        <f t="shared" si="14"/>
        <v>13</v>
      </c>
      <c r="AC24" s="26">
        <f t="shared" si="14"/>
        <v>12</v>
      </c>
      <c r="AD24" s="45">
        <f t="shared" si="14"/>
        <v>5</v>
      </c>
      <c r="AE24" s="45">
        <f t="shared" si="14"/>
        <v>5</v>
      </c>
      <c r="AF24" s="45">
        <f t="shared" si="14"/>
        <v>5</v>
      </c>
      <c r="AG24" s="45">
        <f t="shared" si="14"/>
        <v>4</v>
      </c>
      <c r="AH24" s="45">
        <f t="shared" si="14"/>
        <v>4</v>
      </c>
      <c r="AI24" s="45"/>
      <c r="AJ24" s="45"/>
      <c r="AK24" s="45"/>
      <c r="AL24" s="45"/>
      <c r="AM24" s="45"/>
      <c r="AN24" s="45"/>
      <c r="AO24" s="45"/>
      <c r="AP24" s="45"/>
      <c r="AQ24" s="45"/>
    </row>
    <row r="25" spans="1:50" ht="15" thickBot="1"/>
    <row r="26" spans="1:50">
      <c r="C26" s="46" t="s">
        <v>17</v>
      </c>
      <c r="D26" s="65"/>
      <c r="E26" s="6"/>
      <c r="F26" s="6"/>
      <c r="G26" s="6"/>
      <c r="H26" s="6"/>
    </row>
    <row r="27" spans="1:50">
      <c r="B27" s="32">
        <v>17</v>
      </c>
      <c r="C27" s="45" t="s">
        <v>18</v>
      </c>
      <c r="D27" s="49" t="s">
        <v>114</v>
      </c>
      <c r="E27" s="26" t="s">
        <v>114</v>
      </c>
      <c r="F27" s="29"/>
      <c r="G27" s="29"/>
      <c r="H27" s="29"/>
    </row>
    <row r="28" spans="1:50">
      <c r="B28" s="32">
        <v>19</v>
      </c>
      <c r="C28" s="45" t="s">
        <v>19</v>
      </c>
      <c r="D28" s="45" t="s">
        <v>112</v>
      </c>
      <c r="E28" s="29"/>
      <c r="F28" s="26" t="s">
        <v>114</v>
      </c>
      <c r="G28" s="26" t="s">
        <v>114</v>
      </c>
      <c r="H28" s="26" t="s">
        <v>114</v>
      </c>
    </row>
    <row r="29" spans="1:50">
      <c r="B29" s="32">
        <v>18</v>
      </c>
      <c r="C29" s="45" t="s">
        <v>20</v>
      </c>
      <c r="D29" s="10" t="s">
        <v>117</v>
      </c>
      <c r="E29" s="10" t="s">
        <v>117</v>
      </c>
      <c r="F29" s="10" t="s">
        <v>117</v>
      </c>
      <c r="G29" s="10"/>
      <c r="H29" s="10"/>
    </row>
    <row r="30" spans="1:50">
      <c r="B30" s="32">
        <v>19</v>
      </c>
      <c r="C30" s="45" t="s">
        <v>21</v>
      </c>
      <c r="D30" s="45" t="s">
        <v>112</v>
      </c>
      <c r="E30" s="26"/>
      <c r="F30" s="26"/>
      <c r="G30" s="26" t="s">
        <v>112</v>
      </c>
      <c r="H30" s="26" t="s">
        <v>112</v>
      </c>
    </row>
    <row r="31" spans="1:50">
      <c r="B31" s="32">
        <v>18</v>
      </c>
      <c r="C31" s="47" t="s">
        <v>22</v>
      </c>
      <c r="D31" s="10" t="s">
        <v>117</v>
      </c>
      <c r="E31" s="66"/>
      <c r="F31" s="66"/>
      <c r="G31" s="66"/>
      <c r="H31" s="66"/>
    </row>
    <row r="32" spans="1:50" ht="15" thickBot="1">
      <c r="B32" s="32">
        <v>18</v>
      </c>
      <c r="C32" s="38" t="s">
        <v>101</v>
      </c>
      <c r="D32" s="38"/>
      <c r="E32" s="18"/>
      <c r="F32" s="18" t="s">
        <v>112</v>
      </c>
      <c r="G32" s="18" t="s">
        <v>112</v>
      </c>
      <c r="H32" s="18"/>
    </row>
    <row r="33" spans="2:8">
      <c r="B33" s="32">
        <v>18</v>
      </c>
      <c r="C33" s="46" t="s">
        <v>23</v>
      </c>
      <c r="D33" s="46" t="s">
        <v>112</v>
      </c>
      <c r="E33" s="6"/>
      <c r="F33" s="6"/>
      <c r="G33" s="6" t="s">
        <v>112</v>
      </c>
      <c r="H33" s="6" t="s">
        <v>112</v>
      </c>
    </row>
    <row r="34" spans="2:8">
      <c r="B34" s="32">
        <v>19</v>
      </c>
      <c r="C34" s="45" t="s">
        <v>24</v>
      </c>
      <c r="D34" s="41"/>
      <c r="E34" s="29"/>
      <c r="F34" s="29"/>
      <c r="G34" s="26" t="s">
        <v>113</v>
      </c>
      <c r="H34" s="26" t="s">
        <v>113</v>
      </c>
    </row>
    <row r="35" spans="2:8">
      <c r="B35" s="32">
        <v>19</v>
      </c>
      <c r="C35" s="45" t="s">
        <v>25</v>
      </c>
      <c r="D35" s="45" t="s">
        <v>113</v>
      </c>
      <c r="E35" s="26"/>
      <c r="F35" s="26"/>
      <c r="G35" s="26"/>
      <c r="H35" s="26" t="s">
        <v>112</v>
      </c>
    </row>
    <row r="36" spans="2:8">
      <c r="B36" s="32">
        <v>19</v>
      </c>
      <c r="C36" s="45" t="s">
        <v>26</v>
      </c>
      <c r="D36" s="10" t="s">
        <v>117</v>
      </c>
      <c r="E36" s="26" t="s">
        <v>112</v>
      </c>
      <c r="F36" s="26"/>
      <c r="G36" s="26" t="s">
        <v>113</v>
      </c>
      <c r="H36" s="26" t="s">
        <v>113</v>
      </c>
    </row>
    <row r="37" spans="2:8">
      <c r="B37" s="32">
        <v>19</v>
      </c>
      <c r="C37" s="45" t="s">
        <v>133</v>
      </c>
      <c r="D37" s="49" t="s">
        <v>113</v>
      </c>
      <c r="E37" s="26" t="s">
        <v>113</v>
      </c>
      <c r="F37" s="26" t="s">
        <v>113</v>
      </c>
      <c r="G37" s="10" t="s">
        <v>117</v>
      </c>
      <c r="H37" s="10" t="s">
        <v>117</v>
      </c>
    </row>
    <row r="38" spans="2:8" ht="15" thickBot="1">
      <c r="B38" s="32">
        <v>20</v>
      </c>
      <c r="C38" s="23" t="s">
        <v>134</v>
      </c>
      <c r="D38" s="38" t="s">
        <v>115</v>
      </c>
      <c r="E38" s="18"/>
      <c r="F38" s="18"/>
      <c r="G38" s="18"/>
      <c r="H38" s="18"/>
    </row>
  </sheetData>
  <phoneticPr fontId="2"/>
  <conditionalFormatting sqref="D20:AH22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F196-615C-4977-82B0-84BBB88BBE71}">
  <dimension ref="A1:CN1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D20" sqref="AD20"/>
    </sheetView>
  </sheetViews>
  <sheetFormatPr defaultColWidth="8.75" defaultRowHeight="13.5"/>
  <cols>
    <col min="1" max="1" width="8.75" style="43"/>
    <col min="2" max="2" width="14.375" style="43" customWidth="1"/>
    <col min="3" max="16384" width="8.75" style="43"/>
  </cols>
  <sheetData>
    <row r="1" spans="1:92">
      <c r="C1" s="173" t="s">
        <v>34</v>
      </c>
      <c r="D1" s="174"/>
      <c r="E1" s="174"/>
      <c r="F1" s="174"/>
      <c r="G1" s="174"/>
      <c r="H1" s="174"/>
      <c r="I1" s="174"/>
      <c r="J1" s="174"/>
      <c r="K1" s="172"/>
      <c r="L1" s="173" t="s">
        <v>38</v>
      </c>
      <c r="M1" s="174"/>
      <c r="N1" s="174"/>
      <c r="O1" s="174"/>
      <c r="P1" s="174"/>
      <c r="Q1" s="174"/>
      <c r="R1" s="174"/>
      <c r="S1" s="174"/>
      <c r="T1" s="175"/>
      <c r="U1" s="170" t="s">
        <v>89</v>
      </c>
      <c r="V1" s="171"/>
      <c r="W1" s="171"/>
      <c r="X1" s="171"/>
      <c r="Y1" s="171"/>
      <c r="Z1" s="171"/>
      <c r="AA1" s="171"/>
      <c r="AB1" s="171"/>
      <c r="AC1" s="176"/>
      <c r="AD1" s="173" t="s">
        <v>90</v>
      </c>
      <c r="AE1" s="174"/>
      <c r="AF1" s="174"/>
      <c r="AG1" s="174"/>
      <c r="AH1" s="174"/>
      <c r="AI1" s="174"/>
      <c r="AJ1" s="174"/>
      <c r="AK1" s="174"/>
      <c r="AL1" s="175"/>
      <c r="AM1" s="170" t="s">
        <v>91</v>
      </c>
      <c r="AN1" s="171"/>
      <c r="AO1" s="171"/>
      <c r="AP1" s="171"/>
      <c r="AQ1" s="171"/>
      <c r="AR1" s="171"/>
      <c r="AS1" s="171"/>
      <c r="AT1" s="171"/>
      <c r="AU1" s="172"/>
      <c r="AV1" s="173" t="s">
        <v>92</v>
      </c>
      <c r="AW1" s="174"/>
      <c r="AX1" s="174"/>
      <c r="AY1" s="174"/>
      <c r="AZ1" s="174"/>
      <c r="BA1" s="174"/>
      <c r="BB1" s="174"/>
      <c r="BC1" s="174"/>
      <c r="BD1" s="175"/>
      <c r="BE1" s="170" t="s">
        <v>93</v>
      </c>
      <c r="BF1" s="171"/>
      <c r="BG1" s="171"/>
      <c r="BH1" s="171"/>
      <c r="BI1" s="171"/>
      <c r="BJ1" s="171"/>
      <c r="BK1" s="171"/>
      <c r="BL1" s="171"/>
      <c r="BM1" s="172"/>
      <c r="BN1" s="173" t="s">
        <v>94</v>
      </c>
      <c r="BO1" s="174"/>
      <c r="BP1" s="174"/>
      <c r="BQ1" s="174"/>
      <c r="BR1" s="174"/>
      <c r="BS1" s="174"/>
      <c r="BT1" s="174"/>
      <c r="BU1" s="174"/>
      <c r="BV1" s="175"/>
      <c r="BW1" s="170" t="s">
        <v>95</v>
      </c>
      <c r="BX1" s="171"/>
      <c r="BY1" s="171"/>
      <c r="BZ1" s="171"/>
      <c r="CA1" s="171"/>
      <c r="CB1" s="171"/>
      <c r="CC1" s="171"/>
      <c r="CD1" s="171"/>
      <c r="CE1" s="172"/>
      <c r="CF1" s="167" t="s">
        <v>96</v>
      </c>
      <c r="CG1" s="168"/>
      <c r="CH1" s="168"/>
      <c r="CI1" s="168"/>
      <c r="CJ1" s="168"/>
      <c r="CK1" s="168"/>
      <c r="CL1" s="168"/>
      <c r="CM1" s="168"/>
      <c r="CN1" s="169"/>
    </row>
    <row r="2" spans="1:92">
      <c r="A2" s="56"/>
      <c r="B2" s="56"/>
      <c r="C2" s="166" t="s">
        <v>0</v>
      </c>
      <c r="D2" s="166"/>
      <c r="E2" s="166"/>
      <c r="F2" s="166"/>
      <c r="G2" s="166"/>
      <c r="H2" s="55"/>
      <c r="I2" s="56" t="s">
        <v>1</v>
      </c>
      <c r="J2" s="56" t="s">
        <v>85</v>
      </c>
      <c r="K2" s="56" t="s">
        <v>36</v>
      </c>
      <c r="L2" s="166" t="s">
        <v>0</v>
      </c>
      <c r="M2" s="166"/>
      <c r="N2" s="166"/>
      <c r="O2" s="166"/>
      <c r="P2" s="166"/>
      <c r="Q2" s="56"/>
      <c r="R2" s="56" t="s">
        <v>1</v>
      </c>
      <c r="S2" s="56" t="s">
        <v>85</v>
      </c>
      <c r="T2" s="56" t="s">
        <v>2</v>
      </c>
      <c r="U2" s="177" t="s">
        <v>0</v>
      </c>
      <c r="V2" s="178"/>
      <c r="W2" s="178"/>
      <c r="X2" s="178"/>
      <c r="Y2" s="179"/>
      <c r="Z2" s="55"/>
      <c r="AA2" s="56" t="s">
        <v>1</v>
      </c>
      <c r="AB2" s="56" t="s">
        <v>85</v>
      </c>
      <c r="AC2" s="56" t="s">
        <v>36</v>
      </c>
      <c r="AD2" s="166" t="s">
        <v>0</v>
      </c>
      <c r="AE2" s="166"/>
      <c r="AF2" s="166"/>
      <c r="AG2" s="166"/>
      <c r="AH2" s="166"/>
      <c r="AI2" s="56"/>
      <c r="AJ2" s="56" t="s">
        <v>1</v>
      </c>
      <c r="AK2" s="56" t="s">
        <v>85</v>
      </c>
      <c r="AL2" s="56" t="s">
        <v>2</v>
      </c>
      <c r="AM2" s="166" t="s">
        <v>0</v>
      </c>
      <c r="AN2" s="166"/>
      <c r="AO2" s="166"/>
      <c r="AP2" s="166"/>
      <c r="AQ2" s="166"/>
      <c r="AR2" s="55"/>
      <c r="AS2" s="56" t="s">
        <v>1</v>
      </c>
      <c r="AT2" s="56" t="s">
        <v>85</v>
      </c>
      <c r="AU2" s="56" t="s">
        <v>36</v>
      </c>
      <c r="AV2" s="166" t="s">
        <v>0</v>
      </c>
      <c r="AW2" s="166"/>
      <c r="AX2" s="166"/>
      <c r="AY2" s="166"/>
      <c r="AZ2" s="166"/>
      <c r="BA2" s="56"/>
      <c r="BB2" s="56" t="s">
        <v>1</v>
      </c>
      <c r="BC2" s="56" t="s">
        <v>85</v>
      </c>
      <c r="BD2" s="56" t="s">
        <v>2</v>
      </c>
      <c r="BE2" s="166" t="s">
        <v>0</v>
      </c>
      <c r="BF2" s="166"/>
      <c r="BG2" s="166"/>
      <c r="BH2" s="166"/>
      <c r="BI2" s="166"/>
      <c r="BJ2" s="55"/>
      <c r="BK2" s="56" t="s">
        <v>1</v>
      </c>
      <c r="BL2" s="56" t="s">
        <v>85</v>
      </c>
      <c r="BM2" s="56" t="s">
        <v>36</v>
      </c>
      <c r="BN2" s="166" t="s">
        <v>0</v>
      </c>
      <c r="BO2" s="166"/>
      <c r="BP2" s="166"/>
      <c r="BQ2" s="166"/>
      <c r="BR2" s="166"/>
      <c r="BS2" s="56"/>
      <c r="BT2" s="56" t="s">
        <v>1</v>
      </c>
      <c r="BU2" s="56" t="s">
        <v>85</v>
      </c>
      <c r="BV2" s="56" t="s">
        <v>2</v>
      </c>
      <c r="BW2" s="166" t="s">
        <v>0</v>
      </c>
      <c r="BX2" s="166"/>
      <c r="BY2" s="166"/>
      <c r="BZ2" s="166"/>
      <c r="CA2" s="166"/>
      <c r="CB2" s="55"/>
      <c r="CC2" s="56" t="s">
        <v>1</v>
      </c>
      <c r="CD2" s="56" t="s">
        <v>85</v>
      </c>
      <c r="CE2" s="56" t="s">
        <v>36</v>
      </c>
      <c r="CF2" s="166" t="s">
        <v>0</v>
      </c>
      <c r="CG2" s="166"/>
      <c r="CH2" s="166"/>
      <c r="CI2" s="166"/>
      <c r="CJ2" s="166"/>
      <c r="CK2" s="55"/>
      <c r="CL2" s="56" t="s">
        <v>1</v>
      </c>
      <c r="CM2" s="56" t="s">
        <v>85</v>
      </c>
      <c r="CN2" s="56" t="s">
        <v>36</v>
      </c>
    </row>
    <row r="3" spans="1:92" ht="14.25" thickBot="1">
      <c r="A3" s="47"/>
      <c r="B3" s="47"/>
      <c r="C3" s="47" t="s">
        <v>32</v>
      </c>
      <c r="D3" s="47" t="s">
        <v>31</v>
      </c>
      <c r="E3" s="47" t="s">
        <v>33</v>
      </c>
      <c r="F3" s="47" t="s">
        <v>8</v>
      </c>
      <c r="G3" s="47" t="s">
        <v>35</v>
      </c>
      <c r="H3" s="2" t="s">
        <v>37</v>
      </c>
      <c r="I3" s="47">
        <v>150</v>
      </c>
      <c r="J3" s="47"/>
      <c r="K3" s="47"/>
      <c r="L3" s="47" t="s">
        <v>3</v>
      </c>
      <c r="M3" s="47" t="s">
        <v>4</v>
      </c>
      <c r="N3" s="47" t="s">
        <v>5</v>
      </c>
      <c r="O3" s="47" t="s">
        <v>6</v>
      </c>
      <c r="P3" s="47" t="s">
        <v>7</v>
      </c>
      <c r="Q3" s="2" t="s">
        <v>37</v>
      </c>
      <c r="R3" s="47">
        <f>20*7.5</f>
        <v>150</v>
      </c>
      <c r="S3" s="47"/>
      <c r="T3" s="47"/>
      <c r="U3" s="47" t="s">
        <v>3</v>
      </c>
      <c r="V3" s="47" t="s">
        <v>4</v>
      </c>
      <c r="W3" s="47" t="s">
        <v>5</v>
      </c>
      <c r="X3" s="47" t="s">
        <v>6</v>
      </c>
      <c r="Y3" s="47" t="s">
        <v>7</v>
      </c>
      <c r="Z3" s="2" t="s">
        <v>37</v>
      </c>
      <c r="AA3" s="47">
        <f>20*7.5</f>
        <v>150</v>
      </c>
      <c r="AB3" s="47"/>
      <c r="AC3" s="47"/>
      <c r="AD3" s="47" t="s">
        <v>3</v>
      </c>
      <c r="AE3" s="47" t="s">
        <v>4</v>
      </c>
      <c r="AF3" s="47" t="s">
        <v>5</v>
      </c>
      <c r="AG3" s="47" t="s">
        <v>6</v>
      </c>
      <c r="AH3" s="47" t="s">
        <v>7</v>
      </c>
      <c r="AI3" s="2" t="s">
        <v>37</v>
      </c>
      <c r="AJ3" s="47">
        <f>20*7.5</f>
        <v>150</v>
      </c>
      <c r="AK3" s="47"/>
      <c r="AL3" s="47"/>
      <c r="AM3" s="47" t="s">
        <v>3</v>
      </c>
      <c r="AN3" s="47" t="s">
        <v>4</v>
      </c>
      <c r="AO3" s="47" t="s">
        <v>5</v>
      </c>
      <c r="AP3" s="47" t="s">
        <v>6</v>
      </c>
      <c r="AQ3" s="47" t="s">
        <v>7</v>
      </c>
      <c r="AR3" s="2" t="s">
        <v>37</v>
      </c>
      <c r="AS3" s="47">
        <f>20*7.5</f>
        <v>150</v>
      </c>
      <c r="AT3" s="47"/>
      <c r="AU3" s="47"/>
      <c r="AV3" s="47" t="s">
        <v>3</v>
      </c>
      <c r="AW3" s="47" t="s">
        <v>4</v>
      </c>
      <c r="AX3" s="47" t="s">
        <v>5</v>
      </c>
      <c r="AY3" s="47" t="s">
        <v>6</v>
      </c>
      <c r="AZ3" s="47" t="s">
        <v>7</v>
      </c>
      <c r="BA3" s="2" t="s">
        <v>37</v>
      </c>
      <c r="BB3" s="47">
        <f>20*7.5</f>
        <v>150</v>
      </c>
      <c r="BC3" s="47"/>
      <c r="BD3" s="47"/>
      <c r="BE3" s="47" t="s">
        <v>3</v>
      </c>
      <c r="BF3" s="47" t="s">
        <v>4</v>
      </c>
      <c r="BG3" s="47" t="s">
        <v>5</v>
      </c>
      <c r="BH3" s="47" t="s">
        <v>6</v>
      </c>
      <c r="BI3" s="47" t="s">
        <v>7</v>
      </c>
      <c r="BJ3" s="2" t="s">
        <v>37</v>
      </c>
      <c r="BK3" s="47">
        <f>20*7.5</f>
        <v>150</v>
      </c>
      <c r="BL3" s="47"/>
      <c r="BM3" s="47"/>
      <c r="BN3" s="47" t="s">
        <v>3</v>
      </c>
      <c r="BO3" s="47" t="s">
        <v>4</v>
      </c>
      <c r="BP3" s="47" t="s">
        <v>5</v>
      </c>
      <c r="BQ3" s="47" t="s">
        <v>6</v>
      </c>
      <c r="BR3" s="47" t="s">
        <v>7</v>
      </c>
      <c r="BS3" s="2" t="s">
        <v>37</v>
      </c>
      <c r="BT3" s="47">
        <f>20*7.5</f>
        <v>150</v>
      </c>
      <c r="BU3" s="47"/>
      <c r="BV3" s="47"/>
      <c r="BW3" s="47" t="s">
        <v>3</v>
      </c>
      <c r="BX3" s="47" t="s">
        <v>4</v>
      </c>
      <c r="BY3" s="47" t="s">
        <v>5</v>
      </c>
      <c r="BZ3" s="47" t="s">
        <v>6</v>
      </c>
      <c r="CA3" s="47" t="s">
        <v>7</v>
      </c>
      <c r="CB3" s="2" t="s">
        <v>37</v>
      </c>
      <c r="CC3" s="47">
        <f>20*7.5</f>
        <v>150</v>
      </c>
      <c r="CD3" s="47"/>
      <c r="CE3" s="47"/>
      <c r="CF3" s="47" t="s">
        <v>3</v>
      </c>
      <c r="CG3" s="47" t="s">
        <v>4</v>
      </c>
      <c r="CH3" s="47" t="s">
        <v>5</v>
      </c>
      <c r="CI3" s="47" t="s">
        <v>6</v>
      </c>
      <c r="CJ3" s="47" t="s">
        <v>7</v>
      </c>
      <c r="CK3" s="2" t="s">
        <v>37</v>
      </c>
      <c r="CL3" s="47">
        <f>20*7.5</f>
        <v>150</v>
      </c>
      <c r="CM3" s="47"/>
      <c r="CN3" s="47"/>
    </row>
    <row r="4" spans="1:92" ht="14.25" thickBot="1">
      <c r="A4" s="95" t="s">
        <v>27</v>
      </c>
      <c r="B4" s="96" t="s">
        <v>138</v>
      </c>
      <c r="C4" s="34">
        <v>0</v>
      </c>
      <c r="D4" s="34">
        <v>0</v>
      </c>
      <c r="E4" s="34">
        <v>0</v>
      </c>
      <c r="F4" s="34">
        <v>16</v>
      </c>
      <c r="G4" s="34">
        <v>11</v>
      </c>
      <c r="H4" s="34">
        <v>4</v>
      </c>
      <c r="I4" s="34">
        <v>150</v>
      </c>
      <c r="J4" s="34">
        <v>160</v>
      </c>
      <c r="K4" s="44">
        <v>0</v>
      </c>
      <c r="L4" s="34">
        <v>0</v>
      </c>
      <c r="M4" s="34">
        <v>0</v>
      </c>
      <c r="N4" s="34">
        <v>0</v>
      </c>
      <c r="O4" s="34">
        <v>19</v>
      </c>
      <c r="P4" s="34">
        <v>12</v>
      </c>
      <c r="Q4" s="34">
        <v>0</v>
      </c>
      <c r="R4" s="34">
        <v>142.5</v>
      </c>
      <c r="S4" s="34">
        <v>152</v>
      </c>
      <c r="T4" s="44">
        <v>0</v>
      </c>
      <c r="U4" s="34">
        <f>C4+L4</f>
        <v>0</v>
      </c>
      <c r="V4" s="34">
        <f t="shared" ref="V4:AC16" si="0">D4+M4</f>
        <v>0</v>
      </c>
      <c r="W4" s="34">
        <f t="shared" si="0"/>
        <v>0</v>
      </c>
      <c r="X4" s="34">
        <f t="shared" si="0"/>
        <v>35</v>
      </c>
      <c r="Y4" s="34">
        <f t="shared" si="0"/>
        <v>23</v>
      </c>
      <c r="Z4" s="34">
        <f t="shared" si="0"/>
        <v>4</v>
      </c>
      <c r="AA4" s="34">
        <f t="shared" si="0"/>
        <v>292.5</v>
      </c>
      <c r="AB4" s="34">
        <f t="shared" si="0"/>
        <v>312</v>
      </c>
      <c r="AC4" s="34">
        <f t="shared" si="0"/>
        <v>0</v>
      </c>
      <c r="AD4" s="34">
        <f>Feb!AG3</f>
        <v>0</v>
      </c>
      <c r="AE4" s="34">
        <f>Feb!AH3</f>
        <v>0</v>
      </c>
      <c r="AF4" s="34">
        <f>Feb!AI3</f>
        <v>0</v>
      </c>
      <c r="AG4" s="34">
        <f>Feb!AJ3</f>
        <v>15</v>
      </c>
      <c r="AH4" s="34">
        <f>Feb!AK3</f>
        <v>11</v>
      </c>
      <c r="AI4" s="34">
        <f>Feb!AL3</f>
        <v>1</v>
      </c>
      <c r="AJ4" s="34">
        <f>Feb!AM3</f>
        <v>120</v>
      </c>
      <c r="AK4" s="34">
        <f>Feb!AN3</f>
        <v>128</v>
      </c>
      <c r="AL4" s="34">
        <f>Feb!AO3</f>
        <v>0</v>
      </c>
      <c r="AM4" s="34">
        <f t="shared" ref="AM4:AM16" si="1">U4+AD4</f>
        <v>0</v>
      </c>
      <c r="AN4" s="34">
        <f t="shared" ref="AN4:AN16" si="2">V4+AE4</f>
        <v>0</v>
      </c>
      <c r="AO4" s="34">
        <f t="shared" ref="AO4:AO16" si="3">W4+AF4</f>
        <v>0</v>
      </c>
      <c r="AP4" s="34">
        <f t="shared" ref="AP4:AP16" si="4">X4+AG4</f>
        <v>50</v>
      </c>
      <c r="AQ4" s="34">
        <f t="shared" ref="AQ4:AQ16" si="5">Y4+AH4</f>
        <v>34</v>
      </c>
      <c r="AR4" s="34">
        <f t="shared" ref="AR4:AR16" si="6">Z4+AI4</f>
        <v>5</v>
      </c>
      <c r="AS4" s="34">
        <f t="shared" ref="AS4:AS16" si="7">AA4+AJ4</f>
        <v>412.5</v>
      </c>
      <c r="AT4" s="34">
        <f t="shared" ref="AT4:AT16" si="8">AB4+AK4</f>
        <v>440</v>
      </c>
      <c r="AU4" s="34">
        <f t="shared" ref="AU4:AU16" si="9">AC4+AL4</f>
        <v>0</v>
      </c>
      <c r="AV4" s="34">
        <f>Mar!AI3</f>
        <v>0</v>
      </c>
      <c r="AW4" s="34">
        <f>Mar!AJ3</f>
        <v>0</v>
      </c>
      <c r="AX4" s="34">
        <f>Mar!AK3</f>
        <v>0</v>
      </c>
      <c r="AY4" s="34">
        <f>Mar!AL3</f>
        <v>21</v>
      </c>
      <c r="AZ4" s="34">
        <f>Mar!AM3</f>
        <v>10</v>
      </c>
      <c r="BA4" s="34">
        <f>Mar!AN3</f>
        <v>0</v>
      </c>
      <c r="BB4" s="34">
        <f>Mar!AO3</f>
        <v>157.5</v>
      </c>
      <c r="BC4" s="34">
        <f>Mar!AP3</f>
        <v>168</v>
      </c>
      <c r="BD4" s="34">
        <f>Mar!AQ3</f>
        <v>0</v>
      </c>
      <c r="BE4" s="34">
        <f>AM4+AV4</f>
        <v>0</v>
      </c>
      <c r="BF4" s="34">
        <f t="shared" ref="BF4:BM18" si="10">AN4+AW4</f>
        <v>0</v>
      </c>
      <c r="BG4" s="34">
        <f t="shared" si="10"/>
        <v>0</v>
      </c>
      <c r="BH4" s="34">
        <f t="shared" si="10"/>
        <v>71</v>
      </c>
      <c r="BI4" s="34">
        <f t="shared" si="10"/>
        <v>44</v>
      </c>
      <c r="BJ4" s="34">
        <f t="shared" si="10"/>
        <v>5</v>
      </c>
      <c r="BK4" s="34">
        <f t="shared" si="10"/>
        <v>570</v>
      </c>
      <c r="BL4" s="34">
        <f t="shared" si="10"/>
        <v>608</v>
      </c>
      <c r="BM4" s="34">
        <f t="shared" si="10"/>
        <v>0</v>
      </c>
      <c r="BN4" s="34">
        <f>Apr!AH3</f>
        <v>0</v>
      </c>
      <c r="BO4" s="34">
        <f>Apr!AI3</f>
        <v>0</v>
      </c>
      <c r="BP4" s="34">
        <f>Apr!AJ3</f>
        <v>0</v>
      </c>
      <c r="BQ4" s="34">
        <f>Apr!AK3</f>
        <v>21</v>
      </c>
      <c r="BR4" s="34">
        <f>Apr!AL3</f>
        <v>9</v>
      </c>
      <c r="BS4" s="34">
        <f>Apr!AM3</f>
        <v>0</v>
      </c>
      <c r="BT4" s="34">
        <f>Apr!AN3</f>
        <v>157.5</v>
      </c>
      <c r="BU4" s="34">
        <f>Apr!AO3</f>
        <v>168</v>
      </c>
      <c r="BV4" s="34">
        <f>Apr!AP3</f>
        <v>0</v>
      </c>
      <c r="BW4" s="34">
        <f>BE4+BN4</f>
        <v>0</v>
      </c>
      <c r="BX4" s="34">
        <f t="shared" ref="BX4:CE16" si="11">BF4+BO4</f>
        <v>0</v>
      </c>
      <c r="BY4" s="34">
        <f t="shared" si="11"/>
        <v>0</v>
      </c>
      <c r="BZ4" s="34">
        <f t="shared" si="11"/>
        <v>92</v>
      </c>
      <c r="CA4" s="34">
        <f t="shared" si="11"/>
        <v>53</v>
      </c>
      <c r="CB4" s="34">
        <f t="shared" si="11"/>
        <v>5</v>
      </c>
      <c r="CC4" s="34">
        <f t="shared" si="11"/>
        <v>727.5</v>
      </c>
      <c r="CD4" s="34">
        <f t="shared" si="11"/>
        <v>776</v>
      </c>
      <c r="CE4" s="34">
        <f t="shared" si="11"/>
        <v>0</v>
      </c>
      <c r="CF4" s="34">
        <f>AV4+BN4+AD4</f>
        <v>0</v>
      </c>
      <c r="CG4" s="34">
        <f t="shared" ref="CG4:CN16" si="12">AW4+BO4+AE4</f>
        <v>0</v>
      </c>
      <c r="CH4" s="34">
        <f t="shared" si="12"/>
        <v>0</v>
      </c>
      <c r="CI4" s="34">
        <f t="shared" si="12"/>
        <v>57</v>
      </c>
      <c r="CJ4" s="34">
        <f t="shared" si="12"/>
        <v>30</v>
      </c>
      <c r="CK4" s="34">
        <f t="shared" si="12"/>
        <v>1</v>
      </c>
      <c r="CL4" s="34">
        <f t="shared" si="12"/>
        <v>435</v>
      </c>
      <c r="CM4" s="34">
        <f t="shared" si="12"/>
        <v>464</v>
      </c>
      <c r="CN4" s="34">
        <f t="shared" si="12"/>
        <v>0</v>
      </c>
    </row>
    <row r="5" spans="1:92" ht="14.25" thickBot="1">
      <c r="A5" s="114" t="s">
        <v>27</v>
      </c>
      <c r="B5" s="112" t="s">
        <v>139</v>
      </c>
      <c r="C5" s="45">
        <v>0</v>
      </c>
      <c r="D5" s="45">
        <v>0</v>
      </c>
      <c r="E5" s="45">
        <v>0</v>
      </c>
      <c r="F5" s="45">
        <v>17</v>
      </c>
      <c r="G5" s="45">
        <v>11</v>
      </c>
      <c r="H5" s="45">
        <v>3</v>
      </c>
      <c r="I5" s="45">
        <v>150</v>
      </c>
      <c r="J5" s="45">
        <v>160</v>
      </c>
      <c r="K5" s="40">
        <v>0</v>
      </c>
      <c r="L5" s="45">
        <v>0</v>
      </c>
      <c r="M5" s="45">
        <v>0</v>
      </c>
      <c r="N5" s="45">
        <v>0</v>
      </c>
      <c r="O5" s="45">
        <v>15</v>
      </c>
      <c r="P5" s="45">
        <v>12</v>
      </c>
      <c r="Q5" s="45">
        <v>4</v>
      </c>
      <c r="R5" s="45">
        <v>142.5</v>
      </c>
      <c r="S5" s="45">
        <v>152</v>
      </c>
      <c r="T5" s="40">
        <v>0</v>
      </c>
      <c r="U5" s="34">
        <f t="shared" ref="U5:U16" si="13">C5+L5</f>
        <v>0</v>
      </c>
      <c r="V5" s="34">
        <f t="shared" si="0"/>
        <v>0</v>
      </c>
      <c r="W5" s="34">
        <f t="shared" si="0"/>
        <v>0</v>
      </c>
      <c r="X5" s="34">
        <f t="shared" si="0"/>
        <v>32</v>
      </c>
      <c r="Y5" s="34">
        <f t="shared" si="0"/>
        <v>23</v>
      </c>
      <c r="Z5" s="34">
        <f t="shared" si="0"/>
        <v>7</v>
      </c>
      <c r="AA5" s="34">
        <f t="shared" si="0"/>
        <v>292.5</v>
      </c>
      <c r="AB5" s="34">
        <f t="shared" si="0"/>
        <v>312</v>
      </c>
      <c r="AC5" s="34">
        <f t="shared" si="0"/>
        <v>0</v>
      </c>
      <c r="AD5" s="34">
        <f>Feb!AG4</f>
        <v>0</v>
      </c>
      <c r="AE5" s="34">
        <f>Feb!AH4</f>
        <v>0</v>
      </c>
      <c r="AF5" s="34">
        <f>Feb!AI4</f>
        <v>0</v>
      </c>
      <c r="AG5" s="34">
        <f>Feb!AJ4</f>
        <v>18</v>
      </c>
      <c r="AH5" s="34">
        <f>Feb!AK4</f>
        <v>11</v>
      </c>
      <c r="AI5" s="34">
        <f>Feb!AL4</f>
        <v>0</v>
      </c>
      <c r="AJ5" s="34">
        <f>Feb!AM4</f>
        <v>135</v>
      </c>
      <c r="AK5" s="34">
        <f>Feb!AN4</f>
        <v>144</v>
      </c>
      <c r="AL5" s="34">
        <f>Feb!AO4</f>
        <v>0</v>
      </c>
      <c r="AM5" s="34">
        <f t="shared" si="1"/>
        <v>0</v>
      </c>
      <c r="AN5" s="34">
        <f t="shared" si="2"/>
        <v>0</v>
      </c>
      <c r="AO5" s="34">
        <f t="shared" si="3"/>
        <v>0</v>
      </c>
      <c r="AP5" s="34">
        <f t="shared" si="4"/>
        <v>50</v>
      </c>
      <c r="AQ5" s="34">
        <f t="shared" si="5"/>
        <v>34</v>
      </c>
      <c r="AR5" s="34">
        <f t="shared" si="6"/>
        <v>7</v>
      </c>
      <c r="AS5" s="34">
        <f t="shared" si="7"/>
        <v>427.5</v>
      </c>
      <c r="AT5" s="34">
        <f t="shared" si="8"/>
        <v>456</v>
      </c>
      <c r="AU5" s="34">
        <f t="shared" si="9"/>
        <v>0</v>
      </c>
      <c r="AV5" s="34">
        <f>Mar!AI4</f>
        <v>0</v>
      </c>
      <c r="AW5" s="34">
        <f>Mar!AJ4</f>
        <v>0</v>
      </c>
      <c r="AX5" s="34">
        <f>Mar!AK4</f>
        <v>0</v>
      </c>
      <c r="AY5" s="34">
        <f>Mar!AL4</f>
        <v>19</v>
      </c>
      <c r="AZ5" s="34">
        <f>Mar!AM4</f>
        <v>10</v>
      </c>
      <c r="BA5" s="34">
        <f>Mar!AN4</f>
        <v>0</v>
      </c>
      <c r="BB5" s="34">
        <f>Mar!AO4</f>
        <v>142.5</v>
      </c>
      <c r="BC5" s="34">
        <f>Mar!AP4</f>
        <v>152</v>
      </c>
      <c r="BD5" s="34">
        <f>Mar!AQ4</f>
        <v>0</v>
      </c>
      <c r="BE5" s="34">
        <f t="shared" ref="BE5:BE18" si="14">AM5+AV5</f>
        <v>0</v>
      </c>
      <c r="BF5" s="34">
        <f t="shared" si="10"/>
        <v>0</v>
      </c>
      <c r="BG5" s="34">
        <f t="shared" si="10"/>
        <v>0</v>
      </c>
      <c r="BH5" s="34">
        <f t="shared" si="10"/>
        <v>69</v>
      </c>
      <c r="BI5" s="34">
        <f t="shared" si="10"/>
        <v>44</v>
      </c>
      <c r="BJ5" s="34">
        <f t="shared" si="10"/>
        <v>7</v>
      </c>
      <c r="BK5" s="34">
        <f t="shared" si="10"/>
        <v>570</v>
      </c>
      <c r="BL5" s="34">
        <f t="shared" si="10"/>
        <v>608</v>
      </c>
      <c r="BM5" s="34">
        <f t="shared" si="10"/>
        <v>0</v>
      </c>
      <c r="BN5" s="34">
        <f>Apr!AH4</f>
        <v>0</v>
      </c>
      <c r="BO5" s="34">
        <f>Apr!AI4</f>
        <v>0</v>
      </c>
      <c r="BP5" s="34">
        <f>Apr!AJ4</f>
        <v>0</v>
      </c>
      <c r="BQ5" s="34">
        <f>Apr!AK4</f>
        <v>21</v>
      </c>
      <c r="BR5" s="34">
        <f>Apr!AL4</f>
        <v>9</v>
      </c>
      <c r="BS5" s="34">
        <f>Apr!AM4</f>
        <v>0</v>
      </c>
      <c r="BT5" s="34">
        <f>Apr!AN4</f>
        <v>157.5</v>
      </c>
      <c r="BU5" s="34">
        <f>Apr!AO4</f>
        <v>168</v>
      </c>
      <c r="BV5" s="34">
        <f>Apr!AP4</f>
        <v>0</v>
      </c>
      <c r="BW5" s="34">
        <f t="shared" ref="BW5:BW16" si="15">BE5+BN5</f>
        <v>0</v>
      </c>
      <c r="BX5" s="34">
        <f t="shared" si="11"/>
        <v>0</v>
      </c>
      <c r="BY5" s="34">
        <f t="shared" si="11"/>
        <v>0</v>
      </c>
      <c r="BZ5" s="34">
        <f t="shared" si="11"/>
        <v>90</v>
      </c>
      <c r="CA5" s="34">
        <f t="shared" si="11"/>
        <v>53</v>
      </c>
      <c r="CB5" s="34">
        <f t="shared" si="11"/>
        <v>7</v>
      </c>
      <c r="CC5" s="34">
        <f t="shared" si="11"/>
        <v>727.5</v>
      </c>
      <c r="CD5" s="34">
        <f t="shared" si="11"/>
        <v>776</v>
      </c>
      <c r="CE5" s="34">
        <f t="shared" si="11"/>
        <v>0</v>
      </c>
      <c r="CF5" s="34">
        <f t="shared" ref="CF5:CF16" si="16">AV5+BN5+AD5</f>
        <v>0</v>
      </c>
      <c r="CG5" s="34">
        <f t="shared" si="12"/>
        <v>0</v>
      </c>
      <c r="CH5" s="34">
        <f t="shared" si="12"/>
        <v>0</v>
      </c>
      <c r="CI5" s="34">
        <f t="shared" si="12"/>
        <v>58</v>
      </c>
      <c r="CJ5" s="34">
        <f t="shared" si="12"/>
        <v>30</v>
      </c>
      <c r="CK5" s="34">
        <f t="shared" si="12"/>
        <v>0</v>
      </c>
      <c r="CL5" s="34">
        <f t="shared" si="12"/>
        <v>435</v>
      </c>
      <c r="CM5" s="34">
        <f t="shared" si="12"/>
        <v>464</v>
      </c>
      <c r="CN5" s="34">
        <f t="shared" si="12"/>
        <v>0</v>
      </c>
    </row>
    <row r="6" spans="1:92" ht="14.25" thickBot="1">
      <c r="A6" s="95" t="s">
        <v>28</v>
      </c>
      <c r="B6" s="96" t="s">
        <v>140</v>
      </c>
      <c r="C6" s="45">
        <v>0</v>
      </c>
      <c r="D6" s="45">
        <v>0</v>
      </c>
      <c r="E6" s="45">
        <v>0</v>
      </c>
      <c r="F6" s="45">
        <v>20</v>
      </c>
      <c r="G6" s="45">
        <v>11</v>
      </c>
      <c r="H6" s="45">
        <v>0</v>
      </c>
      <c r="I6" s="45">
        <v>150</v>
      </c>
      <c r="J6" s="45">
        <v>160</v>
      </c>
      <c r="K6" s="40">
        <v>0</v>
      </c>
      <c r="L6" s="45">
        <v>0</v>
      </c>
      <c r="M6" s="45">
        <v>0</v>
      </c>
      <c r="N6" s="45">
        <v>0</v>
      </c>
      <c r="O6" s="45">
        <v>19</v>
      </c>
      <c r="P6" s="45">
        <v>12</v>
      </c>
      <c r="Q6" s="45">
        <v>0</v>
      </c>
      <c r="R6" s="45">
        <v>142.5</v>
      </c>
      <c r="S6" s="45">
        <v>152</v>
      </c>
      <c r="T6" s="40">
        <v>0</v>
      </c>
      <c r="U6" s="34">
        <f t="shared" si="13"/>
        <v>0</v>
      </c>
      <c r="V6" s="34">
        <f t="shared" si="0"/>
        <v>0</v>
      </c>
      <c r="W6" s="34">
        <f t="shared" si="0"/>
        <v>0</v>
      </c>
      <c r="X6" s="34">
        <f t="shared" si="0"/>
        <v>39</v>
      </c>
      <c r="Y6" s="34">
        <f t="shared" si="0"/>
        <v>23</v>
      </c>
      <c r="Z6" s="34">
        <f t="shared" si="0"/>
        <v>0</v>
      </c>
      <c r="AA6" s="34">
        <f t="shared" si="0"/>
        <v>292.5</v>
      </c>
      <c r="AB6" s="34">
        <f t="shared" si="0"/>
        <v>312</v>
      </c>
      <c r="AC6" s="34">
        <f t="shared" si="0"/>
        <v>0</v>
      </c>
      <c r="AD6" s="34">
        <f>Feb!AG5</f>
        <v>0</v>
      </c>
      <c r="AE6" s="34">
        <f>Feb!AH5</f>
        <v>0</v>
      </c>
      <c r="AF6" s="34">
        <f>Feb!AI5</f>
        <v>0</v>
      </c>
      <c r="AG6" s="34">
        <f>Feb!AJ5</f>
        <v>18</v>
      </c>
      <c r="AH6" s="34">
        <f>Feb!AK5</f>
        <v>11</v>
      </c>
      <c r="AI6" s="34">
        <f>Feb!AL5</f>
        <v>0</v>
      </c>
      <c r="AJ6" s="34">
        <f>Feb!AM5</f>
        <v>135</v>
      </c>
      <c r="AK6" s="34">
        <f>Feb!AN5</f>
        <v>144</v>
      </c>
      <c r="AL6" s="34">
        <f>Feb!AO5</f>
        <v>0</v>
      </c>
      <c r="AM6" s="34">
        <f t="shared" si="1"/>
        <v>0</v>
      </c>
      <c r="AN6" s="34">
        <f t="shared" si="2"/>
        <v>0</v>
      </c>
      <c r="AO6" s="34">
        <f t="shared" si="3"/>
        <v>0</v>
      </c>
      <c r="AP6" s="34">
        <f t="shared" si="4"/>
        <v>57</v>
      </c>
      <c r="AQ6" s="34">
        <f t="shared" si="5"/>
        <v>34</v>
      </c>
      <c r="AR6" s="34">
        <f t="shared" si="6"/>
        <v>0</v>
      </c>
      <c r="AS6" s="34">
        <f t="shared" si="7"/>
        <v>427.5</v>
      </c>
      <c r="AT6" s="34">
        <f t="shared" si="8"/>
        <v>456</v>
      </c>
      <c r="AU6" s="34">
        <f t="shared" si="9"/>
        <v>0</v>
      </c>
      <c r="AV6" s="34">
        <f>Mar!AI5</f>
        <v>0</v>
      </c>
      <c r="AW6" s="34">
        <f>Mar!AJ5</f>
        <v>0</v>
      </c>
      <c r="AX6" s="34">
        <f>Mar!AK5</f>
        <v>0</v>
      </c>
      <c r="AY6" s="34">
        <f>Mar!AL5</f>
        <v>20</v>
      </c>
      <c r="AZ6" s="34">
        <f>Mar!AM5</f>
        <v>10</v>
      </c>
      <c r="BA6" s="34">
        <f>Mar!AN5</f>
        <v>1</v>
      </c>
      <c r="BB6" s="34">
        <f>Mar!AO5</f>
        <v>157.5</v>
      </c>
      <c r="BC6" s="34">
        <f>Mar!AP5</f>
        <v>168</v>
      </c>
      <c r="BD6" s="34">
        <f>Mar!AQ5</f>
        <v>1</v>
      </c>
      <c r="BE6" s="34">
        <f t="shared" si="14"/>
        <v>0</v>
      </c>
      <c r="BF6" s="34">
        <f t="shared" si="10"/>
        <v>0</v>
      </c>
      <c r="BG6" s="34">
        <f t="shared" si="10"/>
        <v>0</v>
      </c>
      <c r="BH6" s="34">
        <f t="shared" si="10"/>
        <v>77</v>
      </c>
      <c r="BI6" s="34">
        <f t="shared" si="10"/>
        <v>44</v>
      </c>
      <c r="BJ6" s="34">
        <f t="shared" si="10"/>
        <v>1</v>
      </c>
      <c r="BK6" s="34">
        <f t="shared" si="10"/>
        <v>585</v>
      </c>
      <c r="BL6" s="34">
        <f t="shared" si="10"/>
        <v>624</v>
      </c>
      <c r="BM6" s="34">
        <f t="shared" si="10"/>
        <v>1</v>
      </c>
      <c r="BN6" s="34">
        <f>Apr!AH5</f>
        <v>0</v>
      </c>
      <c r="BO6" s="34">
        <f>Apr!AI5</f>
        <v>0</v>
      </c>
      <c r="BP6" s="34">
        <f>Apr!AJ5</f>
        <v>0</v>
      </c>
      <c r="BQ6" s="34">
        <f>Apr!AK5</f>
        <v>21</v>
      </c>
      <c r="BR6" s="34">
        <f>Apr!AL5</f>
        <v>9</v>
      </c>
      <c r="BS6" s="34">
        <f>Apr!AM5</f>
        <v>0</v>
      </c>
      <c r="BT6" s="34">
        <f>Apr!AN5</f>
        <v>157.5</v>
      </c>
      <c r="BU6" s="34">
        <f>Apr!AO5</f>
        <v>168</v>
      </c>
      <c r="BV6" s="34">
        <f>Apr!AP5</f>
        <v>0</v>
      </c>
      <c r="BW6" s="34">
        <f t="shared" si="15"/>
        <v>0</v>
      </c>
      <c r="BX6" s="34">
        <f t="shared" si="11"/>
        <v>0</v>
      </c>
      <c r="BY6" s="34">
        <f t="shared" si="11"/>
        <v>0</v>
      </c>
      <c r="BZ6" s="34">
        <f t="shared" si="11"/>
        <v>98</v>
      </c>
      <c r="CA6" s="34">
        <f t="shared" si="11"/>
        <v>53</v>
      </c>
      <c r="CB6" s="34">
        <f t="shared" si="11"/>
        <v>1</v>
      </c>
      <c r="CC6" s="34">
        <f t="shared" si="11"/>
        <v>742.5</v>
      </c>
      <c r="CD6" s="34">
        <f t="shared" si="11"/>
        <v>792</v>
      </c>
      <c r="CE6" s="34">
        <f t="shared" si="11"/>
        <v>1</v>
      </c>
      <c r="CF6" s="34">
        <f t="shared" si="16"/>
        <v>0</v>
      </c>
      <c r="CG6" s="34">
        <f t="shared" si="12"/>
        <v>0</v>
      </c>
      <c r="CH6" s="34">
        <f t="shared" si="12"/>
        <v>0</v>
      </c>
      <c r="CI6" s="34">
        <f t="shared" si="12"/>
        <v>59</v>
      </c>
      <c r="CJ6" s="34">
        <f t="shared" si="12"/>
        <v>30</v>
      </c>
      <c r="CK6" s="34">
        <f t="shared" si="12"/>
        <v>1</v>
      </c>
      <c r="CL6" s="34">
        <f t="shared" si="12"/>
        <v>450</v>
      </c>
      <c r="CM6" s="34">
        <f t="shared" si="12"/>
        <v>480</v>
      </c>
      <c r="CN6" s="34">
        <f t="shared" si="12"/>
        <v>1</v>
      </c>
    </row>
    <row r="7" spans="1:92" ht="14.25" thickBot="1">
      <c r="A7" s="91" t="s">
        <v>151</v>
      </c>
      <c r="B7" s="92" t="s">
        <v>19</v>
      </c>
      <c r="C7" s="45">
        <v>12</v>
      </c>
      <c r="D7" s="45">
        <v>4</v>
      </c>
      <c r="E7" s="45">
        <v>3</v>
      </c>
      <c r="F7" s="45">
        <v>0</v>
      </c>
      <c r="G7" s="45">
        <v>12</v>
      </c>
      <c r="H7" s="45">
        <v>0</v>
      </c>
      <c r="I7" s="45">
        <v>152</v>
      </c>
      <c r="J7" s="45">
        <v>152</v>
      </c>
      <c r="K7" s="40">
        <v>4</v>
      </c>
      <c r="L7" s="45">
        <v>13</v>
      </c>
      <c r="M7" s="45">
        <v>2</v>
      </c>
      <c r="N7" s="45">
        <v>1</v>
      </c>
      <c r="O7" s="45">
        <v>0</v>
      </c>
      <c r="P7" s="45">
        <v>14</v>
      </c>
      <c r="Q7" s="45">
        <v>1</v>
      </c>
      <c r="R7" s="45">
        <v>135.5</v>
      </c>
      <c r="S7" s="45">
        <v>136</v>
      </c>
      <c r="T7" s="40">
        <v>2</v>
      </c>
      <c r="U7" s="34">
        <f t="shared" si="13"/>
        <v>25</v>
      </c>
      <c r="V7" s="34">
        <f t="shared" si="0"/>
        <v>6</v>
      </c>
      <c r="W7" s="34">
        <f t="shared" si="0"/>
        <v>4</v>
      </c>
      <c r="X7" s="34">
        <f t="shared" si="0"/>
        <v>0</v>
      </c>
      <c r="Y7" s="34">
        <f t="shared" si="0"/>
        <v>26</v>
      </c>
      <c r="Z7" s="34">
        <f t="shared" si="0"/>
        <v>1</v>
      </c>
      <c r="AA7" s="34">
        <f t="shared" si="0"/>
        <v>287.5</v>
      </c>
      <c r="AB7" s="34">
        <f t="shared" si="0"/>
        <v>288</v>
      </c>
      <c r="AC7" s="34">
        <f t="shared" si="0"/>
        <v>6</v>
      </c>
      <c r="AD7" s="34">
        <f>Feb!AG6</f>
        <v>12</v>
      </c>
      <c r="AE7" s="34">
        <f>Feb!AH6</f>
        <v>1</v>
      </c>
      <c r="AF7" s="34">
        <f>Feb!AI6</f>
        <v>3</v>
      </c>
      <c r="AG7" s="34">
        <f>Feb!AJ6</f>
        <v>0</v>
      </c>
      <c r="AH7" s="34">
        <f>Feb!AK6</f>
        <v>13</v>
      </c>
      <c r="AI7" s="34">
        <f>Feb!AL6</f>
        <v>0</v>
      </c>
      <c r="AJ7" s="34">
        <f>Feb!AM6</f>
        <v>128</v>
      </c>
      <c r="AK7" s="34">
        <f>Feb!AN6</f>
        <v>128</v>
      </c>
      <c r="AL7" s="34">
        <f>Feb!AO6</f>
        <v>3</v>
      </c>
      <c r="AM7" s="34">
        <f t="shared" si="1"/>
        <v>37</v>
      </c>
      <c r="AN7" s="34">
        <f t="shared" si="2"/>
        <v>7</v>
      </c>
      <c r="AO7" s="34">
        <f t="shared" si="3"/>
        <v>7</v>
      </c>
      <c r="AP7" s="34">
        <f t="shared" si="4"/>
        <v>0</v>
      </c>
      <c r="AQ7" s="34">
        <f t="shared" si="5"/>
        <v>39</v>
      </c>
      <c r="AR7" s="34">
        <f t="shared" si="6"/>
        <v>1</v>
      </c>
      <c r="AS7" s="34">
        <f t="shared" si="7"/>
        <v>415.5</v>
      </c>
      <c r="AT7" s="34">
        <f t="shared" si="8"/>
        <v>416</v>
      </c>
      <c r="AU7" s="34">
        <f t="shared" si="9"/>
        <v>9</v>
      </c>
      <c r="AV7" s="34">
        <f>Mar!AI6</f>
        <v>15</v>
      </c>
      <c r="AW7" s="34">
        <f>Mar!AJ6</f>
        <v>4</v>
      </c>
      <c r="AX7" s="34">
        <f>Mar!AK6</f>
        <v>0</v>
      </c>
      <c r="AY7" s="34">
        <f>Mar!AL6</f>
        <v>0</v>
      </c>
      <c r="AZ7" s="34">
        <f>Mar!AM6</f>
        <v>12</v>
      </c>
      <c r="BA7" s="34">
        <f>Mar!AN6</f>
        <v>0</v>
      </c>
      <c r="BB7" s="34">
        <f>Mar!AO6</f>
        <v>152</v>
      </c>
      <c r="BC7" s="34">
        <f>Mar!AP6</f>
        <v>152</v>
      </c>
      <c r="BD7" s="34">
        <f>Mar!AQ6</f>
        <v>3</v>
      </c>
      <c r="BE7" s="34">
        <f t="shared" si="14"/>
        <v>52</v>
      </c>
      <c r="BF7" s="34">
        <f t="shared" si="10"/>
        <v>11</v>
      </c>
      <c r="BG7" s="34">
        <f t="shared" si="10"/>
        <v>7</v>
      </c>
      <c r="BH7" s="34">
        <f t="shared" si="10"/>
        <v>0</v>
      </c>
      <c r="BI7" s="34">
        <f t="shared" si="10"/>
        <v>51</v>
      </c>
      <c r="BJ7" s="34">
        <f t="shared" si="10"/>
        <v>1</v>
      </c>
      <c r="BK7" s="34">
        <f t="shared" si="10"/>
        <v>567.5</v>
      </c>
      <c r="BL7" s="34">
        <f t="shared" si="10"/>
        <v>568</v>
      </c>
      <c r="BM7" s="34">
        <f t="shared" si="10"/>
        <v>12</v>
      </c>
      <c r="BN7" s="34">
        <f>Apr!AH6</f>
        <v>14</v>
      </c>
      <c r="BO7" s="34">
        <f>Apr!AI6</f>
        <v>3</v>
      </c>
      <c r="BP7" s="34">
        <f>Apr!AJ6</f>
        <v>0</v>
      </c>
      <c r="BQ7" s="34">
        <f>Apr!AK6</f>
        <v>0</v>
      </c>
      <c r="BR7" s="34">
        <f>Apr!AL6</f>
        <v>13</v>
      </c>
      <c r="BS7" s="34">
        <f>Apr!AM6</f>
        <v>0</v>
      </c>
      <c r="BT7" s="34">
        <f>Apr!AN6</f>
        <v>136</v>
      </c>
      <c r="BU7" s="34">
        <f>Apr!AO6</f>
        <v>136</v>
      </c>
      <c r="BV7" s="34">
        <f>Apr!AP6</f>
        <v>0</v>
      </c>
      <c r="BW7" s="34">
        <f t="shared" si="15"/>
        <v>66</v>
      </c>
      <c r="BX7" s="34">
        <f t="shared" si="11"/>
        <v>14</v>
      </c>
      <c r="BY7" s="34">
        <f t="shared" si="11"/>
        <v>7</v>
      </c>
      <c r="BZ7" s="34">
        <f t="shared" si="11"/>
        <v>0</v>
      </c>
      <c r="CA7" s="34">
        <f t="shared" si="11"/>
        <v>64</v>
      </c>
      <c r="CB7" s="34">
        <f t="shared" si="11"/>
        <v>1</v>
      </c>
      <c r="CC7" s="34">
        <f t="shared" si="11"/>
        <v>703.5</v>
      </c>
      <c r="CD7" s="34">
        <f t="shared" si="11"/>
        <v>704</v>
      </c>
      <c r="CE7" s="34">
        <f t="shared" si="11"/>
        <v>12</v>
      </c>
      <c r="CF7" s="34">
        <f t="shared" si="16"/>
        <v>41</v>
      </c>
      <c r="CG7" s="34">
        <f t="shared" si="12"/>
        <v>8</v>
      </c>
      <c r="CH7" s="34">
        <f t="shared" si="12"/>
        <v>3</v>
      </c>
      <c r="CI7" s="34">
        <f t="shared" si="12"/>
        <v>0</v>
      </c>
      <c r="CJ7" s="34">
        <f t="shared" si="12"/>
        <v>38</v>
      </c>
      <c r="CK7" s="34">
        <f t="shared" si="12"/>
        <v>0</v>
      </c>
      <c r="CL7" s="34">
        <f t="shared" si="12"/>
        <v>416</v>
      </c>
      <c r="CM7" s="34">
        <f t="shared" si="12"/>
        <v>416</v>
      </c>
      <c r="CN7" s="34">
        <f t="shared" si="12"/>
        <v>6</v>
      </c>
    </row>
    <row r="8" spans="1:92" ht="14.25" thickBot="1">
      <c r="A8" s="95" t="s">
        <v>29</v>
      </c>
      <c r="B8" s="96" t="s">
        <v>17</v>
      </c>
      <c r="C8" s="45">
        <v>0</v>
      </c>
      <c r="D8" s="45">
        <v>0</v>
      </c>
      <c r="E8" s="45">
        <v>0</v>
      </c>
      <c r="F8" s="45">
        <v>0</v>
      </c>
      <c r="G8" s="45">
        <v>31</v>
      </c>
      <c r="H8" s="45">
        <v>0</v>
      </c>
      <c r="I8" s="45">
        <v>0</v>
      </c>
      <c r="J8" s="45">
        <v>0</v>
      </c>
      <c r="K8" s="40">
        <v>0</v>
      </c>
      <c r="L8" s="45">
        <v>0</v>
      </c>
      <c r="M8" s="45">
        <v>0</v>
      </c>
      <c r="N8" s="45">
        <v>0</v>
      </c>
      <c r="O8" s="45">
        <v>0</v>
      </c>
      <c r="P8" s="45">
        <v>31</v>
      </c>
      <c r="Q8" s="45">
        <v>0</v>
      </c>
      <c r="R8" s="45">
        <v>0</v>
      </c>
      <c r="S8" s="45">
        <v>0</v>
      </c>
      <c r="T8" s="40">
        <v>0</v>
      </c>
      <c r="U8" s="34">
        <f t="shared" si="13"/>
        <v>0</v>
      </c>
      <c r="V8" s="34">
        <f t="shared" si="0"/>
        <v>0</v>
      </c>
      <c r="W8" s="34">
        <f t="shared" si="0"/>
        <v>0</v>
      </c>
      <c r="X8" s="34">
        <f t="shared" si="0"/>
        <v>0</v>
      </c>
      <c r="Y8" s="34">
        <f t="shared" si="0"/>
        <v>62</v>
      </c>
      <c r="Z8" s="34">
        <f t="shared" si="0"/>
        <v>0</v>
      </c>
      <c r="AA8" s="34">
        <f t="shared" si="0"/>
        <v>0</v>
      </c>
      <c r="AB8" s="34">
        <f t="shared" si="0"/>
        <v>0</v>
      </c>
      <c r="AC8" s="34">
        <f t="shared" si="0"/>
        <v>0</v>
      </c>
      <c r="AD8" s="34">
        <f>Feb!AG7</f>
        <v>0</v>
      </c>
      <c r="AE8" s="34">
        <f>Feb!AH7</f>
        <v>0</v>
      </c>
      <c r="AF8" s="34">
        <f>Feb!AI7</f>
        <v>0</v>
      </c>
      <c r="AG8" s="34">
        <f>Feb!AJ7</f>
        <v>0</v>
      </c>
      <c r="AH8" s="34">
        <f>Feb!AK7</f>
        <v>29</v>
      </c>
      <c r="AI8" s="34">
        <f>Feb!AL7</f>
        <v>0</v>
      </c>
      <c r="AJ8" s="34">
        <f>Feb!AM7</f>
        <v>0</v>
      </c>
      <c r="AK8" s="34">
        <f>Feb!AN7</f>
        <v>0</v>
      </c>
      <c r="AL8" s="34">
        <f>Feb!AO7</f>
        <v>0</v>
      </c>
      <c r="AM8" s="34">
        <f t="shared" si="1"/>
        <v>0</v>
      </c>
      <c r="AN8" s="34">
        <f t="shared" si="2"/>
        <v>0</v>
      </c>
      <c r="AO8" s="34">
        <f t="shared" si="3"/>
        <v>0</v>
      </c>
      <c r="AP8" s="34">
        <f t="shared" si="4"/>
        <v>0</v>
      </c>
      <c r="AQ8" s="34">
        <f t="shared" si="5"/>
        <v>91</v>
      </c>
      <c r="AR8" s="34">
        <f t="shared" si="6"/>
        <v>0</v>
      </c>
      <c r="AS8" s="34">
        <f t="shared" si="7"/>
        <v>0</v>
      </c>
      <c r="AT8" s="34">
        <f t="shared" si="8"/>
        <v>0</v>
      </c>
      <c r="AU8" s="34">
        <f t="shared" si="9"/>
        <v>0</v>
      </c>
      <c r="AV8" s="34">
        <f>Mar!AI7</f>
        <v>0</v>
      </c>
      <c r="AW8" s="34">
        <f>Mar!AJ7</f>
        <v>0</v>
      </c>
      <c r="AX8" s="34">
        <f>Mar!AK7</f>
        <v>0</v>
      </c>
      <c r="AY8" s="34">
        <f>Mar!AL7</f>
        <v>0</v>
      </c>
      <c r="AZ8" s="34">
        <f>Mar!AM7</f>
        <v>31</v>
      </c>
      <c r="BA8" s="34">
        <f>Mar!AN7</f>
        <v>0</v>
      </c>
      <c r="BB8" s="34">
        <f>Mar!AO7</f>
        <v>0</v>
      </c>
      <c r="BC8" s="34">
        <f>Mar!AP7</f>
        <v>0</v>
      </c>
      <c r="BD8" s="34">
        <f>Mar!AQ7</f>
        <v>0</v>
      </c>
      <c r="BE8" s="34">
        <f t="shared" si="14"/>
        <v>0</v>
      </c>
      <c r="BF8" s="34">
        <f t="shared" si="10"/>
        <v>0</v>
      </c>
      <c r="BG8" s="34">
        <f t="shared" si="10"/>
        <v>0</v>
      </c>
      <c r="BH8" s="34">
        <f t="shared" si="10"/>
        <v>0</v>
      </c>
      <c r="BI8" s="34">
        <f t="shared" si="10"/>
        <v>122</v>
      </c>
      <c r="BJ8" s="34">
        <f t="shared" si="10"/>
        <v>0</v>
      </c>
      <c r="BK8" s="34">
        <f t="shared" si="10"/>
        <v>0</v>
      </c>
      <c r="BL8" s="34">
        <f t="shared" si="10"/>
        <v>0</v>
      </c>
      <c r="BM8" s="34">
        <f t="shared" si="10"/>
        <v>0</v>
      </c>
      <c r="BN8" s="34">
        <f>Apr!AH7</f>
        <v>0</v>
      </c>
      <c r="BO8" s="34">
        <f>Apr!AI7</f>
        <v>0</v>
      </c>
      <c r="BP8" s="34">
        <f>Apr!AJ7</f>
        <v>0</v>
      </c>
      <c r="BQ8" s="34">
        <f>Apr!AK7</f>
        <v>0</v>
      </c>
      <c r="BR8" s="34">
        <f>Apr!AL7</f>
        <v>30</v>
      </c>
      <c r="BS8" s="34">
        <f>Apr!AM7</f>
        <v>0</v>
      </c>
      <c r="BT8" s="34">
        <f>Apr!AN7</f>
        <v>0</v>
      </c>
      <c r="BU8" s="34">
        <f>Apr!AO7</f>
        <v>0</v>
      </c>
      <c r="BV8" s="34">
        <f>Apr!AP7</f>
        <v>0</v>
      </c>
      <c r="BW8" s="34">
        <f t="shared" si="15"/>
        <v>0</v>
      </c>
      <c r="BX8" s="34">
        <f t="shared" si="11"/>
        <v>0</v>
      </c>
      <c r="BY8" s="34">
        <f t="shared" si="11"/>
        <v>0</v>
      </c>
      <c r="BZ8" s="34">
        <f t="shared" si="11"/>
        <v>0</v>
      </c>
      <c r="CA8" s="34">
        <f t="shared" si="11"/>
        <v>152</v>
      </c>
      <c r="CB8" s="34">
        <f t="shared" si="11"/>
        <v>0</v>
      </c>
      <c r="CC8" s="34">
        <f t="shared" si="11"/>
        <v>0</v>
      </c>
      <c r="CD8" s="34">
        <f t="shared" si="11"/>
        <v>0</v>
      </c>
      <c r="CE8" s="34">
        <f t="shared" si="11"/>
        <v>0</v>
      </c>
      <c r="CF8" s="34">
        <f t="shared" si="16"/>
        <v>0</v>
      </c>
      <c r="CG8" s="34">
        <f t="shared" si="12"/>
        <v>0</v>
      </c>
      <c r="CH8" s="34">
        <f t="shared" si="12"/>
        <v>0</v>
      </c>
      <c r="CI8" s="34">
        <f t="shared" si="12"/>
        <v>0</v>
      </c>
      <c r="CJ8" s="34">
        <f t="shared" si="12"/>
        <v>90</v>
      </c>
      <c r="CK8" s="34">
        <f t="shared" si="12"/>
        <v>0</v>
      </c>
      <c r="CL8" s="34">
        <f t="shared" si="12"/>
        <v>0</v>
      </c>
      <c r="CM8" s="34">
        <f t="shared" si="12"/>
        <v>0</v>
      </c>
      <c r="CN8" s="34">
        <f t="shared" si="12"/>
        <v>0</v>
      </c>
    </row>
    <row r="9" spans="1:92" ht="14.25" thickBot="1">
      <c r="A9" s="100" t="s">
        <v>29</v>
      </c>
      <c r="B9" s="101" t="s">
        <v>18</v>
      </c>
      <c r="C9" s="45">
        <v>12</v>
      </c>
      <c r="D9" s="45">
        <v>2</v>
      </c>
      <c r="E9" s="45">
        <v>3</v>
      </c>
      <c r="F9" s="45">
        <v>0</v>
      </c>
      <c r="G9" s="45">
        <v>14</v>
      </c>
      <c r="H9" s="45">
        <v>0</v>
      </c>
      <c r="I9" s="45">
        <v>136</v>
      </c>
      <c r="J9" s="45">
        <v>136</v>
      </c>
      <c r="K9" s="40">
        <v>2</v>
      </c>
      <c r="L9" s="45">
        <v>8</v>
      </c>
      <c r="M9" s="45">
        <v>6</v>
      </c>
      <c r="N9" s="45">
        <v>3</v>
      </c>
      <c r="O9" s="45">
        <v>0</v>
      </c>
      <c r="P9" s="45">
        <v>14</v>
      </c>
      <c r="Q9" s="45">
        <v>0</v>
      </c>
      <c r="R9" s="45">
        <v>136</v>
      </c>
      <c r="S9" s="45">
        <v>136</v>
      </c>
      <c r="T9" s="40">
        <v>6</v>
      </c>
      <c r="U9" s="34">
        <f t="shared" si="13"/>
        <v>20</v>
      </c>
      <c r="V9" s="34">
        <f t="shared" si="0"/>
        <v>8</v>
      </c>
      <c r="W9" s="34">
        <f t="shared" si="0"/>
        <v>6</v>
      </c>
      <c r="X9" s="34">
        <f t="shared" si="0"/>
        <v>0</v>
      </c>
      <c r="Y9" s="34">
        <f t="shared" si="0"/>
        <v>28</v>
      </c>
      <c r="Z9" s="34">
        <f t="shared" si="0"/>
        <v>0</v>
      </c>
      <c r="AA9" s="34">
        <f t="shared" si="0"/>
        <v>272</v>
      </c>
      <c r="AB9" s="34">
        <f t="shared" si="0"/>
        <v>272</v>
      </c>
      <c r="AC9" s="34">
        <f t="shared" si="0"/>
        <v>8</v>
      </c>
      <c r="AD9" s="34">
        <f>Feb!AG8</f>
        <v>17</v>
      </c>
      <c r="AE9" s="34">
        <f>Feb!AH8</f>
        <v>0</v>
      </c>
      <c r="AF9" s="34">
        <f>Feb!AI8</f>
        <v>0</v>
      </c>
      <c r="AG9" s="34">
        <f>Feb!AJ8</f>
        <v>0</v>
      </c>
      <c r="AH9" s="34">
        <f>Feb!AK8</f>
        <v>12</v>
      </c>
      <c r="AI9" s="34">
        <f>Feb!AL8</f>
        <v>0</v>
      </c>
      <c r="AJ9" s="34">
        <f>Feb!AM8</f>
        <v>136</v>
      </c>
      <c r="AK9" s="34">
        <f>Feb!AN8</f>
        <v>136</v>
      </c>
      <c r="AL9" s="34">
        <f>Feb!AO8</f>
        <v>1</v>
      </c>
      <c r="AM9" s="34">
        <f t="shared" si="1"/>
        <v>37</v>
      </c>
      <c r="AN9" s="34">
        <f t="shared" si="2"/>
        <v>8</v>
      </c>
      <c r="AO9" s="34">
        <f t="shared" si="3"/>
        <v>6</v>
      </c>
      <c r="AP9" s="34">
        <f t="shared" si="4"/>
        <v>0</v>
      </c>
      <c r="AQ9" s="34">
        <f t="shared" si="5"/>
        <v>40</v>
      </c>
      <c r="AR9" s="34">
        <f t="shared" si="6"/>
        <v>0</v>
      </c>
      <c r="AS9" s="34">
        <f t="shared" si="7"/>
        <v>408</v>
      </c>
      <c r="AT9" s="34">
        <f t="shared" si="8"/>
        <v>408</v>
      </c>
      <c r="AU9" s="34">
        <f t="shared" si="9"/>
        <v>9</v>
      </c>
      <c r="AV9" s="34">
        <f>Mar!AI8</f>
        <v>13</v>
      </c>
      <c r="AW9" s="34">
        <f>Mar!AJ8</f>
        <v>6</v>
      </c>
      <c r="AX9" s="34">
        <f>Mar!AK8</f>
        <v>0</v>
      </c>
      <c r="AY9" s="34">
        <f>Mar!AL8</f>
        <v>0</v>
      </c>
      <c r="AZ9" s="34">
        <f>Mar!AM8</f>
        <v>12</v>
      </c>
      <c r="BA9" s="34">
        <f>Mar!AN8</f>
        <v>0</v>
      </c>
      <c r="BB9" s="34">
        <f>Mar!AO8</f>
        <v>152</v>
      </c>
      <c r="BC9" s="34">
        <f>Mar!AP8</f>
        <v>152</v>
      </c>
      <c r="BD9" s="34">
        <f>Mar!AQ8</f>
        <v>4</v>
      </c>
      <c r="BE9" s="34">
        <f t="shared" si="14"/>
        <v>50</v>
      </c>
      <c r="BF9" s="34">
        <f t="shared" si="10"/>
        <v>14</v>
      </c>
      <c r="BG9" s="34">
        <f t="shared" si="10"/>
        <v>6</v>
      </c>
      <c r="BH9" s="34">
        <f t="shared" si="10"/>
        <v>0</v>
      </c>
      <c r="BI9" s="34">
        <f t="shared" si="10"/>
        <v>52</v>
      </c>
      <c r="BJ9" s="34">
        <f t="shared" si="10"/>
        <v>0</v>
      </c>
      <c r="BK9" s="34">
        <f t="shared" si="10"/>
        <v>560</v>
      </c>
      <c r="BL9" s="34">
        <f t="shared" si="10"/>
        <v>560</v>
      </c>
      <c r="BM9" s="34">
        <f t="shared" si="10"/>
        <v>13</v>
      </c>
      <c r="BN9" s="34">
        <f>Apr!AH8</f>
        <v>16</v>
      </c>
      <c r="BO9" s="34">
        <f>Apr!AI8</f>
        <v>2</v>
      </c>
      <c r="BP9" s="34">
        <f>Apr!AJ8</f>
        <v>0</v>
      </c>
      <c r="BQ9" s="34">
        <f>Apr!AK8</f>
        <v>0</v>
      </c>
      <c r="BR9" s="34">
        <f>Apr!AL8</f>
        <v>12</v>
      </c>
      <c r="BS9" s="34">
        <f>Apr!AM8</f>
        <v>0</v>
      </c>
      <c r="BT9" s="34">
        <f>Apr!AN8</f>
        <v>144</v>
      </c>
      <c r="BU9" s="34">
        <f>Apr!AO8</f>
        <v>144</v>
      </c>
      <c r="BV9" s="34">
        <f>Apr!AP8</f>
        <v>1</v>
      </c>
      <c r="BW9" s="34">
        <f t="shared" si="15"/>
        <v>66</v>
      </c>
      <c r="BX9" s="34">
        <f t="shared" si="11"/>
        <v>16</v>
      </c>
      <c r="BY9" s="34">
        <f t="shared" si="11"/>
        <v>6</v>
      </c>
      <c r="BZ9" s="34">
        <f t="shared" si="11"/>
        <v>0</v>
      </c>
      <c r="CA9" s="34">
        <f t="shared" si="11"/>
        <v>64</v>
      </c>
      <c r="CB9" s="34">
        <f t="shared" si="11"/>
        <v>0</v>
      </c>
      <c r="CC9" s="34">
        <f t="shared" si="11"/>
        <v>704</v>
      </c>
      <c r="CD9" s="34">
        <f t="shared" si="11"/>
        <v>704</v>
      </c>
      <c r="CE9" s="34">
        <f t="shared" si="11"/>
        <v>14</v>
      </c>
      <c r="CF9" s="34">
        <f t="shared" si="16"/>
        <v>46</v>
      </c>
      <c r="CG9" s="34">
        <f t="shared" si="12"/>
        <v>8</v>
      </c>
      <c r="CH9" s="34">
        <f t="shared" si="12"/>
        <v>0</v>
      </c>
      <c r="CI9" s="34">
        <f t="shared" si="12"/>
        <v>0</v>
      </c>
      <c r="CJ9" s="34">
        <f t="shared" si="12"/>
        <v>36</v>
      </c>
      <c r="CK9" s="34">
        <f t="shared" si="12"/>
        <v>0</v>
      </c>
      <c r="CL9" s="34">
        <f t="shared" si="12"/>
        <v>432</v>
      </c>
      <c r="CM9" s="34">
        <f t="shared" si="12"/>
        <v>432</v>
      </c>
      <c r="CN9" s="34">
        <f t="shared" si="12"/>
        <v>6</v>
      </c>
    </row>
    <row r="10" spans="1:92" ht="14.25" thickBot="1">
      <c r="A10" s="100" t="s">
        <v>29</v>
      </c>
      <c r="B10" s="101" t="s">
        <v>141</v>
      </c>
      <c r="C10" s="45">
        <v>5</v>
      </c>
      <c r="D10" s="45">
        <v>0</v>
      </c>
      <c r="E10" s="45">
        <v>3</v>
      </c>
      <c r="F10" s="45">
        <v>0</v>
      </c>
      <c r="G10" s="45">
        <v>13</v>
      </c>
      <c r="H10" s="45">
        <v>10</v>
      </c>
      <c r="I10" s="45">
        <v>139</v>
      </c>
      <c r="J10" s="45">
        <v>144</v>
      </c>
      <c r="K10" s="40">
        <v>1</v>
      </c>
      <c r="L10" s="45">
        <v>11</v>
      </c>
      <c r="M10" s="45">
        <v>4</v>
      </c>
      <c r="N10" s="45">
        <v>3</v>
      </c>
      <c r="O10" s="45">
        <v>0</v>
      </c>
      <c r="P10" s="45">
        <v>13</v>
      </c>
      <c r="Q10" s="45">
        <v>0</v>
      </c>
      <c r="R10" s="45">
        <v>144</v>
      </c>
      <c r="S10" s="45">
        <v>144</v>
      </c>
      <c r="T10" s="40">
        <v>3</v>
      </c>
      <c r="U10" s="34">
        <f t="shared" si="13"/>
        <v>16</v>
      </c>
      <c r="V10" s="34">
        <f t="shared" si="0"/>
        <v>4</v>
      </c>
      <c r="W10" s="34">
        <f t="shared" si="0"/>
        <v>6</v>
      </c>
      <c r="X10" s="34">
        <f t="shared" si="0"/>
        <v>0</v>
      </c>
      <c r="Y10" s="34">
        <f t="shared" si="0"/>
        <v>26</v>
      </c>
      <c r="Z10" s="34">
        <f t="shared" si="0"/>
        <v>10</v>
      </c>
      <c r="AA10" s="34">
        <f t="shared" si="0"/>
        <v>283</v>
      </c>
      <c r="AB10" s="34">
        <f t="shared" si="0"/>
        <v>288</v>
      </c>
      <c r="AC10" s="34">
        <f t="shared" si="0"/>
        <v>4</v>
      </c>
      <c r="AD10" s="34">
        <f>Feb!AG9</f>
        <v>15</v>
      </c>
      <c r="AE10" s="34">
        <f>Feb!AH9</f>
        <v>2</v>
      </c>
      <c r="AF10" s="34">
        <f>Feb!AI9</f>
        <v>0</v>
      </c>
      <c r="AG10" s="34">
        <f>Feb!AJ9</f>
        <v>0</v>
      </c>
      <c r="AH10" s="34">
        <f>Feb!AK9</f>
        <v>12</v>
      </c>
      <c r="AI10" s="34">
        <f>Feb!AL9</f>
        <v>0</v>
      </c>
      <c r="AJ10" s="34">
        <f>Feb!AM9</f>
        <v>136</v>
      </c>
      <c r="AK10" s="34">
        <f>Feb!AN9</f>
        <v>136</v>
      </c>
      <c r="AL10" s="34">
        <f>Feb!AO9</f>
        <v>4</v>
      </c>
      <c r="AM10" s="34">
        <f t="shared" si="1"/>
        <v>31</v>
      </c>
      <c r="AN10" s="34">
        <f t="shared" si="2"/>
        <v>6</v>
      </c>
      <c r="AO10" s="34">
        <f t="shared" si="3"/>
        <v>6</v>
      </c>
      <c r="AP10" s="34">
        <f t="shared" si="4"/>
        <v>0</v>
      </c>
      <c r="AQ10" s="34">
        <f t="shared" si="5"/>
        <v>38</v>
      </c>
      <c r="AR10" s="34">
        <f t="shared" si="6"/>
        <v>10</v>
      </c>
      <c r="AS10" s="34">
        <f t="shared" si="7"/>
        <v>419</v>
      </c>
      <c r="AT10" s="34">
        <f t="shared" si="8"/>
        <v>424</v>
      </c>
      <c r="AU10" s="34">
        <f t="shared" si="9"/>
        <v>8</v>
      </c>
      <c r="AV10" s="34">
        <f>Mar!AI9</f>
        <v>13</v>
      </c>
      <c r="AW10" s="34">
        <f>Mar!AJ9</f>
        <v>6</v>
      </c>
      <c r="AX10" s="34">
        <f>Mar!AK9</f>
        <v>0</v>
      </c>
      <c r="AY10" s="34">
        <f>Mar!AL9</f>
        <v>0</v>
      </c>
      <c r="AZ10" s="34">
        <f>Mar!AM9</f>
        <v>12</v>
      </c>
      <c r="BA10" s="34">
        <f>Mar!AN9</f>
        <v>0</v>
      </c>
      <c r="BB10" s="34">
        <f>Mar!AO9</f>
        <v>152</v>
      </c>
      <c r="BC10" s="34">
        <f>Mar!AP9</f>
        <v>152</v>
      </c>
      <c r="BD10" s="34">
        <f>Mar!AQ9</f>
        <v>2</v>
      </c>
      <c r="BE10" s="34">
        <f t="shared" si="14"/>
        <v>44</v>
      </c>
      <c r="BF10" s="34">
        <f t="shared" si="10"/>
        <v>12</v>
      </c>
      <c r="BG10" s="34">
        <f t="shared" si="10"/>
        <v>6</v>
      </c>
      <c r="BH10" s="34">
        <f t="shared" si="10"/>
        <v>0</v>
      </c>
      <c r="BI10" s="34">
        <f t="shared" si="10"/>
        <v>50</v>
      </c>
      <c r="BJ10" s="34">
        <f t="shared" si="10"/>
        <v>10</v>
      </c>
      <c r="BK10" s="34">
        <f t="shared" si="10"/>
        <v>571</v>
      </c>
      <c r="BL10" s="34">
        <f t="shared" si="10"/>
        <v>576</v>
      </c>
      <c r="BM10" s="34">
        <f t="shared" si="10"/>
        <v>10</v>
      </c>
      <c r="BN10" s="34">
        <f>Apr!AH9</f>
        <v>14</v>
      </c>
      <c r="BO10" s="34">
        <f>Apr!AI9</f>
        <v>4</v>
      </c>
      <c r="BP10" s="34">
        <f>Apr!AJ9</f>
        <v>0</v>
      </c>
      <c r="BQ10" s="34">
        <f>Apr!AK9</f>
        <v>0</v>
      </c>
      <c r="BR10" s="34">
        <f>Apr!AL9</f>
        <v>12</v>
      </c>
      <c r="BS10" s="34">
        <f>Apr!AM9</f>
        <v>0</v>
      </c>
      <c r="BT10" s="34">
        <f>Apr!AN9</f>
        <v>144</v>
      </c>
      <c r="BU10" s="34">
        <f>Apr!AO9</f>
        <v>144</v>
      </c>
      <c r="BV10" s="34">
        <f>Apr!AP9</f>
        <v>2</v>
      </c>
      <c r="BW10" s="34">
        <f t="shared" si="15"/>
        <v>58</v>
      </c>
      <c r="BX10" s="34">
        <f t="shared" si="11"/>
        <v>16</v>
      </c>
      <c r="BY10" s="34">
        <f t="shared" si="11"/>
        <v>6</v>
      </c>
      <c r="BZ10" s="34">
        <f t="shared" si="11"/>
        <v>0</v>
      </c>
      <c r="CA10" s="34">
        <f t="shared" si="11"/>
        <v>62</v>
      </c>
      <c r="CB10" s="34">
        <f t="shared" si="11"/>
        <v>10</v>
      </c>
      <c r="CC10" s="34">
        <f t="shared" si="11"/>
        <v>715</v>
      </c>
      <c r="CD10" s="34">
        <f t="shared" si="11"/>
        <v>720</v>
      </c>
      <c r="CE10" s="34">
        <f t="shared" si="11"/>
        <v>12</v>
      </c>
      <c r="CF10" s="34">
        <f t="shared" si="16"/>
        <v>42</v>
      </c>
      <c r="CG10" s="34">
        <f t="shared" si="12"/>
        <v>12</v>
      </c>
      <c r="CH10" s="34">
        <f t="shared" si="12"/>
        <v>0</v>
      </c>
      <c r="CI10" s="34">
        <f t="shared" si="12"/>
        <v>0</v>
      </c>
      <c r="CJ10" s="34">
        <f t="shared" si="12"/>
        <v>36</v>
      </c>
      <c r="CK10" s="34">
        <f t="shared" si="12"/>
        <v>0</v>
      </c>
      <c r="CL10" s="34">
        <f t="shared" si="12"/>
        <v>432</v>
      </c>
      <c r="CM10" s="34">
        <f t="shared" si="12"/>
        <v>432</v>
      </c>
      <c r="CN10" s="34">
        <f t="shared" si="12"/>
        <v>8</v>
      </c>
    </row>
    <row r="11" spans="1:92" ht="14.25" thickBot="1">
      <c r="A11" s="114" t="s">
        <v>29</v>
      </c>
      <c r="B11" s="112" t="s">
        <v>142</v>
      </c>
      <c r="C11" s="45">
        <v>3</v>
      </c>
      <c r="D11" s="45">
        <v>8</v>
      </c>
      <c r="E11" s="45">
        <v>3</v>
      </c>
      <c r="F11" s="45">
        <v>0</v>
      </c>
      <c r="G11" s="45">
        <v>13</v>
      </c>
      <c r="H11" s="45">
        <v>4</v>
      </c>
      <c r="I11" s="45">
        <v>142</v>
      </c>
      <c r="J11" s="45">
        <v>144</v>
      </c>
      <c r="K11" s="40">
        <v>2</v>
      </c>
      <c r="L11" s="45">
        <v>1</v>
      </c>
      <c r="M11" s="45">
        <v>9</v>
      </c>
      <c r="N11" s="45">
        <v>3</v>
      </c>
      <c r="O11" s="45">
        <v>0</v>
      </c>
      <c r="P11" s="45">
        <v>13</v>
      </c>
      <c r="Q11" s="45">
        <v>5</v>
      </c>
      <c r="R11" s="45">
        <v>141.5</v>
      </c>
      <c r="S11" s="45">
        <v>144</v>
      </c>
      <c r="T11" s="40">
        <v>6</v>
      </c>
      <c r="U11" s="34">
        <f t="shared" si="13"/>
        <v>4</v>
      </c>
      <c r="V11" s="34">
        <f t="shared" si="0"/>
        <v>17</v>
      </c>
      <c r="W11" s="34">
        <f t="shared" si="0"/>
        <v>6</v>
      </c>
      <c r="X11" s="34">
        <f t="shared" si="0"/>
        <v>0</v>
      </c>
      <c r="Y11" s="34">
        <f t="shared" si="0"/>
        <v>26</v>
      </c>
      <c r="Z11" s="34">
        <f t="shared" si="0"/>
        <v>9</v>
      </c>
      <c r="AA11" s="34">
        <f t="shared" si="0"/>
        <v>283.5</v>
      </c>
      <c r="AB11" s="34">
        <f t="shared" si="0"/>
        <v>288</v>
      </c>
      <c r="AC11" s="34">
        <f t="shared" si="0"/>
        <v>8</v>
      </c>
      <c r="AD11" s="34">
        <f>Feb!AG10</f>
        <v>0</v>
      </c>
      <c r="AE11" s="34">
        <f>Feb!AH10</f>
        <v>11</v>
      </c>
      <c r="AF11" s="34">
        <f>Feb!AI10</f>
        <v>0</v>
      </c>
      <c r="AG11" s="34">
        <f>Feb!AJ10</f>
        <v>0</v>
      </c>
      <c r="AH11" s="34">
        <f>Feb!AK10</f>
        <v>18</v>
      </c>
      <c r="AI11" s="34">
        <f>Feb!AL10</f>
        <v>0</v>
      </c>
      <c r="AJ11" s="34">
        <f>Feb!AM10</f>
        <v>88</v>
      </c>
      <c r="AK11" s="34">
        <f>Feb!AN10</f>
        <v>88</v>
      </c>
      <c r="AL11" s="34">
        <f>Feb!AO10</f>
        <v>3</v>
      </c>
      <c r="AM11" s="34">
        <f t="shared" si="1"/>
        <v>4</v>
      </c>
      <c r="AN11" s="34">
        <f t="shared" si="2"/>
        <v>28</v>
      </c>
      <c r="AO11" s="34">
        <f t="shared" si="3"/>
        <v>6</v>
      </c>
      <c r="AP11" s="34">
        <f t="shared" si="4"/>
        <v>0</v>
      </c>
      <c r="AQ11" s="34">
        <f t="shared" si="5"/>
        <v>44</v>
      </c>
      <c r="AR11" s="34">
        <f t="shared" si="6"/>
        <v>9</v>
      </c>
      <c r="AS11" s="34">
        <f t="shared" si="7"/>
        <v>371.5</v>
      </c>
      <c r="AT11" s="34">
        <f t="shared" si="8"/>
        <v>376</v>
      </c>
      <c r="AU11" s="34">
        <f t="shared" si="9"/>
        <v>11</v>
      </c>
      <c r="AV11" s="34">
        <f>Mar!AI10</f>
        <v>0</v>
      </c>
      <c r="AW11" s="34">
        <f>Mar!AJ10</f>
        <v>0</v>
      </c>
      <c r="AX11" s="34">
        <f>Mar!AK10</f>
        <v>0</v>
      </c>
      <c r="AY11" s="34">
        <f>Mar!AL10</f>
        <v>0</v>
      </c>
      <c r="AZ11" s="34">
        <f>Mar!AM10</f>
        <v>31</v>
      </c>
      <c r="BA11" s="34">
        <f>Mar!AN10</f>
        <v>0</v>
      </c>
      <c r="BB11" s="34">
        <f>Mar!AO10</f>
        <v>0</v>
      </c>
      <c r="BC11" s="34">
        <f>Mar!AP10</f>
        <v>0</v>
      </c>
      <c r="BD11" s="34">
        <f>Mar!AQ10</f>
        <v>0</v>
      </c>
      <c r="BE11" s="34">
        <f t="shared" si="14"/>
        <v>4</v>
      </c>
      <c r="BF11" s="34">
        <f t="shared" si="10"/>
        <v>28</v>
      </c>
      <c r="BG11" s="34">
        <f t="shared" si="10"/>
        <v>6</v>
      </c>
      <c r="BH11" s="34">
        <f t="shared" si="10"/>
        <v>0</v>
      </c>
      <c r="BI11" s="34">
        <f t="shared" si="10"/>
        <v>75</v>
      </c>
      <c r="BJ11" s="34">
        <f t="shared" si="10"/>
        <v>9</v>
      </c>
      <c r="BK11" s="34">
        <f t="shared" si="10"/>
        <v>371.5</v>
      </c>
      <c r="BL11" s="34">
        <f t="shared" si="10"/>
        <v>376</v>
      </c>
      <c r="BM11" s="34">
        <f t="shared" si="10"/>
        <v>11</v>
      </c>
      <c r="BN11" s="34"/>
      <c r="BO11" s="34"/>
      <c r="BP11" s="34"/>
      <c r="BQ11" s="34"/>
      <c r="BR11" s="34"/>
      <c r="BS11" s="34"/>
      <c r="BT11" s="34"/>
      <c r="BU11" s="34"/>
      <c r="BV11" s="34"/>
      <c r="BW11" s="34">
        <f t="shared" si="15"/>
        <v>4</v>
      </c>
      <c r="BX11" s="34">
        <f t="shared" si="11"/>
        <v>28</v>
      </c>
      <c r="BY11" s="34">
        <f t="shared" si="11"/>
        <v>6</v>
      </c>
      <c r="BZ11" s="34">
        <f t="shared" si="11"/>
        <v>0</v>
      </c>
      <c r="CA11" s="34">
        <f t="shared" si="11"/>
        <v>75</v>
      </c>
      <c r="CB11" s="34">
        <f t="shared" si="11"/>
        <v>9</v>
      </c>
      <c r="CC11" s="34">
        <f t="shared" si="11"/>
        <v>371.5</v>
      </c>
      <c r="CD11" s="34">
        <f t="shared" si="11"/>
        <v>376</v>
      </c>
      <c r="CE11" s="34">
        <f t="shared" si="11"/>
        <v>11</v>
      </c>
      <c r="CF11" s="34">
        <f t="shared" si="16"/>
        <v>0</v>
      </c>
      <c r="CG11" s="34">
        <f t="shared" si="12"/>
        <v>11</v>
      </c>
      <c r="CH11" s="34">
        <f t="shared" si="12"/>
        <v>0</v>
      </c>
      <c r="CI11" s="34">
        <f t="shared" si="12"/>
        <v>0</v>
      </c>
      <c r="CJ11" s="34">
        <f t="shared" si="12"/>
        <v>49</v>
      </c>
      <c r="CK11" s="34">
        <f t="shared" si="12"/>
        <v>0</v>
      </c>
      <c r="CL11" s="34">
        <f t="shared" si="12"/>
        <v>88</v>
      </c>
      <c r="CM11" s="34">
        <f t="shared" si="12"/>
        <v>88</v>
      </c>
      <c r="CN11" s="34">
        <f t="shared" si="12"/>
        <v>3</v>
      </c>
    </row>
    <row r="12" spans="1:92" ht="14.25" thickBot="1">
      <c r="A12" s="100" t="s">
        <v>143</v>
      </c>
      <c r="B12" s="101" t="s">
        <v>101</v>
      </c>
      <c r="C12" s="45">
        <v>6</v>
      </c>
      <c r="D12" s="45">
        <v>8</v>
      </c>
      <c r="E12" s="45">
        <v>3</v>
      </c>
      <c r="F12" s="45">
        <v>0</v>
      </c>
      <c r="G12" s="45">
        <v>14</v>
      </c>
      <c r="H12" s="45">
        <v>0</v>
      </c>
      <c r="I12" s="45">
        <v>136</v>
      </c>
      <c r="J12" s="45">
        <v>136</v>
      </c>
      <c r="K12" s="40">
        <v>5</v>
      </c>
      <c r="L12" s="45">
        <v>11</v>
      </c>
      <c r="M12" s="45">
        <v>1</v>
      </c>
      <c r="N12" s="45">
        <v>3</v>
      </c>
      <c r="O12" s="45">
        <v>0</v>
      </c>
      <c r="P12" s="45">
        <v>13</v>
      </c>
      <c r="Q12" s="45">
        <v>3</v>
      </c>
      <c r="R12" s="45">
        <v>142.5</v>
      </c>
      <c r="S12" s="45">
        <v>144</v>
      </c>
      <c r="T12" s="40">
        <v>6</v>
      </c>
      <c r="U12" s="34">
        <f t="shared" si="13"/>
        <v>17</v>
      </c>
      <c r="V12" s="34">
        <f t="shared" si="0"/>
        <v>9</v>
      </c>
      <c r="W12" s="34">
        <f t="shared" si="0"/>
        <v>6</v>
      </c>
      <c r="X12" s="34">
        <f t="shared" si="0"/>
        <v>0</v>
      </c>
      <c r="Y12" s="34">
        <f t="shared" si="0"/>
        <v>27</v>
      </c>
      <c r="Z12" s="34">
        <f t="shared" si="0"/>
        <v>3</v>
      </c>
      <c r="AA12" s="34">
        <f t="shared" si="0"/>
        <v>278.5</v>
      </c>
      <c r="AB12" s="34">
        <f t="shared" si="0"/>
        <v>280</v>
      </c>
      <c r="AC12" s="34">
        <f t="shared" si="0"/>
        <v>11</v>
      </c>
      <c r="AD12" s="34">
        <f>Feb!AG11</f>
        <v>12</v>
      </c>
      <c r="AE12" s="34">
        <f>Feb!AH11</f>
        <v>5</v>
      </c>
      <c r="AF12" s="34">
        <f>Feb!AI11</f>
        <v>0</v>
      </c>
      <c r="AG12" s="34">
        <f>Feb!AJ11</f>
        <v>0</v>
      </c>
      <c r="AH12" s="34">
        <f>Feb!AK11</f>
        <v>11</v>
      </c>
      <c r="AI12" s="34">
        <f>Feb!AL11</f>
        <v>1</v>
      </c>
      <c r="AJ12" s="34">
        <f>Feb!AM11</f>
        <v>143.5</v>
      </c>
      <c r="AK12" s="34">
        <f>Feb!AN11</f>
        <v>144</v>
      </c>
      <c r="AL12" s="34">
        <f>Feb!AO11</f>
        <v>3</v>
      </c>
      <c r="AM12" s="34">
        <f t="shared" si="1"/>
        <v>29</v>
      </c>
      <c r="AN12" s="34">
        <f t="shared" si="2"/>
        <v>14</v>
      </c>
      <c r="AO12" s="34">
        <f t="shared" si="3"/>
        <v>6</v>
      </c>
      <c r="AP12" s="34">
        <f t="shared" si="4"/>
        <v>0</v>
      </c>
      <c r="AQ12" s="34">
        <f t="shared" si="5"/>
        <v>38</v>
      </c>
      <c r="AR12" s="34">
        <f t="shared" si="6"/>
        <v>4</v>
      </c>
      <c r="AS12" s="34">
        <f t="shared" si="7"/>
        <v>422</v>
      </c>
      <c r="AT12" s="34">
        <f t="shared" si="8"/>
        <v>424</v>
      </c>
      <c r="AU12" s="34">
        <f t="shared" si="9"/>
        <v>14</v>
      </c>
      <c r="AV12" s="34">
        <f>Mar!AI11</f>
        <v>15</v>
      </c>
      <c r="AW12" s="34">
        <f>Mar!AJ11</f>
        <v>5</v>
      </c>
      <c r="AX12" s="34">
        <f>Mar!AK11</f>
        <v>0</v>
      </c>
      <c r="AY12" s="34">
        <f>Mar!AL11</f>
        <v>0</v>
      </c>
      <c r="AZ12" s="34">
        <f>Mar!AM11</f>
        <v>11</v>
      </c>
      <c r="BA12" s="34">
        <f>Mar!AN11</f>
        <v>0</v>
      </c>
      <c r="BB12" s="34">
        <f>Mar!AO11</f>
        <v>160</v>
      </c>
      <c r="BC12" s="34">
        <f>Mar!AP11</f>
        <v>160</v>
      </c>
      <c r="BD12" s="34">
        <f>Mar!AQ11</f>
        <v>3</v>
      </c>
      <c r="BE12" s="34">
        <f t="shared" si="14"/>
        <v>44</v>
      </c>
      <c r="BF12" s="34">
        <f t="shared" si="10"/>
        <v>19</v>
      </c>
      <c r="BG12" s="34">
        <f t="shared" si="10"/>
        <v>6</v>
      </c>
      <c r="BH12" s="34">
        <f t="shared" si="10"/>
        <v>0</v>
      </c>
      <c r="BI12" s="34">
        <f t="shared" si="10"/>
        <v>49</v>
      </c>
      <c r="BJ12" s="34">
        <f t="shared" si="10"/>
        <v>4</v>
      </c>
      <c r="BK12" s="34">
        <f t="shared" si="10"/>
        <v>582</v>
      </c>
      <c r="BL12" s="34">
        <f t="shared" si="10"/>
        <v>584</v>
      </c>
      <c r="BM12" s="34">
        <f t="shared" si="10"/>
        <v>17</v>
      </c>
      <c r="BN12" s="34">
        <f>Apr!AH10</f>
        <v>13</v>
      </c>
      <c r="BO12" s="34">
        <f>Apr!AI10</f>
        <v>5</v>
      </c>
      <c r="BP12" s="34">
        <f>Apr!AJ10</f>
        <v>0</v>
      </c>
      <c r="BQ12" s="34">
        <f>Apr!AK10</f>
        <v>0</v>
      </c>
      <c r="BR12" s="34">
        <f>Apr!AL10</f>
        <v>12</v>
      </c>
      <c r="BS12" s="34">
        <f>Apr!AM10</f>
        <v>0</v>
      </c>
      <c r="BT12" s="34">
        <f>Apr!AN10</f>
        <v>144</v>
      </c>
      <c r="BU12" s="34">
        <f>Apr!AO10</f>
        <v>144</v>
      </c>
      <c r="BV12" s="34">
        <f>Apr!AP10</f>
        <v>3</v>
      </c>
      <c r="BW12" s="34">
        <f t="shared" si="15"/>
        <v>57</v>
      </c>
      <c r="BX12" s="34">
        <f t="shared" si="11"/>
        <v>24</v>
      </c>
      <c r="BY12" s="34">
        <f t="shared" si="11"/>
        <v>6</v>
      </c>
      <c r="BZ12" s="34">
        <f t="shared" si="11"/>
        <v>0</v>
      </c>
      <c r="CA12" s="34">
        <f t="shared" si="11"/>
        <v>61</v>
      </c>
      <c r="CB12" s="34">
        <f t="shared" si="11"/>
        <v>4</v>
      </c>
      <c r="CC12" s="34">
        <f t="shared" si="11"/>
        <v>726</v>
      </c>
      <c r="CD12" s="34">
        <f t="shared" si="11"/>
        <v>728</v>
      </c>
      <c r="CE12" s="34">
        <f t="shared" si="11"/>
        <v>20</v>
      </c>
      <c r="CF12" s="34">
        <f t="shared" si="16"/>
        <v>40</v>
      </c>
      <c r="CG12" s="34">
        <f t="shared" si="12"/>
        <v>15</v>
      </c>
      <c r="CH12" s="34">
        <f t="shared" si="12"/>
        <v>0</v>
      </c>
      <c r="CI12" s="34">
        <f t="shared" si="12"/>
        <v>0</v>
      </c>
      <c r="CJ12" s="34">
        <f t="shared" si="12"/>
        <v>34</v>
      </c>
      <c r="CK12" s="34">
        <f t="shared" si="12"/>
        <v>1</v>
      </c>
      <c r="CL12" s="34">
        <f t="shared" si="12"/>
        <v>447.5</v>
      </c>
      <c r="CM12" s="34">
        <f t="shared" si="12"/>
        <v>448</v>
      </c>
      <c r="CN12" s="34">
        <f t="shared" si="12"/>
        <v>9</v>
      </c>
    </row>
    <row r="13" spans="1:92" ht="14.25" thickBot="1">
      <c r="A13" s="91" t="s">
        <v>143</v>
      </c>
      <c r="B13" s="92" t="s">
        <v>146</v>
      </c>
      <c r="C13" s="45">
        <v>5</v>
      </c>
      <c r="D13" s="45">
        <v>7</v>
      </c>
      <c r="E13" s="45">
        <v>3</v>
      </c>
      <c r="F13" s="45">
        <v>0</v>
      </c>
      <c r="G13" s="45">
        <v>12</v>
      </c>
      <c r="H13" s="45">
        <v>4</v>
      </c>
      <c r="I13" s="45">
        <v>150</v>
      </c>
      <c r="J13" s="45">
        <v>152</v>
      </c>
      <c r="K13" s="40">
        <v>6</v>
      </c>
      <c r="L13" s="45">
        <v>10</v>
      </c>
      <c r="M13" s="45">
        <v>4</v>
      </c>
      <c r="N13" s="45">
        <v>3</v>
      </c>
      <c r="O13" s="45">
        <v>0</v>
      </c>
      <c r="P13" s="45">
        <v>14</v>
      </c>
      <c r="Q13" s="45">
        <v>0</v>
      </c>
      <c r="R13" s="45">
        <v>136</v>
      </c>
      <c r="S13" s="45">
        <v>136</v>
      </c>
      <c r="T13" s="40">
        <v>4</v>
      </c>
      <c r="U13" s="34">
        <f t="shared" si="13"/>
        <v>15</v>
      </c>
      <c r="V13" s="34">
        <f t="shared" si="0"/>
        <v>11</v>
      </c>
      <c r="W13" s="34">
        <f t="shared" si="0"/>
        <v>6</v>
      </c>
      <c r="X13" s="34">
        <f t="shared" si="0"/>
        <v>0</v>
      </c>
      <c r="Y13" s="34">
        <f t="shared" si="0"/>
        <v>26</v>
      </c>
      <c r="Z13" s="34">
        <f t="shared" si="0"/>
        <v>4</v>
      </c>
      <c r="AA13" s="34">
        <f t="shared" si="0"/>
        <v>286</v>
      </c>
      <c r="AB13" s="34">
        <f t="shared" si="0"/>
        <v>288</v>
      </c>
      <c r="AC13" s="34">
        <f t="shared" si="0"/>
        <v>10</v>
      </c>
      <c r="AD13" s="34">
        <f>Feb!AG12</f>
        <v>13</v>
      </c>
      <c r="AE13" s="34">
        <f>Feb!AH12</f>
        <v>1</v>
      </c>
      <c r="AF13" s="34">
        <f>Feb!AI12</f>
        <v>2</v>
      </c>
      <c r="AG13" s="34">
        <f>Feb!AJ12</f>
        <v>0</v>
      </c>
      <c r="AH13" s="34">
        <f>Feb!AK12</f>
        <v>13</v>
      </c>
      <c r="AI13" s="34">
        <f>Feb!AL12</f>
        <v>0</v>
      </c>
      <c r="AJ13" s="34">
        <f>Feb!AM12</f>
        <v>128</v>
      </c>
      <c r="AK13" s="34">
        <f>Feb!AN12</f>
        <v>128</v>
      </c>
      <c r="AL13" s="34">
        <f>Feb!AO12</f>
        <v>3</v>
      </c>
      <c r="AM13" s="34">
        <f t="shared" si="1"/>
        <v>28</v>
      </c>
      <c r="AN13" s="34">
        <f t="shared" si="2"/>
        <v>12</v>
      </c>
      <c r="AO13" s="34">
        <f t="shared" si="3"/>
        <v>8</v>
      </c>
      <c r="AP13" s="34">
        <f t="shared" si="4"/>
        <v>0</v>
      </c>
      <c r="AQ13" s="34">
        <f t="shared" si="5"/>
        <v>39</v>
      </c>
      <c r="AR13" s="34">
        <f t="shared" si="6"/>
        <v>4</v>
      </c>
      <c r="AS13" s="34">
        <f t="shared" si="7"/>
        <v>414</v>
      </c>
      <c r="AT13" s="34">
        <f t="shared" si="8"/>
        <v>416</v>
      </c>
      <c r="AU13" s="34">
        <f t="shared" si="9"/>
        <v>13</v>
      </c>
      <c r="AV13" s="34">
        <f>Mar!AI12</f>
        <v>17</v>
      </c>
      <c r="AW13" s="34">
        <f>Mar!AJ12</f>
        <v>2</v>
      </c>
      <c r="AX13" s="34">
        <f>Mar!AK12</f>
        <v>0</v>
      </c>
      <c r="AY13" s="34">
        <f>Mar!AL12</f>
        <v>0</v>
      </c>
      <c r="AZ13" s="34">
        <f>Mar!AM12</f>
        <v>12</v>
      </c>
      <c r="BA13" s="34">
        <f>Mar!AN12</f>
        <v>0</v>
      </c>
      <c r="BB13" s="34">
        <f>Mar!AO12</f>
        <v>152</v>
      </c>
      <c r="BC13" s="34">
        <f>Mar!AP12</f>
        <v>152</v>
      </c>
      <c r="BD13" s="34">
        <f>Mar!AQ12</f>
        <v>2</v>
      </c>
      <c r="BE13" s="34">
        <f t="shared" si="14"/>
        <v>45</v>
      </c>
      <c r="BF13" s="34">
        <f t="shared" si="10"/>
        <v>14</v>
      </c>
      <c r="BG13" s="34">
        <f t="shared" si="10"/>
        <v>8</v>
      </c>
      <c r="BH13" s="34">
        <f t="shared" si="10"/>
        <v>0</v>
      </c>
      <c r="BI13" s="34">
        <f t="shared" si="10"/>
        <v>51</v>
      </c>
      <c r="BJ13" s="34">
        <f t="shared" si="10"/>
        <v>4</v>
      </c>
      <c r="BK13" s="34">
        <f t="shared" si="10"/>
        <v>566</v>
      </c>
      <c r="BL13" s="34">
        <f t="shared" si="10"/>
        <v>568</v>
      </c>
      <c r="BM13" s="34">
        <f t="shared" si="10"/>
        <v>15</v>
      </c>
      <c r="BN13" s="34">
        <f>Apr!AH11</f>
        <v>18</v>
      </c>
      <c r="BO13" s="34">
        <f>Apr!AI11</f>
        <v>0</v>
      </c>
      <c r="BP13" s="34">
        <f>Apr!AJ11</f>
        <v>0</v>
      </c>
      <c r="BQ13" s="34">
        <f>Apr!AK11</f>
        <v>0</v>
      </c>
      <c r="BR13" s="34">
        <f>Apr!AL11</f>
        <v>12</v>
      </c>
      <c r="BS13" s="34">
        <f>Apr!AM11</f>
        <v>0</v>
      </c>
      <c r="BT13" s="34">
        <f>Apr!AN11</f>
        <v>144</v>
      </c>
      <c r="BU13" s="34">
        <f>Apr!AO11</f>
        <v>144</v>
      </c>
      <c r="BV13" s="34">
        <f>Apr!AP11</f>
        <v>2</v>
      </c>
      <c r="BW13" s="34">
        <f t="shared" si="15"/>
        <v>63</v>
      </c>
      <c r="BX13" s="34">
        <f t="shared" si="11"/>
        <v>14</v>
      </c>
      <c r="BY13" s="34">
        <f t="shared" si="11"/>
        <v>8</v>
      </c>
      <c r="BZ13" s="34">
        <f t="shared" si="11"/>
        <v>0</v>
      </c>
      <c r="CA13" s="34">
        <f t="shared" si="11"/>
        <v>63</v>
      </c>
      <c r="CB13" s="34">
        <f t="shared" si="11"/>
        <v>4</v>
      </c>
      <c r="CC13" s="34">
        <f t="shared" si="11"/>
        <v>710</v>
      </c>
      <c r="CD13" s="34">
        <f t="shared" si="11"/>
        <v>712</v>
      </c>
      <c r="CE13" s="34">
        <f t="shared" si="11"/>
        <v>17</v>
      </c>
      <c r="CF13" s="34">
        <f t="shared" si="16"/>
        <v>48</v>
      </c>
      <c r="CG13" s="34">
        <f t="shared" si="12"/>
        <v>3</v>
      </c>
      <c r="CH13" s="34">
        <f t="shared" si="12"/>
        <v>2</v>
      </c>
      <c r="CI13" s="34">
        <f t="shared" si="12"/>
        <v>0</v>
      </c>
      <c r="CJ13" s="34">
        <f t="shared" si="12"/>
        <v>37</v>
      </c>
      <c r="CK13" s="34">
        <f t="shared" si="12"/>
        <v>0</v>
      </c>
      <c r="CL13" s="34">
        <f t="shared" si="12"/>
        <v>424</v>
      </c>
      <c r="CM13" s="34">
        <f t="shared" si="12"/>
        <v>424</v>
      </c>
      <c r="CN13" s="34">
        <f t="shared" si="12"/>
        <v>7</v>
      </c>
    </row>
    <row r="14" spans="1:92" ht="14.25" thickBot="1">
      <c r="A14" s="105" t="s">
        <v>30</v>
      </c>
      <c r="B14" s="106" t="s">
        <v>144</v>
      </c>
      <c r="C14" s="45">
        <v>11</v>
      </c>
      <c r="D14" s="45">
        <v>4</v>
      </c>
      <c r="E14" s="45">
        <v>3</v>
      </c>
      <c r="F14" s="45">
        <v>0</v>
      </c>
      <c r="G14" s="45">
        <v>13</v>
      </c>
      <c r="H14" s="45">
        <v>0</v>
      </c>
      <c r="I14" s="45">
        <v>144</v>
      </c>
      <c r="J14" s="45">
        <v>144</v>
      </c>
      <c r="K14" s="40">
        <v>3</v>
      </c>
      <c r="L14" s="45">
        <v>12</v>
      </c>
      <c r="M14" s="45">
        <v>3</v>
      </c>
      <c r="N14" s="45">
        <v>3</v>
      </c>
      <c r="O14" s="45">
        <v>0</v>
      </c>
      <c r="P14" s="45">
        <v>13</v>
      </c>
      <c r="Q14" s="45">
        <v>0</v>
      </c>
      <c r="R14" s="45">
        <v>144</v>
      </c>
      <c r="S14" s="45">
        <v>144</v>
      </c>
      <c r="T14" s="40">
        <v>6</v>
      </c>
      <c r="U14" s="34">
        <f t="shared" si="13"/>
        <v>23</v>
      </c>
      <c r="V14" s="34">
        <f t="shared" si="0"/>
        <v>7</v>
      </c>
      <c r="W14" s="34">
        <f t="shared" si="0"/>
        <v>6</v>
      </c>
      <c r="X14" s="34">
        <f t="shared" si="0"/>
        <v>0</v>
      </c>
      <c r="Y14" s="34">
        <f t="shared" si="0"/>
        <v>26</v>
      </c>
      <c r="Z14" s="34">
        <f t="shared" si="0"/>
        <v>0</v>
      </c>
      <c r="AA14" s="34">
        <f t="shared" si="0"/>
        <v>288</v>
      </c>
      <c r="AB14" s="34">
        <f t="shared" si="0"/>
        <v>288</v>
      </c>
      <c r="AC14" s="34">
        <f t="shared" si="0"/>
        <v>9</v>
      </c>
      <c r="AD14" s="34">
        <f>Feb!AG13</f>
        <v>12</v>
      </c>
      <c r="AE14" s="34">
        <f>Feb!AH13</f>
        <v>5</v>
      </c>
      <c r="AF14" s="34">
        <f>Feb!AI13</f>
        <v>0</v>
      </c>
      <c r="AG14" s="34">
        <f>Feb!AJ13</f>
        <v>0</v>
      </c>
      <c r="AH14" s="34">
        <f>Feb!AK13</f>
        <v>12</v>
      </c>
      <c r="AI14" s="34">
        <f>Feb!AL13</f>
        <v>0</v>
      </c>
      <c r="AJ14" s="34">
        <f>Feb!AM13</f>
        <v>136</v>
      </c>
      <c r="AK14" s="34">
        <f>Feb!AN13</f>
        <v>136</v>
      </c>
      <c r="AL14" s="34">
        <f>Feb!AO13</f>
        <v>3</v>
      </c>
      <c r="AM14" s="34">
        <f t="shared" si="1"/>
        <v>35</v>
      </c>
      <c r="AN14" s="34">
        <f t="shared" si="2"/>
        <v>12</v>
      </c>
      <c r="AO14" s="34">
        <f t="shared" si="3"/>
        <v>6</v>
      </c>
      <c r="AP14" s="34">
        <f t="shared" si="4"/>
        <v>0</v>
      </c>
      <c r="AQ14" s="34">
        <f t="shared" si="5"/>
        <v>38</v>
      </c>
      <c r="AR14" s="34">
        <f t="shared" si="6"/>
        <v>0</v>
      </c>
      <c r="AS14" s="34">
        <f t="shared" si="7"/>
        <v>424</v>
      </c>
      <c r="AT14" s="34">
        <f t="shared" si="8"/>
        <v>424</v>
      </c>
      <c r="AU14" s="34">
        <f t="shared" si="9"/>
        <v>12</v>
      </c>
      <c r="AV14" s="34">
        <f>Mar!AI13</f>
        <v>19</v>
      </c>
      <c r="AW14" s="34">
        <f>Mar!AJ13</f>
        <v>0</v>
      </c>
      <c r="AX14" s="34">
        <f>Mar!AK13</f>
        <v>0</v>
      </c>
      <c r="AY14" s="34">
        <f>Mar!AL13</f>
        <v>0</v>
      </c>
      <c r="AZ14" s="34">
        <f>Mar!AM13</f>
        <v>12</v>
      </c>
      <c r="BA14" s="34">
        <f>Mar!AN13</f>
        <v>0</v>
      </c>
      <c r="BB14" s="34">
        <f>Mar!AO13</f>
        <v>152</v>
      </c>
      <c r="BC14" s="34">
        <f>Mar!AP13</f>
        <v>152</v>
      </c>
      <c r="BD14" s="34">
        <f>Mar!AQ13</f>
        <v>1</v>
      </c>
      <c r="BE14" s="34">
        <f t="shared" si="14"/>
        <v>54</v>
      </c>
      <c r="BF14" s="34">
        <f t="shared" si="10"/>
        <v>12</v>
      </c>
      <c r="BG14" s="34">
        <f t="shared" si="10"/>
        <v>6</v>
      </c>
      <c r="BH14" s="34">
        <f t="shared" si="10"/>
        <v>0</v>
      </c>
      <c r="BI14" s="34">
        <f t="shared" si="10"/>
        <v>50</v>
      </c>
      <c r="BJ14" s="34">
        <f t="shared" si="10"/>
        <v>0</v>
      </c>
      <c r="BK14" s="34">
        <f t="shared" si="10"/>
        <v>576</v>
      </c>
      <c r="BL14" s="34">
        <f t="shared" si="10"/>
        <v>576</v>
      </c>
      <c r="BM14" s="34">
        <f t="shared" si="10"/>
        <v>13</v>
      </c>
      <c r="BN14" s="34">
        <f>Apr!AH12</f>
        <v>15</v>
      </c>
      <c r="BO14" s="34">
        <f>Apr!AI12</f>
        <v>3</v>
      </c>
      <c r="BP14" s="34">
        <f>Apr!AJ12</f>
        <v>0</v>
      </c>
      <c r="BQ14" s="34">
        <f>Apr!AK12</f>
        <v>0</v>
      </c>
      <c r="BR14" s="34">
        <f>Apr!AL12</f>
        <v>12</v>
      </c>
      <c r="BS14" s="34">
        <f>Apr!AM12</f>
        <v>0</v>
      </c>
      <c r="BT14" s="34">
        <f>Apr!AN12</f>
        <v>144</v>
      </c>
      <c r="BU14" s="34">
        <f>Apr!AO12</f>
        <v>144</v>
      </c>
      <c r="BV14" s="34">
        <f>Apr!AP12</f>
        <v>3</v>
      </c>
      <c r="BW14" s="34">
        <f t="shared" si="15"/>
        <v>69</v>
      </c>
      <c r="BX14" s="34">
        <f t="shared" si="11"/>
        <v>15</v>
      </c>
      <c r="BY14" s="34">
        <f t="shared" si="11"/>
        <v>6</v>
      </c>
      <c r="BZ14" s="34">
        <f t="shared" si="11"/>
        <v>0</v>
      </c>
      <c r="CA14" s="34">
        <f t="shared" si="11"/>
        <v>62</v>
      </c>
      <c r="CB14" s="34">
        <f t="shared" si="11"/>
        <v>0</v>
      </c>
      <c r="CC14" s="34">
        <f t="shared" si="11"/>
        <v>720</v>
      </c>
      <c r="CD14" s="34">
        <f t="shared" si="11"/>
        <v>720</v>
      </c>
      <c r="CE14" s="34">
        <f t="shared" si="11"/>
        <v>16</v>
      </c>
      <c r="CF14" s="34">
        <f t="shared" si="16"/>
        <v>46</v>
      </c>
      <c r="CG14" s="34">
        <f t="shared" si="12"/>
        <v>8</v>
      </c>
      <c r="CH14" s="34">
        <f t="shared" si="12"/>
        <v>0</v>
      </c>
      <c r="CI14" s="34">
        <f t="shared" si="12"/>
        <v>0</v>
      </c>
      <c r="CJ14" s="34">
        <f t="shared" si="12"/>
        <v>36</v>
      </c>
      <c r="CK14" s="34">
        <f t="shared" si="12"/>
        <v>0</v>
      </c>
      <c r="CL14" s="34">
        <f t="shared" si="12"/>
        <v>432</v>
      </c>
      <c r="CM14" s="34">
        <f t="shared" si="12"/>
        <v>432</v>
      </c>
      <c r="CN14" s="34">
        <f t="shared" si="12"/>
        <v>7</v>
      </c>
    </row>
    <row r="15" spans="1:92" ht="14.25" thickBot="1">
      <c r="A15" s="100" t="s">
        <v>30</v>
      </c>
      <c r="B15" s="101" t="s">
        <v>145</v>
      </c>
      <c r="C15" s="45">
        <v>13</v>
      </c>
      <c r="D15" s="45">
        <v>3</v>
      </c>
      <c r="E15" s="45">
        <v>3</v>
      </c>
      <c r="F15" s="45">
        <v>0</v>
      </c>
      <c r="G15" s="45">
        <v>12</v>
      </c>
      <c r="H15" s="45">
        <v>0</v>
      </c>
      <c r="I15" s="45">
        <v>152</v>
      </c>
      <c r="J15" s="45">
        <v>152</v>
      </c>
      <c r="K15" s="40">
        <v>4</v>
      </c>
      <c r="L15" s="45">
        <v>9</v>
      </c>
      <c r="M15" s="45">
        <v>6</v>
      </c>
      <c r="N15" s="45">
        <v>3</v>
      </c>
      <c r="O15" s="45">
        <v>0</v>
      </c>
      <c r="P15" s="45">
        <v>13</v>
      </c>
      <c r="Q15" s="45">
        <v>0</v>
      </c>
      <c r="R15" s="45">
        <v>144</v>
      </c>
      <c r="S15" s="45">
        <v>144</v>
      </c>
      <c r="T15" s="40">
        <v>4</v>
      </c>
      <c r="U15" s="34">
        <f t="shared" si="13"/>
        <v>22</v>
      </c>
      <c r="V15" s="34">
        <f t="shared" si="0"/>
        <v>9</v>
      </c>
      <c r="W15" s="34">
        <f t="shared" si="0"/>
        <v>6</v>
      </c>
      <c r="X15" s="34">
        <f t="shared" si="0"/>
        <v>0</v>
      </c>
      <c r="Y15" s="34">
        <f t="shared" si="0"/>
        <v>25</v>
      </c>
      <c r="Z15" s="34">
        <f t="shared" si="0"/>
        <v>0</v>
      </c>
      <c r="AA15" s="34">
        <f t="shared" si="0"/>
        <v>296</v>
      </c>
      <c r="AB15" s="34">
        <f t="shared" si="0"/>
        <v>296</v>
      </c>
      <c r="AC15" s="34">
        <f t="shared" si="0"/>
        <v>8</v>
      </c>
      <c r="AD15" s="34">
        <f>Feb!AG14</f>
        <v>13</v>
      </c>
      <c r="AE15" s="34">
        <f>Feb!AH14</f>
        <v>0</v>
      </c>
      <c r="AF15" s="34">
        <f>Feb!AI14</f>
        <v>0</v>
      </c>
      <c r="AG15" s="34">
        <f>Feb!AJ14</f>
        <v>0</v>
      </c>
      <c r="AH15" s="34">
        <f>Feb!AK14</f>
        <v>12</v>
      </c>
      <c r="AI15" s="34">
        <f>Feb!AL14</f>
        <v>4</v>
      </c>
      <c r="AJ15" s="34">
        <f>Feb!AM14</f>
        <v>134</v>
      </c>
      <c r="AK15" s="34">
        <f>Feb!AN14</f>
        <v>136</v>
      </c>
      <c r="AL15" s="34">
        <f>Feb!AO14</f>
        <v>3</v>
      </c>
      <c r="AM15" s="34">
        <f t="shared" si="1"/>
        <v>35</v>
      </c>
      <c r="AN15" s="34">
        <f t="shared" si="2"/>
        <v>9</v>
      </c>
      <c r="AO15" s="34">
        <f t="shared" si="3"/>
        <v>6</v>
      </c>
      <c r="AP15" s="34">
        <f t="shared" si="4"/>
        <v>0</v>
      </c>
      <c r="AQ15" s="34">
        <f t="shared" si="5"/>
        <v>37</v>
      </c>
      <c r="AR15" s="34">
        <f t="shared" si="6"/>
        <v>4</v>
      </c>
      <c r="AS15" s="34">
        <f t="shared" si="7"/>
        <v>430</v>
      </c>
      <c r="AT15" s="34">
        <f t="shared" si="8"/>
        <v>432</v>
      </c>
      <c r="AU15" s="34">
        <f t="shared" si="9"/>
        <v>11</v>
      </c>
      <c r="AV15" s="34">
        <f>Mar!AI14</f>
        <v>17</v>
      </c>
      <c r="AW15" s="34">
        <f>Mar!AJ14</f>
        <v>2</v>
      </c>
      <c r="AX15" s="34">
        <f>Mar!AK14</f>
        <v>0</v>
      </c>
      <c r="AY15" s="34">
        <f>Mar!AL14</f>
        <v>0</v>
      </c>
      <c r="AZ15" s="34">
        <f>Mar!AM14</f>
        <v>12</v>
      </c>
      <c r="BA15" s="34">
        <f>Mar!AN14</f>
        <v>0</v>
      </c>
      <c r="BB15" s="34">
        <f>Mar!AO14</f>
        <v>152</v>
      </c>
      <c r="BC15" s="34">
        <f>Mar!AP14</f>
        <v>152</v>
      </c>
      <c r="BD15" s="34">
        <f>Mar!AQ14</f>
        <v>3</v>
      </c>
      <c r="BE15" s="34">
        <f t="shared" si="14"/>
        <v>52</v>
      </c>
      <c r="BF15" s="34">
        <f t="shared" si="10"/>
        <v>11</v>
      </c>
      <c r="BG15" s="34">
        <f t="shared" si="10"/>
        <v>6</v>
      </c>
      <c r="BH15" s="34">
        <f t="shared" si="10"/>
        <v>0</v>
      </c>
      <c r="BI15" s="34">
        <f t="shared" si="10"/>
        <v>49</v>
      </c>
      <c r="BJ15" s="34">
        <f t="shared" si="10"/>
        <v>4</v>
      </c>
      <c r="BK15" s="34">
        <f t="shared" si="10"/>
        <v>582</v>
      </c>
      <c r="BL15" s="34">
        <f t="shared" si="10"/>
        <v>584</v>
      </c>
      <c r="BM15" s="34">
        <f t="shared" si="10"/>
        <v>14</v>
      </c>
      <c r="BN15" s="34">
        <f>Apr!AH13</f>
        <v>8</v>
      </c>
      <c r="BO15" s="34">
        <f>Apr!AI13</f>
        <v>10</v>
      </c>
      <c r="BP15" s="34">
        <f>Apr!AJ13</f>
        <v>0</v>
      </c>
      <c r="BQ15" s="34">
        <f>Apr!AK13</f>
        <v>0</v>
      </c>
      <c r="BR15" s="34">
        <f>Apr!AL13</f>
        <v>12</v>
      </c>
      <c r="BS15" s="34">
        <f>Apr!AM13</f>
        <v>0</v>
      </c>
      <c r="BT15" s="34">
        <f>Apr!AN13</f>
        <v>144</v>
      </c>
      <c r="BU15" s="34">
        <f>Apr!AO13</f>
        <v>144</v>
      </c>
      <c r="BV15" s="34">
        <f>Apr!AP13</f>
        <v>3</v>
      </c>
      <c r="BW15" s="34">
        <f t="shared" si="15"/>
        <v>60</v>
      </c>
      <c r="BX15" s="34">
        <f t="shared" si="11"/>
        <v>21</v>
      </c>
      <c r="BY15" s="34">
        <f t="shared" si="11"/>
        <v>6</v>
      </c>
      <c r="BZ15" s="34">
        <f t="shared" si="11"/>
        <v>0</v>
      </c>
      <c r="CA15" s="34">
        <f t="shared" si="11"/>
        <v>61</v>
      </c>
      <c r="CB15" s="34">
        <f t="shared" si="11"/>
        <v>4</v>
      </c>
      <c r="CC15" s="34">
        <f t="shared" si="11"/>
        <v>726</v>
      </c>
      <c r="CD15" s="34">
        <f t="shared" si="11"/>
        <v>728</v>
      </c>
      <c r="CE15" s="34">
        <f t="shared" si="11"/>
        <v>17</v>
      </c>
      <c r="CF15" s="34">
        <f t="shared" si="16"/>
        <v>38</v>
      </c>
      <c r="CG15" s="34">
        <f t="shared" si="12"/>
        <v>12</v>
      </c>
      <c r="CH15" s="34">
        <f t="shared" si="12"/>
        <v>0</v>
      </c>
      <c r="CI15" s="34">
        <f t="shared" si="12"/>
        <v>0</v>
      </c>
      <c r="CJ15" s="34">
        <f t="shared" si="12"/>
        <v>36</v>
      </c>
      <c r="CK15" s="34">
        <f t="shared" si="12"/>
        <v>4</v>
      </c>
      <c r="CL15" s="34">
        <f t="shared" si="12"/>
        <v>430</v>
      </c>
      <c r="CM15" s="34">
        <f t="shared" si="12"/>
        <v>432</v>
      </c>
      <c r="CN15" s="34">
        <f t="shared" si="12"/>
        <v>9</v>
      </c>
    </row>
    <row r="16" spans="1:92" ht="14.25" thickBot="1">
      <c r="A16" s="100" t="s">
        <v>30</v>
      </c>
      <c r="B16" s="101" t="s">
        <v>147</v>
      </c>
      <c r="C16" s="45">
        <v>1</v>
      </c>
      <c r="D16" s="45">
        <v>11</v>
      </c>
      <c r="E16" s="45">
        <v>3</v>
      </c>
      <c r="F16" s="45">
        <v>0</v>
      </c>
      <c r="G16" s="45">
        <v>12</v>
      </c>
      <c r="H16" s="45">
        <v>4</v>
      </c>
      <c r="I16" s="45">
        <v>150</v>
      </c>
      <c r="J16" s="45">
        <v>152</v>
      </c>
      <c r="K16" s="40">
        <v>4</v>
      </c>
      <c r="L16" s="45">
        <v>0</v>
      </c>
      <c r="M16" s="45">
        <v>13</v>
      </c>
      <c r="N16" s="45">
        <v>3</v>
      </c>
      <c r="O16" s="45">
        <v>0</v>
      </c>
      <c r="P16" s="45">
        <v>13</v>
      </c>
      <c r="Q16" s="45">
        <v>2</v>
      </c>
      <c r="R16" s="45">
        <v>143</v>
      </c>
      <c r="S16" s="45">
        <v>144</v>
      </c>
      <c r="T16" s="40">
        <v>3</v>
      </c>
      <c r="U16" s="34">
        <f t="shared" si="13"/>
        <v>1</v>
      </c>
      <c r="V16" s="34">
        <f t="shared" si="0"/>
        <v>24</v>
      </c>
      <c r="W16" s="34">
        <f t="shared" si="0"/>
        <v>6</v>
      </c>
      <c r="X16" s="34">
        <f t="shared" si="0"/>
        <v>0</v>
      </c>
      <c r="Y16" s="34">
        <f t="shared" si="0"/>
        <v>25</v>
      </c>
      <c r="Z16" s="34">
        <f t="shared" si="0"/>
        <v>6</v>
      </c>
      <c r="AA16" s="34">
        <f t="shared" si="0"/>
        <v>293</v>
      </c>
      <c r="AB16" s="34">
        <f t="shared" si="0"/>
        <v>296</v>
      </c>
      <c r="AC16" s="34">
        <f t="shared" si="0"/>
        <v>7</v>
      </c>
      <c r="AD16" s="34">
        <f>Feb!AG15</f>
        <v>3</v>
      </c>
      <c r="AE16" s="34">
        <f>Feb!AH15</f>
        <v>13</v>
      </c>
      <c r="AF16" s="34">
        <f>Feb!AI15</f>
        <v>0</v>
      </c>
      <c r="AG16" s="34">
        <f>Feb!AJ15</f>
        <v>0</v>
      </c>
      <c r="AH16" s="34">
        <f>Feb!AK15</f>
        <v>12</v>
      </c>
      <c r="AI16" s="34">
        <f>Feb!AL15</f>
        <v>1</v>
      </c>
      <c r="AJ16" s="34">
        <f>Feb!AM15</f>
        <v>135.5</v>
      </c>
      <c r="AK16" s="34">
        <f>Feb!AN15</f>
        <v>136</v>
      </c>
      <c r="AL16" s="34">
        <f>Feb!AO15</f>
        <v>2</v>
      </c>
      <c r="AM16" s="34">
        <f t="shared" si="1"/>
        <v>4</v>
      </c>
      <c r="AN16" s="34">
        <f t="shared" si="2"/>
        <v>37</v>
      </c>
      <c r="AO16" s="34">
        <f t="shared" si="3"/>
        <v>6</v>
      </c>
      <c r="AP16" s="34">
        <f t="shared" si="4"/>
        <v>0</v>
      </c>
      <c r="AQ16" s="34">
        <f t="shared" si="5"/>
        <v>37</v>
      </c>
      <c r="AR16" s="34">
        <f t="shared" si="6"/>
        <v>7</v>
      </c>
      <c r="AS16" s="34">
        <f t="shared" si="7"/>
        <v>428.5</v>
      </c>
      <c r="AT16" s="34">
        <f t="shared" si="8"/>
        <v>432</v>
      </c>
      <c r="AU16" s="34">
        <f t="shared" si="9"/>
        <v>9</v>
      </c>
      <c r="AV16" s="34">
        <f>Mar!AI15</f>
        <v>0</v>
      </c>
      <c r="AW16" s="34">
        <f>Mar!AJ15</f>
        <v>18</v>
      </c>
      <c r="AX16" s="34">
        <f>Mar!AK15</f>
        <v>0</v>
      </c>
      <c r="AY16" s="34">
        <f>Mar!AL15</f>
        <v>0</v>
      </c>
      <c r="AZ16" s="34">
        <f>Mar!AM15</f>
        <v>12</v>
      </c>
      <c r="BA16" s="34">
        <f>Mar!AN15</f>
        <v>1</v>
      </c>
      <c r="BB16" s="34">
        <f>Mar!AO15</f>
        <v>151.5</v>
      </c>
      <c r="BC16" s="34">
        <f>Mar!AP15</f>
        <v>152</v>
      </c>
      <c r="BD16" s="34">
        <f>Mar!AQ15</f>
        <v>4</v>
      </c>
      <c r="BE16" s="34">
        <f t="shared" si="14"/>
        <v>4</v>
      </c>
      <c r="BF16" s="34">
        <f t="shared" si="10"/>
        <v>55</v>
      </c>
      <c r="BG16" s="34">
        <f t="shared" si="10"/>
        <v>6</v>
      </c>
      <c r="BH16" s="34">
        <f t="shared" si="10"/>
        <v>0</v>
      </c>
      <c r="BI16" s="34">
        <f t="shared" si="10"/>
        <v>49</v>
      </c>
      <c r="BJ16" s="34">
        <f t="shared" si="10"/>
        <v>8</v>
      </c>
      <c r="BK16" s="34">
        <f t="shared" si="10"/>
        <v>580</v>
      </c>
      <c r="BL16" s="34">
        <f t="shared" si="10"/>
        <v>584</v>
      </c>
      <c r="BM16" s="34">
        <f t="shared" si="10"/>
        <v>13</v>
      </c>
      <c r="BN16" s="34">
        <f>Apr!AH14</f>
        <v>0</v>
      </c>
      <c r="BO16" s="34">
        <f>Apr!AI14</f>
        <v>18</v>
      </c>
      <c r="BP16" s="34">
        <f>Apr!AJ14</f>
        <v>0</v>
      </c>
      <c r="BQ16" s="34">
        <f>Apr!AK14</f>
        <v>0</v>
      </c>
      <c r="BR16" s="34">
        <f>Apr!AL14</f>
        <v>12</v>
      </c>
      <c r="BS16" s="34">
        <f>Apr!AM14</f>
        <v>0</v>
      </c>
      <c r="BT16" s="34">
        <f>Apr!AN14</f>
        <v>144</v>
      </c>
      <c r="BU16" s="34">
        <f>Apr!AO14</f>
        <v>144</v>
      </c>
      <c r="BV16" s="34">
        <f>Apr!AP14</f>
        <v>4</v>
      </c>
      <c r="BW16" s="34">
        <f t="shared" si="15"/>
        <v>4</v>
      </c>
      <c r="BX16" s="34">
        <f t="shared" si="11"/>
        <v>73</v>
      </c>
      <c r="BY16" s="34">
        <f t="shared" si="11"/>
        <v>6</v>
      </c>
      <c r="BZ16" s="34">
        <f t="shared" si="11"/>
        <v>0</v>
      </c>
      <c r="CA16" s="34">
        <f t="shared" si="11"/>
        <v>61</v>
      </c>
      <c r="CB16" s="34">
        <f t="shared" si="11"/>
        <v>8</v>
      </c>
      <c r="CC16" s="34">
        <f t="shared" si="11"/>
        <v>724</v>
      </c>
      <c r="CD16" s="34">
        <f t="shared" si="11"/>
        <v>728</v>
      </c>
      <c r="CE16" s="34">
        <f t="shared" si="11"/>
        <v>17</v>
      </c>
      <c r="CF16" s="34">
        <f t="shared" si="16"/>
        <v>3</v>
      </c>
      <c r="CG16" s="34">
        <f t="shared" si="12"/>
        <v>49</v>
      </c>
      <c r="CH16" s="34">
        <f t="shared" si="12"/>
        <v>0</v>
      </c>
      <c r="CI16" s="34">
        <f t="shared" si="12"/>
        <v>0</v>
      </c>
      <c r="CJ16" s="34">
        <f t="shared" si="12"/>
        <v>36</v>
      </c>
      <c r="CK16" s="34">
        <f t="shared" si="12"/>
        <v>2</v>
      </c>
      <c r="CL16" s="34">
        <f t="shared" si="12"/>
        <v>431</v>
      </c>
      <c r="CM16" s="34">
        <f t="shared" si="12"/>
        <v>432</v>
      </c>
      <c r="CN16" s="34">
        <f t="shared" si="12"/>
        <v>10</v>
      </c>
    </row>
    <row r="17" spans="1:92" ht="14.25" thickBot="1">
      <c r="A17" s="100" t="s">
        <v>119</v>
      </c>
      <c r="B17" s="101" t="s">
        <v>148</v>
      </c>
      <c r="C17" s="45">
        <v>8</v>
      </c>
      <c r="D17" s="45">
        <v>6</v>
      </c>
      <c r="E17" s="45">
        <v>3</v>
      </c>
      <c r="F17" s="45">
        <v>0</v>
      </c>
      <c r="G17" s="45">
        <v>12</v>
      </c>
      <c r="H17" s="45">
        <v>2</v>
      </c>
      <c r="I17" s="45">
        <v>151</v>
      </c>
      <c r="J17" s="45">
        <v>152</v>
      </c>
      <c r="K17" s="40">
        <v>6</v>
      </c>
      <c r="L17" s="45">
        <v>9</v>
      </c>
      <c r="M17" s="45">
        <v>5</v>
      </c>
      <c r="N17" s="45">
        <v>3</v>
      </c>
      <c r="O17" s="45">
        <v>0</v>
      </c>
      <c r="P17" s="45">
        <v>13</v>
      </c>
      <c r="Q17" s="45">
        <v>1</v>
      </c>
      <c r="R17" s="45">
        <v>143.5</v>
      </c>
      <c r="S17" s="45">
        <v>144</v>
      </c>
      <c r="T17" s="40">
        <v>5</v>
      </c>
      <c r="U17" s="34">
        <f t="shared" ref="U17:U19" si="17">C17+L17</f>
        <v>17</v>
      </c>
      <c r="V17" s="34">
        <f t="shared" ref="V17:V19" si="18">D17+M17</f>
        <v>11</v>
      </c>
      <c r="W17" s="34">
        <f t="shared" ref="W17:W19" si="19">E17+N17</f>
        <v>6</v>
      </c>
      <c r="X17" s="34">
        <f t="shared" ref="X17:X19" si="20">F17+O17</f>
        <v>0</v>
      </c>
      <c r="Y17" s="34">
        <f t="shared" ref="Y17:Y19" si="21">G17+P17</f>
        <v>25</v>
      </c>
      <c r="Z17" s="34">
        <f t="shared" ref="Z17:Z19" si="22">H17+Q17</f>
        <v>3</v>
      </c>
      <c r="AA17" s="34">
        <f t="shared" ref="AA17:AA19" si="23">I17+R17</f>
        <v>294.5</v>
      </c>
      <c r="AB17" s="34">
        <f t="shared" ref="AB17:AB19" si="24">J17+S17</f>
        <v>296</v>
      </c>
      <c r="AC17" s="34">
        <f t="shared" ref="AC17:AC19" si="25">K17+T17</f>
        <v>11</v>
      </c>
      <c r="AD17" s="34">
        <f>Feb!AG16</f>
        <v>5</v>
      </c>
      <c r="AE17" s="34">
        <f>Feb!AH16</f>
        <v>10</v>
      </c>
      <c r="AF17" s="34">
        <f>Feb!AI16</f>
        <v>0</v>
      </c>
      <c r="AG17" s="34">
        <f>Feb!AJ16</f>
        <v>0</v>
      </c>
      <c r="AH17" s="34">
        <f>Feb!AK16</f>
        <v>14</v>
      </c>
      <c r="AI17" s="34">
        <f>Feb!AL16</f>
        <v>0</v>
      </c>
      <c r="AJ17" s="34">
        <f>Feb!AM16</f>
        <v>120</v>
      </c>
      <c r="AK17" s="34">
        <f>Feb!AN16</f>
        <v>120</v>
      </c>
      <c r="AL17" s="34">
        <f>Feb!AO16</f>
        <v>6</v>
      </c>
      <c r="AM17" s="34">
        <f t="shared" ref="AM17:AM18" si="26">U17+AD17</f>
        <v>22</v>
      </c>
      <c r="AN17" s="34">
        <f t="shared" ref="AN17:AN18" si="27">V17+AE17</f>
        <v>21</v>
      </c>
      <c r="AO17" s="34">
        <f t="shared" ref="AO17:AO18" si="28">W17+AF17</f>
        <v>6</v>
      </c>
      <c r="AP17" s="34">
        <f t="shared" ref="AP17:AP18" si="29">X17+AG17</f>
        <v>0</v>
      </c>
      <c r="AQ17" s="34">
        <f t="shared" ref="AQ17:AQ18" si="30">Y17+AH17</f>
        <v>39</v>
      </c>
      <c r="AR17" s="34">
        <f t="shared" ref="AR17:AR18" si="31">Z17+AI17</f>
        <v>3</v>
      </c>
      <c r="AS17" s="34">
        <f t="shared" ref="AS17:AS18" si="32">AA17+AJ17</f>
        <v>414.5</v>
      </c>
      <c r="AT17" s="34">
        <f t="shared" ref="AT17:AT18" si="33">AB17+AK17</f>
        <v>416</v>
      </c>
      <c r="AU17" s="34">
        <f t="shared" ref="AU17:AU18" si="34">AC17+AL17</f>
        <v>17</v>
      </c>
      <c r="AV17" s="34">
        <f>Mar!AI16</f>
        <v>4</v>
      </c>
      <c r="AW17" s="34">
        <f>Mar!AJ16</f>
        <v>10</v>
      </c>
      <c r="AX17" s="34">
        <f>Mar!AK16</f>
        <v>0</v>
      </c>
      <c r="AY17" s="34">
        <f>Mar!AL16</f>
        <v>0</v>
      </c>
      <c r="AZ17" s="34">
        <f>Mar!AM16</f>
        <v>13</v>
      </c>
      <c r="BA17" s="34">
        <f>Mar!AN16</f>
        <v>1</v>
      </c>
      <c r="BB17" s="34">
        <f>Mar!AO16</f>
        <v>119.5</v>
      </c>
      <c r="BC17" s="34">
        <f>Mar!AP16</f>
        <v>120</v>
      </c>
      <c r="BD17" s="34">
        <f>Mar!AQ16</f>
        <v>1</v>
      </c>
      <c r="BE17" s="34">
        <f t="shared" si="14"/>
        <v>26</v>
      </c>
      <c r="BF17" s="34">
        <f t="shared" si="10"/>
        <v>31</v>
      </c>
      <c r="BG17" s="34">
        <f t="shared" si="10"/>
        <v>6</v>
      </c>
      <c r="BH17" s="34">
        <f t="shared" si="10"/>
        <v>0</v>
      </c>
      <c r="BI17" s="34">
        <f t="shared" si="10"/>
        <v>52</v>
      </c>
      <c r="BJ17" s="34">
        <f t="shared" si="10"/>
        <v>4</v>
      </c>
      <c r="BK17" s="34">
        <f t="shared" si="10"/>
        <v>534</v>
      </c>
      <c r="BL17" s="34">
        <f t="shared" si="10"/>
        <v>536</v>
      </c>
      <c r="BM17" s="34">
        <f t="shared" si="10"/>
        <v>18</v>
      </c>
      <c r="BN17" s="34">
        <f>Apr!AH15</f>
        <v>4</v>
      </c>
      <c r="BO17" s="34">
        <f>Apr!AI15</f>
        <v>13</v>
      </c>
      <c r="BP17" s="34">
        <f>Apr!AJ15</f>
        <v>0</v>
      </c>
      <c r="BQ17" s="34">
        <f>Apr!AK15</f>
        <v>0</v>
      </c>
      <c r="BR17" s="34">
        <f>Apr!AL15</f>
        <v>12</v>
      </c>
      <c r="BS17" s="34">
        <f>Apr!AM15</f>
        <v>1</v>
      </c>
      <c r="BT17" s="34">
        <f>Apr!AN15</f>
        <v>143.5</v>
      </c>
      <c r="BU17" s="34">
        <f>Apr!AO15</f>
        <v>144</v>
      </c>
      <c r="BV17" s="34">
        <f>Apr!AP15</f>
        <v>4</v>
      </c>
      <c r="BW17" s="34">
        <f t="shared" ref="BW17:BW19" si="35">BE17+BN17</f>
        <v>30</v>
      </c>
      <c r="BX17" s="34">
        <f t="shared" ref="BX17:BX19" si="36">BF17+BO17</f>
        <v>44</v>
      </c>
      <c r="BY17" s="34">
        <f t="shared" ref="BY17:BY19" si="37">BG17+BP17</f>
        <v>6</v>
      </c>
      <c r="BZ17" s="34">
        <f t="shared" ref="BZ17:BZ19" si="38">BH17+BQ17</f>
        <v>0</v>
      </c>
      <c r="CA17" s="34">
        <f t="shared" ref="CA17:CA19" si="39">BI17+BR17</f>
        <v>64</v>
      </c>
      <c r="CB17" s="34">
        <f t="shared" ref="CB17:CB19" si="40">BJ17+BS17</f>
        <v>5</v>
      </c>
      <c r="CC17" s="34">
        <f t="shared" ref="CC17:CC19" si="41">BK17+BT17</f>
        <v>677.5</v>
      </c>
      <c r="CD17" s="34">
        <f t="shared" ref="CD17:CD19" si="42">BL17+BU17</f>
        <v>680</v>
      </c>
      <c r="CE17" s="34">
        <f t="shared" ref="CE17:CE19" si="43">BM17+BV17</f>
        <v>22</v>
      </c>
      <c r="CF17" s="34">
        <f t="shared" ref="CF17:CF18" si="44">AV17+BN17+AD17</f>
        <v>13</v>
      </c>
      <c r="CG17" s="34">
        <f t="shared" ref="CG17:CG19" si="45">AW17+BO17+AE17</f>
        <v>33</v>
      </c>
      <c r="CH17" s="34">
        <f t="shared" ref="CH17:CH19" si="46">AX17+BP17+AF17</f>
        <v>0</v>
      </c>
      <c r="CI17" s="34">
        <f t="shared" ref="CI17:CI19" si="47">AY17+BQ17+AG17</f>
        <v>0</v>
      </c>
      <c r="CJ17" s="34">
        <f t="shared" ref="CJ17:CJ19" si="48">AZ17+BR17+AH17</f>
        <v>39</v>
      </c>
      <c r="CK17" s="34">
        <f t="shared" ref="CK17:CK19" si="49">BA17+BS17+AI17</f>
        <v>2</v>
      </c>
      <c r="CL17" s="34">
        <f t="shared" ref="CL17:CL19" si="50">BB17+BT17+AJ17</f>
        <v>383</v>
      </c>
      <c r="CM17" s="34">
        <f t="shared" ref="CM17:CM19" si="51">BC17+BU17+AK17</f>
        <v>384</v>
      </c>
      <c r="CN17" s="34">
        <f t="shared" ref="CN17:CN19" si="52">BD17+BV17+AL17</f>
        <v>11</v>
      </c>
    </row>
    <row r="18" spans="1:92" ht="14.25" thickBot="1">
      <c r="A18" s="124" t="s">
        <v>119</v>
      </c>
      <c r="B18" s="125" t="s">
        <v>149</v>
      </c>
      <c r="C18" s="45">
        <v>0</v>
      </c>
      <c r="D18" s="45">
        <v>0</v>
      </c>
      <c r="E18" s="45">
        <v>0</v>
      </c>
      <c r="F18" s="45">
        <v>0</v>
      </c>
      <c r="G18" s="45">
        <v>31</v>
      </c>
      <c r="H18" s="45">
        <v>0</v>
      </c>
      <c r="I18" s="45">
        <v>0</v>
      </c>
      <c r="J18" s="45">
        <v>0</v>
      </c>
      <c r="K18" s="40">
        <v>0</v>
      </c>
      <c r="L18" s="45">
        <v>0</v>
      </c>
      <c r="M18" s="45">
        <v>0</v>
      </c>
      <c r="N18" s="45">
        <v>0</v>
      </c>
      <c r="O18" s="45">
        <v>14</v>
      </c>
      <c r="P18" s="45">
        <v>12</v>
      </c>
      <c r="Q18" s="45">
        <v>0</v>
      </c>
      <c r="R18" s="45">
        <v>105</v>
      </c>
      <c r="S18" s="45">
        <v>112</v>
      </c>
      <c r="T18" s="40">
        <v>0</v>
      </c>
      <c r="U18" s="34">
        <f t="shared" si="17"/>
        <v>0</v>
      </c>
      <c r="V18" s="34">
        <f t="shared" si="18"/>
        <v>0</v>
      </c>
      <c r="W18" s="34">
        <f t="shared" si="19"/>
        <v>0</v>
      </c>
      <c r="X18" s="34">
        <f t="shared" si="20"/>
        <v>14</v>
      </c>
      <c r="Y18" s="34">
        <f t="shared" si="21"/>
        <v>43</v>
      </c>
      <c r="Z18" s="34">
        <f t="shared" si="22"/>
        <v>0</v>
      </c>
      <c r="AA18" s="34">
        <f t="shared" si="23"/>
        <v>105</v>
      </c>
      <c r="AB18" s="34">
        <f t="shared" si="24"/>
        <v>112</v>
      </c>
      <c r="AC18" s="34">
        <f t="shared" si="25"/>
        <v>0</v>
      </c>
      <c r="AD18" s="34">
        <f>Feb!AG17</f>
        <v>0</v>
      </c>
      <c r="AE18" s="34">
        <f>Feb!AH17</f>
        <v>0</v>
      </c>
      <c r="AF18" s="34">
        <f>Feb!AI17</f>
        <v>0</v>
      </c>
      <c r="AG18" s="34">
        <f>Feb!AJ17</f>
        <v>16</v>
      </c>
      <c r="AH18" s="34">
        <f>Feb!AK17</f>
        <v>11</v>
      </c>
      <c r="AI18" s="34">
        <f>Feb!AL17</f>
        <v>2</v>
      </c>
      <c r="AJ18" s="34">
        <f>Feb!AM17</f>
        <v>135</v>
      </c>
      <c r="AK18" s="34">
        <f>Feb!AN17</f>
        <v>144</v>
      </c>
      <c r="AL18" s="34">
        <f>Feb!AO17</f>
        <v>0</v>
      </c>
      <c r="AM18" s="34">
        <f t="shared" si="26"/>
        <v>0</v>
      </c>
      <c r="AN18" s="34">
        <f t="shared" si="27"/>
        <v>0</v>
      </c>
      <c r="AO18" s="34">
        <f t="shared" si="28"/>
        <v>0</v>
      </c>
      <c r="AP18" s="34">
        <f t="shared" si="29"/>
        <v>30</v>
      </c>
      <c r="AQ18" s="34">
        <f t="shared" si="30"/>
        <v>54</v>
      </c>
      <c r="AR18" s="34">
        <f t="shared" si="31"/>
        <v>2</v>
      </c>
      <c r="AS18" s="34">
        <f t="shared" si="32"/>
        <v>240</v>
      </c>
      <c r="AT18" s="34">
        <f t="shared" si="33"/>
        <v>256</v>
      </c>
      <c r="AU18" s="34">
        <f t="shared" si="34"/>
        <v>0</v>
      </c>
      <c r="AV18" s="34">
        <f>Mar!AI17</f>
        <v>0</v>
      </c>
      <c r="AW18" s="34">
        <f>Mar!AJ17</f>
        <v>0</v>
      </c>
      <c r="AX18" s="34">
        <f>Mar!AK17</f>
        <v>0</v>
      </c>
      <c r="AY18" s="34">
        <f>Mar!AL17</f>
        <v>21</v>
      </c>
      <c r="AZ18" s="34">
        <f>Mar!AM17</f>
        <v>10</v>
      </c>
      <c r="BA18" s="34">
        <f>Mar!AN17</f>
        <v>0</v>
      </c>
      <c r="BB18" s="34">
        <f>Mar!AO17</f>
        <v>157.5</v>
      </c>
      <c r="BC18" s="34">
        <f>Mar!AP17</f>
        <v>168</v>
      </c>
      <c r="BD18" s="34">
        <f>Mar!AQ17</f>
        <v>0</v>
      </c>
      <c r="BE18" s="34">
        <f t="shared" si="14"/>
        <v>0</v>
      </c>
      <c r="BF18" s="34">
        <f t="shared" si="10"/>
        <v>0</v>
      </c>
      <c r="BG18" s="34">
        <f t="shared" si="10"/>
        <v>0</v>
      </c>
      <c r="BH18" s="34">
        <f t="shared" si="10"/>
        <v>51</v>
      </c>
      <c r="BI18" s="34">
        <f t="shared" si="10"/>
        <v>64</v>
      </c>
      <c r="BJ18" s="34">
        <f t="shared" si="10"/>
        <v>2</v>
      </c>
      <c r="BK18" s="34">
        <f t="shared" si="10"/>
        <v>397.5</v>
      </c>
      <c r="BL18" s="34">
        <f t="shared" si="10"/>
        <v>424</v>
      </c>
      <c r="BM18" s="34">
        <f t="shared" si="10"/>
        <v>0</v>
      </c>
      <c r="BN18" s="34">
        <f>Apr!AH16</f>
        <v>18</v>
      </c>
      <c r="BO18" s="34">
        <f>Apr!AI16</f>
        <v>0</v>
      </c>
      <c r="BP18" s="34">
        <f>Apr!AJ16</f>
        <v>0</v>
      </c>
      <c r="BQ18" s="34">
        <f>Apr!AK16</f>
        <v>0</v>
      </c>
      <c r="BR18" s="34">
        <f>Apr!AL16</f>
        <v>12</v>
      </c>
      <c r="BS18" s="34">
        <f>Apr!AM16</f>
        <v>0</v>
      </c>
      <c r="BT18" s="34">
        <f>Apr!AN16</f>
        <v>144</v>
      </c>
      <c r="BU18" s="34">
        <f>Apr!AO16</f>
        <v>144</v>
      </c>
      <c r="BV18" s="34">
        <f>Apr!AP16</f>
        <v>0</v>
      </c>
      <c r="BW18" s="34">
        <f t="shared" si="35"/>
        <v>18</v>
      </c>
      <c r="BX18" s="34">
        <f t="shared" si="36"/>
        <v>0</v>
      </c>
      <c r="BY18" s="34">
        <f t="shared" si="37"/>
        <v>0</v>
      </c>
      <c r="BZ18" s="34">
        <f t="shared" si="38"/>
        <v>51</v>
      </c>
      <c r="CA18" s="34">
        <f t="shared" si="39"/>
        <v>76</v>
      </c>
      <c r="CB18" s="34">
        <f t="shared" si="40"/>
        <v>2</v>
      </c>
      <c r="CC18" s="34">
        <f t="shared" si="41"/>
        <v>541.5</v>
      </c>
      <c r="CD18" s="34">
        <f t="shared" si="42"/>
        <v>568</v>
      </c>
      <c r="CE18" s="34">
        <f t="shared" si="43"/>
        <v>0</v>
      </c>
      <c r="CF18" s="34">
        <f t="shared" si="44"/>
        <v>18</v>
      </c>
      <c r="CG18" s="34">
        <f t="shared" si="45"/>
        <v>0</v>
      </c>
      <c r="CH18" s="34">
        <f t="shared" si="46"/>
        <v>0</v>
      </c>
      <c r="CI18" s="34">
        <f t="shared" si="47"/>
        <v>37</v>
      </c>
      <c r="CJ18" s="34">
        <f t="shared" si="48"/>
        <v>33</v>
      </c>
      <c r="CK18" s="34">
        <f t="shared" si="49"/>
        <v>2</v>
      </c>
      <c r="CL18" s="34">
        <f t="shared" si="50"/>
        <v>436.5</v>
      </c>
      <c r="CM18" s="34">
        <f t="shared" si="51"/>
        <v>456</v>
      </c>
      <c r="CN18" s="34">
        <f t="shared" si="52"/>
        <v>0</v>
      </c>
    </row>
    <row r="19" spans="1:92" ht="14.25" thickBot="1">
      <c r="A19" s="124" t="s">
        <v>86</v>
      </c>
      <c r="B19" s="125" t="s">
        <v>163</v>
      </c>
      <c r="C19" s="38"/>
      <c r="D19" s="38"/>
      <c r="E19" s="38"/>
      <c r="F19" s="38"/>
      <c r="G19" s="38"/>
      <c r="H19" s="38"/>
      <c r="I19" s="38"/>
      <c r="J19" s="38"/>
      <c r="K19" s="21"/>
      <c r="L19" s="38"/>
      <c r="M19" s="38"/>
      <c r="N19" s="38"/>
      <c r="O19" s="38"/>
      <c r="P19" s="38"/>
      <c r="Q19" s="38"/>
      <c r="R19" s="38"/>
      <c r="S19" s="38"/>
      <c r="T19" s="21"/>
      <c r="U19" s="34">
        <f t="shared" si="17"/>
        <v>0</v>
      </c>
      <c r="V19" s="34">
        <f t="shared" si="18"/>
        <v>0</v>
      </c>
      <c r="W19" s="34">
        <f t="shared" si="19"/>
        <v>0</v>
      </c>
      <c r="X19" s="34">
        <f t="shared" si="20"/>
        <v>0</v>
      </c>
      <c r="Y19" s="34">
        <f t="shared" si="21"/>
        <v>0</v>
      </c>
      <c r="Z19" s="34">
        <f t="shared" si="22"/>
        <v>0</v>
      </c>
      <c r="AA19" s="34">
        <f t="shared" si="23"/>
        <v>0</v>
      </c>
      <c r="AB19" s="34">
        <f t="shared" si="24"/>
        <v>0</v>
      </c>
      <c r="AC19" s="34">
        <f t="shared" si="25"/>
        <v>0</v>
      </c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BC19" s="60"/>
      <c r="BN19" s="34">
        <f>Apr!AH17</f>
        <v>0</v>
      </c>
      <c r="BO19" s="34">
        <f>Apr!AI17</f>
        <v>0</v>
      </c>
      <c r="BP19" s="34">
        <f>Apr!AJ17</f>
        <v>0</v>
      </c>
      <c r="BQ19" s="34">
        <f>Apr!AK17</f>
        <v>21</v>
      </c>
      <c r="BR19" s="34">
        <f>Apr!AL17</f>
        <v>9</v>
      </c>
      <c r="BS19" s="34">
        <f>Apr!AM17</f>
        <v>0</v>
      </c>
      <c r="BT19" s="34">
        <f>Apr!AN17</f>
        <v>157.5</v>
      </c>
      <c r="BU19" s="34">
        <f>Apr!AO17</f>
        <v>168</v>
      </c>
      <c r="BV19" s="34">
        <f>Apr!AP17</f>
        <v>0</v>
      </c>
      <c r="BW19" s="34">
        <f t="shared" si="35"/>
        <v>0</v>
      </c>
      <c r="BX19" s="34">
        <f t="shared" si="36"/>
        <v>0</v>
      </c>
      <c r="BY19" s="34">
        <f t="shared" si="37"/>
        <v>0</v>
      </c>
      <c r="BZ19" s="34">
        <f t="shared" si="38"/>
        <v>21</v>
      </c>
      <c r="CA19" s="34">
        <f t="shared" si="39"/>
        <v>9</v>
      </c>
      <c r="CB19" s="34">
        <f t="shared" si="40"/>
        <v>0</v>
      </c>
      <c r="CC19" s="34">
        <f t="shared" si="41"/>
        <v>157.5</v>
      </c>
      <c r="CD19" s="34">
        <f t="shared" si="42"/>
        <v>168</v>
      </c>
      <c r="CE19" s="34">
        <f t="shared" si="43"/>
        <v>0</v>
      </c>
      <c r="CF19" s="34">
        <f>AV19+BN19+AD19</f>
        <v>0</v>
      </c>
      <c r="CG19" s="34">
        <f t="shared" si="45"/>
        <v>0</v>
      </c>
      <c r="CH19" s="34">
        <f t="shared" si="46"/>
        <v>0</v>
      </c>
      <c r="CI19" s="34">
        <f t="shared" si="47"/>
        <v>21</v>
      </c>
      <c r="CJ19" s="34">
        <f t="shared" si="48"/>
        <v>9</v>
      </c>
      <c r="CK19" s="34">
        <f t="shared" si="49"/>
        <v>0</v>
      </c>
      <c r="CL19" s="34">
        <f t="shared" si="50"/>
        <v>157.5</v>
      </c>
      <c r="CM19" s="34">
        <f t="shared" si="51"/>
        <v>168</v>
      </c>
      <c r="CN19" s="34">
        <f t="shared" si="52"/>
        <v>0</v>
      </c>
    </row>
  </sheetData>
  <mergeCells count="20">
    <mergeCell ref="AV2:AZ2"/>
    <mergeCell ref="BE2:BI2"/>
    <mergeCell ref="C1:K1"/>
    <mergeCell ref="L1:T1"/>
    <mergeCell ref="U1:AC1"/>
    <mergeCell ref="AD1:AL1"/>
    <mergeCell ref="AM1:AU1"/>
    <mergeCell ref="AV1:BD1"/>
    <mergeCell ref="C2:G2"/>
    <mergeCell ref="L2:P2"/>
    <mergeCell ref="U2:Y2"/>
    <mergeCell ref="AD2:AH2"/>
    <mergeCell ref="AM2:AQ2"/>
    <mergeCell ref="BN2:BR2"/>
    <mergeCell ref="BW2:CA2"/>
    <mergeCell ref="CF1:CN1"/>
    <mergeCell ref="CF2:CJ2"/>
    <mergeCell ref="BE1:BM1"/>
    <mergeCell ref="BN1:BV1"/>
    <mergeCell ref="BW1:CE1"/>
  </mergeCells>
  <phoneticPr fontId="2"/>
  <pageMargins left="0.7" right="0.7" top="0.75" bottom="0.75" header="0.3" footer="0.3"/>
  <pageSetup paperSize="9" orientation="portrait" r:id="rId1"/>
  <headerFooter>
    <oddFooter>&amp;L&amp;1#&amp;"Calibri"&amp;6&amp;K7F7F7FInternal Use -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AB1A2079D35742A20E5DD49608E53A" ma:contentTypeVersion="13" ma:contentTypeDescription="Create a new document." ma:contentTypeScope="" ma:versionID="20b873759bc1757558501aeab9158818">
  <xsd:schema xmlns:xsd="http://www.w3.org/2001/XMLSchema" xmlns:xs="http://www.w3.org/2001/XMLSchema" xmlns:p="http://schemas.microsoft.com/office/2006/metadata/properties" xmlns:ns3="8817f89d-407b-43ee-9110-5abe813d0e43" xmlns:ns4="a1ef6527-5b30-4a92-a279-9a8c4cdf66ac" targetNamespace="http://schemas.microsoft.com/office/2006/metadata/properties" ma:root="true" ma:fieldsID="d0009eeb0e0258948730b73b31b4c435" ns3:_="" ns4:_="">
    <xsd:import namespace="8817f89d-407b-43ee-9110-5abe813d0e43"/>
    <xsd:import namespace="a1ef6527-5b30-4a92-a279-9a8c4cdf66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17f89d-407b-43ee-9110-5abe813d0e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f6527-5b30-4a92-a279-9a8c4cdf66a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746B77-5C1A-4366-A634-AC4179FAAD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0FA716-34C0-481F-AE2F-576DC64272CF}">
  <ds:schemaRefs>
    <ds:schemaRef ds:uri="http://www.w3.org/XML/1998/namespace"/>
    <ds:schemaRef ds:uri="http://purl.org/dc/terms/"/>
    <ds:schemaRef ds:uri="8817f89d-407b-43ee-9110-5abe813d0e43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a1ef6527-5b30-4a92-a279-9a8c4cdf66a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2BA3F9-A3A2-4555-BCDE-577DD5326B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17f89d-407b-43ee-9110-5abe813d0e43"/>
    <ds:schemaRef ds:uri="a1ef6527-5b30-4a92-a279-9a8c4cdf6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Shift Model</vt:lpstr>
      <vt:lpstr>Feb</vt:lpstr>
      <vt:lpstr>Mar</vt:lpstr>
      <vt:lpstr>Apr</vt:lpstr>
      <vt:lpstr>FY20_Dec</vt:lpstr>
      <vt:lpstr>FY20_Jan</vt:lpstr>
      <vt:lpstr>Total</vt:lpstr>
    </vt:vector>
  </TitlesOfParts>
  <Company>EMC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Kitahara, Yoshinori</dc:creator>
  <cp:lastModifiedBy>Zhang, Xinwang</cp:lastModifiedBy>
  <dcterms:created xsi:type="dcterms:W3CDTF">2018-08-10T03:02:26Z</dcterms:created>
  <dcterms:modified xsi:type="dcterms:W3CDTF">2020-04-05T06:05:46Z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Yoshinori.Kitahara@emc.com</vt:lpwstr>
  </property>
  <property fmtid="{D5CDD505-2E9C-101B-9397-08002B2CF9AE}" pid="5" name="MSIP_Label_7de70ee2-0cb4-4d60-aee5-75ef2c4c8a90_SetDate">
    <vt:lpwstr>2019-06-24T02:22:23.8385006Z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Extended_MSFT_Method">
    <vt:lpwstr>Manual</vt:lpwstr>
  </property>
  <property fmtid="{D5CDD505-2E9C-101B-9397-08002B2CF9AE}" pid="9" name="MSIP_Label_da6fab74-d5af-4af7-a9a4-78d84655a626_Enabled">
    <vt:lpwstr>True</vt:lpwstr>
  </property>
  <property fmtid="{D5CDD505-2E9C-101B-9397-08002B2CF9AE}" pid="10" name="MSIP_Label_da6fab74-d5af-4af7-a9a4-78d84655a626_SiteId">
    <vt:lpwstr>945c199a-83a2-4e80-9f8c-5a91be5752dd</vt:lpwstr>
  </property>
  <property fmtid="{D5CDD505-2E9C-101B-9397-08002B2CF9AE}" pid="11" name="MSIP_Label_da6fab74-d5af-4af7-a9a4-78d84655a626_Owner">
    <vt:lpwstr>Yoshinori.Kitahara@emc.com</vt:lpwstr>
  </property>
  <property fmtid="{D5CDD505-2E9C-101B-9397-08002B2CF9AE}" pid="12" name="MSIP_Label_da6fab74-d5af-4af7-a9a4-78d84655a626_SetDate">
    <vt:lpwstr>2019-06-24T02:22:23.8385006Z</vt:lpwstr>
  </property>
  <property fmtid="{D5CDD505-2E9C-101B-9397-08002B2CF9AE}" pid="13" name="MSIP_Label_da6fab74-d5af-4af7-a9a4-78d84655a626_Name">
    <vt:lpwstr>Visual Marking</vt:lpwstr>
  </property>
  <property fmtid="{D5CDD505-2E9C-101B-9397-08002B2CF9AE}" pid="14" name="MSIP_Label_da6fab74-d5af-4af7-a9a4-78d84655a626_Application">
    <vt:lpwstr>Microsoft Azure Information Protection</vt:lpwstr>
  </property>
  <property fmtid="{D5CDD505-2E9C-101B-9397-08002B2CF9AE}" pid="15" name="MSIP_Label_da6fab74-d5af-4af7-a9a4-78d84655a626_Parent">
    <vt:lpwstr>7de70ee2-0cb4-4d60-aee5-75ef2c4c8a90</vt:lpwstr>
  </property>
  <property fmtid="{D5CDD505-2E9C-101B-9397-08002B2CF9AE}" pid="16" name="MSIP_Label_da6fab74-d5af-4af7-a9a4-78d84655a626_Extended_MSFT_Method">
    <vt:lpwstr>Manual</vt:lpwstr>
  </property>
  <property fmtid="{D5CDD505-2E9C-101B-9397-08002B2CF9AE}" pid="17" name="aiplabel">
    <vt:lpwstr>Internal Use Visual Marking</vt:lpwstr>
  </property>
  <property fmtid="{D5CDD505-2E9C-101B-9397-08002B2CF9AE}" pid="18" name="ContentTypeId">
    <vt:lpwstr>0x01010057AB1A2079D35742A20E5DD49608E53A</vt:lpwstr>
  </property>
</Properties>
</file>