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a59cb499e161d3/Documents/DataBootCamp/Module1/KickstarterAnalysis/"/>
    </mc:Choice>
  </mc:AlternateContent>
  <xr:revisionPtr revIDLastSave="618" documentId="13_ncr:1_{D754642E-E684-4F4D-953B-1821B0424A6E}" xr6:coauthVersionLast="47" xr6:coauthVersionMax="47" xr10:uidLastSave="{F5D8E82C-9F47-4E85-A7F0-2E0F99BF747D}"/>
  <bookViews>
    <workbookView xWindow="28680" yWindow="-13335" windowWidth="38640" windowHeight="2124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Statistics" sheetId="3" r:id="rId4"/>
    <sheet name="SubcategoryStatistics" sheetId="4" r:id="rId5"/>
    <sheet name="OutcomesBasedOnLaunchDate" sheetId="5" r:id="rId6"/>
    <sheet name="Edinburgh Research" sheetId="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H2" i="15"/>
  <c r="G2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O2845" i="1"/>
  <c r="P2845" i="1"/>
  <c r="S2845" i="1"/>
  <c r="U2845" i="1" s="1"/>
  <c r="T2845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2" i="1"/>
  <c r="P2852" i="1"/>
  <c r="S2852" i="1"/>
  <c r="U2852" i="1" s="1"/>
  <c r="T2852" i="1"/>
  <c r="O2854" i="1"/>
  <c r="P2854" i="1"/>
  <c r="S2854" i="1"/>
  <c r="U2854" i="1" s="1"/>
  <c r="T2854" i="1"/>
  <c r="O2857" i="1"/>
  <c r="P2857" i="1"/>
  <c r="S2857" i="1"/>
  <c r="U2857" i="1" s="1"/>
  <c r="T2857" i="1"/>
  <c r="O2858" i="1"/>
  <c r="P2858" i="1"/>
  <c r="S2858" i="1"/>
  <c r="U2858" i="1" s="1"/>
  <c r="T2858" i="1"/>
  <c r="O2862" i="1"/>
  <c r="P2862" i="1"/>
  <c r="S2862" i="1"/>
  <c r="U2862" i="1" s="1"/>
  <c r="T2862" i="1"/>
  <c r="O2864" i="1"/>
  <c r="P2864" i="1"/>
  <c r="S2864" i="1"/>
  <c r="U2864" i="1" s="1"/>
  <c r="T2864" i="1"/>
  <c r="O2865" i="1"/>
  <c r="P2865" i="1"/>
  <c r="S2865" i="1"/>
  <c r="U2865" i="1" s="1"/>
  <c r="T2865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5" i="1"/>
  <c r="P3735" i="1"/>
  <c r="S3735" i="1"/>
  <c r="U3735" i="1" s="1"/>
  <c r="T3735" i="1"/>
  <c r="O3736" i="1"/>
  <c r="P3736" i="1"/>
  <c r="S3736" i="1"/>
  <c r="U3736" i="1" s="1"/>
  <c r="T3736" i="1"/>
  <c r="O3739" i="1"/>
  <c r="P3739" i="1"/>
  <c r="S3739" i="1"/>
  <c r="U3739" i="1" s="1"/>
  <c r="T3739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843" i="1"/>
  <c r="P3843" i="1"/>
  <c r="S3843" i="1"/>
  <c r="U3843" i="1" s="1"/>
  <c r="T3843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2" i="1"/>
  <c r="P3852" i="1"/>
  <c r="S3852" i="1"/>
  <c r="U3852" i="1" s="1"/>
  <c r="T3852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8" i="1"/>
  <c r="P3868" i="1"/>
  <c r="S3868" i="1"/>
  <c r="U3868" i="1" s="1"/>
  <c r="T3868" i="1"/>
  <c r="O3869" i="1"/>
  <c r="P3869" i="1"/>
  <c r="S3869" i="1"/>
  <c r="U3869" i="1" s="1"/>
  <c r="T3869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5" i="1"/>
  <c r="P3905" i="1"/>
  <c r="S3905" i="1"/>
  <c r="U3905" i="1" s="1"/>
  <c r="T3905" i="1"/>
  <c r="O3906" i="1"/>
  <c r="P3906" i="1"/>
  <c r="S3906" i="1"/>
  <c r="U3906" i="1" s="1"/>
  <c r="T3906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24" i="1"/>
  <c r="P3924" i="1"/>
  <c r="S3924" i="1"/>
  <c r="U3924" i="1" s="1"/>
  <c r="T3924" i="1"/>
  <c r="O3926" i="1"/>
  <c r="P3926" i="1"/>
  <c r="S3926" i="1"/>
  <c r="U3926" i="1" s="1"/>
  <c r="T3926" i="1"/>
  <c r="O3927" i="1"/>
  <c r="P3927" i="1"/>
  <c r="S3927" i="1"/>
  <c r="U3927" i="1" s="1"/>
  <c r="T3927" i="1"/>
  <c r="O3930" i="1"/>
  <c r="P3930" i="1"/>
  <c r="S3930" i="1"/>
  <c r="U3930" i="1" s="1"/>
  <c r="T3930" i="1"/>
  <c r="O3931" i="1"/>
  <c r="P3931" i="1"/>
  <c r="S3931" i="1"/>
  <c r="U3931" i="1" s="1"/>
  <c r="T3931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2" i="1"/>
  <c r="P3952" i="1"/>
  <c r="S3952" i="1"/>
  <c r="U3952" i="1" s="1"/>
  <c r="T3952" i="1"/>
  <c r="O3954" i="1"/>
  <c r="P3954" i="1"/>
  <c r="S3954" i="1"/>
  <c r="U3954" i="1" s="1"/>
  <c r="T3954" i="1"/>
  <c r="O3955" i="1"/>
  <c r="P3955" i="1"/>
  <c r="S3955" i="1"/>
  <c r="U3955" i="1" s="1"/>
  <c r="T3955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2" i="1"/>
  <c r="P3982" i="1"/>
  <c r="S3982" i="1"/>
  <c r="U3982" i="1" s="1"/>
  <c r="T3982" i="1"/>
  <c r="O3983" i="1"/>
  <c r="P3983" i="1"/>
  <c r="S3983" i="1"/>
  <c r="U3983" i="1" s="1"/>
  <c r="T3983" i="1"/>
  <c r="O3985" i="1"/>
  <c r="P3985" i="1"/>
  <c r="S3985" i="1"/>
  <c r="U3985" i="1" s="1"/>
  <c r="T3985" i="1"/>
  <c r="O3987" i="1"/>
  <c r="P3987" i="1"/>
  <c r="S3987" i="1"/>
  <c r="U3987" i="1" s="1"/>
  <c r="T3987" i="1"/>
  <c r="O3990" i="1"/>
  <c r="P3990" i="1"/>
  <c r="S3990" i="1"/>
  <c r="U3990" i="1" s="1"/>
  <c r="T3990" i="1"/>
  <c r="O3991" i="1"/>
  <c r="P3991" i="1"/>
  <c r="S3991" i="1"/>
  <c r="U3991" i="1" s="1"/>
  <c r="T3991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8" i="1"/>
  <c r="P3998" i="1"/>
  <c r="S3998" i="1"/>
  <c r="U3998" i="1" s="1"/>
  <c r="T3998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2" i="1"/>
  <c r="P4012" i="1"/>
  <c r="S4012" i="1"/>
  <c r="U4012" i="1" s="1"/>
  <c r="T4012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9" i="1"/>
  <c r="P4019" i="1"/>
  <c r="S4019" i="1"/>
  <c r="U4019" i="1" s="1"/>
  <c r="T4019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4" i="1"/>
  <c r="P4044" i="1"/>
  <c r="S4044" i="1"/>
  <c r="U4044" i="1" s="1"/>
  <c r="T4044" i="1"/>
  <c r="O4046" i="1"/>
  <c r="P4046" i="1"/>
  <c r="S4046" i="1"/>
  <c r="U4046" i="1" s="1"/>
  <c r="T4046" i="1"/>
  <c r="O4048" i="1"/>
  <c r="P4048" i="1"/>
  <c r="S4048" i="1"/>
  <c r="U4048" i="1" s="1"/>
  <c r="T4048" i="1"/>
  <c r="O4049" i="1"/>
  <c r="P4049" i="1"/>
  <c r="S4049" i="1"/>
  <c r="U4049" i="1" s="1"/>
  <c r="T4049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6" i="1"/>
  <c r="P4056" i="1"/>
  <c r="S4056" i="1"/>
  <c r="U4056" i="1" s="1"/>
  <c r="T4056" i="1"/>
  <c r="O4058" i="1"/>
  <c r="P4058" i="1"/>
  <c r="S4058" i="1"/>
  <c r="U4058" i="1" s="1"/>
  <c r="T4058" i="1"/>
  <c r="O4060" i="1"/>
  <c r="P4060" i="1"/>
  <c r="S4060" i="1"/>
  <c r="U4060" i="1" s="1"/>
  <c r="T4060" i="1"/>
  <c r="O4063" i="1"/>
  <c r="P4063" i="1"/>
  <c r="S4063" i="1"/>
  <c r="U4063" i="1" s="1"/>
  <c r="T4063" i="1"/>
  <c r="O4064" i="1"/>
  <c r="P4064" i="1"/>
  <c r="S4064" i="1"/>
  <c r="U4064" i="1" s="1"/>
  <c r="T4064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2" i="1"/>
  <c r="P4072" i="1"/>
  <c r="S4072" i="1"/>
  <c r="U4072" i="1" s="1"/>
  <c r="T4072" i="1"/>
  <c r="O4075" i="1"/>
  <c r="P4075" i="1"/>
  <c r="S4075" i="1"/>
  <c r="U4075" i="1" s="1"/>
  <c r="T4075" i="1"/>
  <c r="O4078" i="1"/>
  <c r="P4078" i="1"/>
  <c r="S4078" i="1"/>
  <c r="U4078" i="1" s="1"/>
  <c r="T4078" i="1"/>
  <c r="O4079" i="1"/>
  <c r="P4079" i="1"/>
  <c r="S4079" i="1"/>
  <c r="U4079" i="1" s="1"/>
  <c r="T4079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6" i="1"/>
  <c r="P4096" i="1"/>
  <c r="S4096" i="1"/>
  <c r="U4096" i="1" s="1"/>
  <c r="T4096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3" i="1"/>
  <c r="P4113" i="1"/>
  <c r="S4113" i="1"/>
  <c r="U4113" i="1" s="1"/>
  <c r="T4113" i="1"/>
  <c r="O4115" i="1"/>
  <c r="P4115" i="1"/>
  <c r="S4115" i="1"/>
  <c r="U4115" i="1" s="1"/>
  <c r="T4115" i="1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6" i="1"/>
  <c r="P2846" i="1"/>
  <c r="S2846" i="1"/>
  <c r="U2846" i="1" s="1"/>
  <c r="T2846" i="1"/>
  <c r="O2851" i="1"/>
  <c r="P2851" i="1"/>
  <c r="S2851" i="1"/>
  <c r="U2851" i="1" s="1"/>
  <c r="T2851" i="1"/>
  <c r="O2853" i="1"/>
  <c r="P2853" i="1"/>
  <c r="S2853" i="1"/>
  <c r="U2853" i="1" s="1"/>
  <c r="T2853" i="1"/>
  <c r="O2855" i="1"/>
  <c r="P2855" i="1"/>
  <c r="S2855" i="1"/>
  <c r="U2855" i="1" s="1"/>
  <c r="T2855" i="1"/>
  <c r="O2856" i="1"/>
  <c r="P2856" i="1"/>
  <c r="S2856" i="1"/>
  <c r="U2856" i="1" s="1"/>
  <c r="T2856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3" i="1"/>
  <c r="P2863" i="1"/>
  <c r="S2863" i="1"/>
  <c r="U2863" i="1" s="1"/>
  <c r="T2863" i="1"/>
  <c r="O2866" i="1"/>
  <c r="P2866" i="1"/>
  <c r="S2866" i="1"/>
  <c r="U2866" i="1" s="1"/>
  <c r="T2866" i="1"/>
  <c r="O2880" i="1"/>
  <c r="P2880" i="1"/>
  <c r="S2880" i="1"/>
  <c r="U2880" i="1" s="1"/>
  <c r="T2880" i="1"/>
  <c r="O2906" i="1"/>
  <c r="P2906" i="1"/>
  <c r="S2906" i="1"/>
  <c r="U2906" i="1" s="1"/>
  <c r="T2906" i="1"/>
  <c r="O2912" i="1"/>
  <c r="P2912" i="1"/>
  <c r="S2912" i="1"/>
  <c r="U2912" i="1" s="1"/>
  <c r="T2912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4" i="1"/>
  <c r="P3734" i="1"/>
  <c r="S3734" i="1"/>
  <c r="U3734" i="1" s="1"/>
  <c r="T3734" i="1"/>
  <c r="O3737" i="1"/>
  <c r="P3737" i="1"/>
  <c r="S3737" i="1"/>
  <c r="U3737" i="1" s="1"/>
  <c r="T3737" i="1"/>
  <c r="O3738" i="1"/>
  <c r="P3738" i="1"/>
  <c r="S3738" i="1"/>
  <c r="U3738" i="1" s="1"/>
  <c r="T3738" i="1"/>
  <c r="O3740" i="1"/>
  <c r="P3740" i="1"/>
  <c r="S3740" i="1"/>
  <c r="U3740" i="1" s="1"/>
  <c r="T3740" i="1"/>
  <c r="O3741" i="1"/>
  <c r="P3741" i="1"/>
  <c r="S3741" i="1"/>
  <c r="U3741" i="1" s="1"/>
  <c r="T3741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4" i="1"/>
  <c r="P3844" i="1"/>
  <c r="S3844" i="1"/>
  <c r="U3844" i="1" s="1"/>
  <c r="T3844" i="1"/>
  <c r="O3851" i="1"/>
  <c r="P3851" i="1"/>
  <c r="S3851" i="1"/>
  <c r="U3851" i="1" s="1"/>
  <c r="T3851" i="1"/>
  <c r="O3853" i="1"/>
  <c r="P3853" i="1"/>
  <c r="S3853" i="1"/>
  <c r="U3853" i="1" s="1"/>
  <c r="T3853" i="1"/>
  <c r="O3860" i="1"/>
  <c r="P3860" i="1"/>
  <c r="S3860" i="1"/>
  <c r="U3860" i="1" s="1"/>
  <c r="T3860" i="1"/>
  <c r="O3867" i="1"/>
  <c r="P3867" i="1"/>
  <c r="S3867" i="1"/>
  <c r="U3867" i="1" s="1"/>
  <c r="T3867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9" i="1"/>
  <c r="P3899" i="1"/>
  <c r="S3899" i="1"/>
  <c r="U3899" i="1" s="1"/>
  <c r="T3899" i="1"/>
  <c r="O3900" i="1"/>
  <c r="P3900" i="1"/>
  <c r="S3900" i="1"/>
  <c r="U3900" i="1" s="1"/>
  <c r="T3900" i="1"/>
  <c r="O3904" i="1"/>
  <c r="P3904" i="1"/>
  <c r="S3904" i="1"/>
  <c r="U3904" i="1" s="1"/>
  <c r="T3904" i="1"/>
  <c r="O3907" i="1"/>
  <c r="P3907" i="1"/>
  <c r="S3907" i="1"/>
  <c r="U3907" i="1" s="1"/>
  <c r="T3907" i="1"/>
  <c r="O3908" i="1"/>
  <c r="P3908" i="1"/>
  <c r="S3908" i="1"/>
  <c r="U3908" i="1" s="1"/>
  <c r="T3908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5" i="1"/>
  <c r="P3925" i="1"/>
  <c r="S3925" i="1"/>
  <c r="U3925" i="1" s="1"/>
  <c r="T3925" i="1"/>
  <c r="O3928" i="1"/>
  <c r="P3928" i="1"/>
  <c r="S3928" i="1"/>
  <c r="U3928" i="1" s="1"/>
  <c r="T3928" i="1"/>
  <c r="O3929" i="1"/>
  <c r="P3929" i="1"/>
  <c r="S3929" i="1"/>
  <c r="U3929" i="1" s="1"/>
  <c r="T3929" i="1"/>
  <c r="O3932" i="1"/>
  <c r="P3932" i="1"/>
  <c r="S3932" i="1"/>
  <c r="U3932" i="1" s="1"/>
  <c r="T3932" i="1"/>
  <c r="O3937" i="1"/>
  <c r="P3937" i="1"/>
  <c r="S3937" i="1"/>
  <c r="U3937" i="1" s="1"/>
  <c r="T3937" i="1"/>
  <c r="O3941" i="1"/>
  <c r="P3941" i="1"/>
  <c r="S3941" i="1"/>
  <c r="U3941" i="1" s="1"/>
  <c r="T3941" i="1"/>
  <c r="O3950" i="1"/>
  <c r="P3950" i="1"/>
  <c r="S3950" i="1"/>
  <c r="U3950" i="1" s="1"/>
  <c r="T3950" i="1"/>
  <c r="O3951" i="1"/>
  <c r="P3951" i="1"/>
  <c r="S3951" i="1"/>
  <c r="U3951" i="1" s="1"/>
  <c r="T3951" i="1"/>
  <c r="O3953" i="1"/>
  <c r="P3953" i="1"/>
  <c r="S3953" i="1"/>
  <c r="U3953" i="1" s="1"/>
  <c r="T3953" i="1"/>
  <c r="O3956" i="1"/>
  <c r="P3956" i="1"/>
  <c r="S3956" i="1"/>
  <c r="U3956" i="1" s="1"/>
  <c r="T3956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76" i="1"/>
  <c r="P3976" i="1"/>
  <c r="S3976" i="1"/>
  <c r="U3976" i="1" s="1"/>
  <c r="T3976" i="1"/>
  <c r="O3981" i="1"/>
  <c r="P3981" i="1"/>
  <c r="S3981" i="1"/>
  <c r="U3981" i="1" s="1"/>
  <c r="T3981" i="1"/>
  <c r="O3984" i="1"/>
  <c r="P3984" i="1"/>
  <c r="S3984" i="1"/>
  <c r="U3984" i="1" s="1"/>
  <c r="T3984" i="1"/>
  <c r="O3986" i="1"/>
  <c r="P3986" i="1"/>
  <c r="S3986" i="1"/>
  <c r="U3986" i="1" s="1"/>
  <c r="T3986" i="1"/>
  <c r="O3988" i="1"/>
  <c r="P3988" i="1"/>
  <c r="S3988" i="1"/>
  <c r="U3988" i="1" s="1"/>
  <c r="T3988" i="1"/>
  <c r="O3989" i="1"/>
  <c r="P3989" i="1"/>
  <c r="S3989" i="1"/>
  <c r="U3989" i="1" s="1"/>
  <c r="T3989" i="1"/>
  <c r="O3992" i="1"/>
  <c r="P3992" i="1"/>
  <c r="S3992" i="1"/>
  <c r="U3992" i="1" s="1"/>
  <c r="T3992" i="1"/>
  <c r="O3997" i="1"/>
  <c r="P3997" i="1"/>
  <c r="S3997" i="1"/>
  <c r="U3997" i="1" s="1"/>
  <c r="T3997" i="1"/>
  <c r="O3999" i="1"/>
  <c r="P3999" i="1"/>
  <c r="S3999" i="1"/>
  <c r="U3999" i="1" s="1"/>
  <c r="T3999" i="1"/>
  <c r="O4003" i="1"/>
  <c r="P4003" i="1"/>
  <c r="S4003" i="1"/>
  <c r="U4003" i="1" s="1"/>
  <c r="T4003" i="1"/>
  <c r="O4010" i="1"/>
  <c r="P4010" i="1"/>
  <c r="S4010" i="1"/>
  <c r="U4010" i="1" s="1"/>
  <c r="T4010" i="1"/>
  <c r="O4011" i="1"/>
  <c r="P4011" i="1"/>
  <c r="S4011" i="1"/>
  <c r="U4011" i="1" s="1"/>
  <c r="T4011" i="1"/>
  <c r="O4013" i="1"/>
  <c r="P4013" i="1"/>
  <c r="S4013" i="1"/>
  <c r="U4013" i="1" s="1"/>
  <c r="T4013" i="1"/>
  <c r="O4014" i="1"/>
  <c r="P4014" i="1"/>
  <c r="S4014" i="1"/>
  <c r="U4014" i="1" s="1"/>
  <c r="T4014" i="1"/>
  <c r="O4018" i="1"/>
  <c r="P4018" i="1"/>
  <c r="S4018" i="1"/>
  <c r="U4018" i="1" s="1"/>
  <c r="T4018" i="1"/>
  <c r="O4020" i="1"/>
  <c r="P4020" i="1"/>
  <c r="S4020" i="1"/>
  <c r="U4020" i="1" s="1"/>
  <c r="T4020" i="1"/>
  <c r="O4027" i="1"/>
  <c r="P4027" i="1"/>
  <c r="S4027" i="1"/>
  <c r="U4027" i="1" s="1"/>
  <c r="T4027" i="1"/>
  <c r="O4035" i="1"/>
  <c r="P4035" i="1"/>
  <c r="S4035" i="1"/>
  <c r="U4035" i="1" s="1"/>
  <c r="T4035" i="1"/>
  <c r="O4043" i="1"/>
  <c r="P4043" i="1"/>
  <c r="S4043" i="1"/>
  <c r="U4043" i="1" s="1"/>
  <c r="T4043" i="1"/>
  <c r="O4045" i="1"/>
  <c r="P4045" i="1"/>
  <c r="S4045" i="1"/>
  <c r="U4045" i="1" s="1"/>
  <c r="T4045" i="1"/>
  <c r="O4047" i="1"/>
  <c r="P4047" i="1"/>
  <c r="S4047" i="1"/>
  <c r="U4047" i="1" s="1"/>
  <c r="T4047" i="1"/>
  <c r="O4050" i="1"/>
  <c r="P4050" i="1"/>
  <c r="S4050" i="1"/>
  <c r="U4050" i="1" s="1"/>
  <c r="T4050" i="1"/>
  <c r="O4055" i="1"/>
  <c r="P4055" i="1"/>
  <c r="S4055" i="1"/>
  <c r="U4055" i="1" s="1"/>
  <c r="T4055" i="1"/>
  <c r="O4057" i="1"/>
  <c r="P4057" i="1"/>
  <c r="S4057" i="1"/>
  <c r="U4057" i="1" s="1"/>
  <c r="T4057" i="1"/>
  <c r="O4059" i="1"/>
  <c r="P4059" i="1"/>
  <c r="S4059" i="1"/>
  <c r="U4059" i="1" s="1"/>
  <c r="T4059" i="1"/>
  <c r="O4061" i="1"/>
  <c r="P4061" i="1"/>
  <c r="S4061" i="1"/>
  <c r="U4061" i="1" s="1"/>
  <c r="T4061" i="1"/>
  <c r="O4062" i="1"/>
  <c r="P4062" i="1"/>
  <c r="S4062" i="1"/>
  <c r="U4062" i="1" s="1"/>
  <c r="T4062" i="1"/>
  <c r="O4065" i="1"/>
  <c r="P4065" i="1"/>
  <c r="S4065" i="1"/>
  <c r="U4065" i="1" s="1"/>
  <c r="T4065" i="1"/>
  <c r="O4066" i="1"/>
  <c r="P4066" i="1"/>
  <c r="S4066" i="1"/>
  <c r="U4066" i="1" s="1"/>
  <c r="T4066" i="1"/>
  <c r="O4071" i="1"/>
  <c r="P4071" i="1"/>
  <c r="S4071" i="1"/>
  <c r="U4071" i="1" s="1"/>
  <c r="T4071" i="1"/>
  <c r="O4073" i="1"/>
  <c r="P4073" i="1"/>
  <c r="S4073" i="1"/>
  <c r="U4073" i="1" s="1"/>
  <c r="T4073" i="1"/>
  <c r="O4074" i="1"/>
  <c r="P4074" i="1"/>
  <c r="S4074" i="1"/>
  <c r="U4074" i="1" s="1"/>
  <c r="T4074" i="1"/>
  <c r="O4076" i="1"/>
  <c r="P4076" i="1"/>
  <c r="S4076" i="1"/>
  <c r="U4076" i="1" s="1"/>
  <c r="T4076" i="1"/>
  <c r="O4077" i="1"/>
  <c r="P4077" i="1"/>
  <c r="S4077" i="1"/>
  <c r="U4077" i="1" s="1"/>
  <c r="T4077" i="1"/>
  <c r="O4080" i="1"/>
  <c r="P4080" i="1"/>
  <c r="S4080" i="1"/>
  <c r="U4080" i="1" s="1"/>
  <c r="T4080" i="1"/>
  <c r="O4086" i="1"/>
  <c r="P4086" i="1"/>
  <c r="S4086" i="1"/>
  <c r="U4086" i="1" s="1"/>
  <c r="T4086" i="1"/>
  <c r="O4090" i="1"/>
  <c r="P4090" i="1"/>
  <c r="S4090" i="1"/>
  <c r="U4090" i="1" s="1"/>
  <c r="T4090" i="1"/>
  <c r="O4095" i="1"/>
  <c r="P4095" i="1"/>
  <c r="S4095" i="1"/>
  <c r="U4095" i="1" s="1"/>
  <c r="T4095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6" i="1"/>
  <c r="P4106" i="1"/>
  <c r="S4106" i="1"/>
  <c r="U4106" i="1" s="1"/>
  <c r="T4106" i="1"/>
  <c r="O4107" i="1"/>
  <c r="P4107" i="1"/>
  <c r="S4107" i="1"/>
  <c r="U4107" i="1" s="1"/>
  <c r="T4107" i="1"/>
  <c r="O4111" i="1"/>
  <c r="P4111" i="1"/>
  <c r="S4111" i="1"/>
  <c r="U4111" i="1" s="1"/>
  <c r="T4111" i="1"/>
  <c r="O4112" i="1"/>
  <c r="P4112" i="1"/>
  <c r="S4112" i="1"/>
  <c r="U4112" i="1" s="1"/>
  <c r="T4112" i="1"/>
  <c r="O4114" i="1"/>
  <c r="P4114" i="1"/>
  <c r="S4114" i="1"/>
  <c r="U4114" i="1" s="1"/>
  <c r="T4114" i="1"/>
  <c r="D2" i="2"/>
  <c r="D3" i="2"/>
  <c r="D4" i="2"/>
  <c r="D5" i="2"/>
  <c r="D6" i="2"/>
  <c r="C3" i="2"/>
  <c r="C4" i="2"/>
  <c r="C5" i="2"/>
  <c r="C6" i="2"/>
  <c r="C2" i="2"/>
  <c r="B3" i="2"/>
  <c r="B4" i="2"/>
  <c r="B5" i="2"/>
  <c r="B6" i="2"/>
  <c r="B2" i="2"/>
</calcChain>
</file>

<file path=xl/sharedStrings.xml><?xml version="1.0" encoding="utf-8"?>
<sst xmlns="http://schemas.openxmlformats.org/spreadsheetml/2006/main" count="33032" uniqueCount="8402">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</sst>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justify"/>
    </xf>
    <xf numFmtId="0" fontId="1" fillId="0" borderId="0" xfId="0" applyFont="1" applyAlignment="1">
      <alignment horizontal="justify"/>
    </xf>
    <xf numFmtId="1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3-4426-A677-F0BF1CF5AB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3-4426-A677-F0BF1CF5AB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3-4426-A677-F0BF1CF5A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438560"/>
        <c:axId val="328433984"/>
      </c:lineChart>
      <c:catAx>
        <c:axId val="3284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33984"/>
        <c:crosses val="autoZero"/>
        <c:auto val="1"/>
        <c:lblAlgn val="ctr"/>
        <c:lblOffset val="100"/>
        <c:noMultiLvlLbl val="0"/>
      </c:catAx>
      <c:valAx>
        <c:axId val="32843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1-4F2C-9247-7B1C18C82B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1-4F2C-9247-7B1C18C82B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21-4F2C-9247-7B1C18C82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277632"/>
        <c:axId val="1344277216"/>
      </c:lineChart>
      <c:catAx>
        <c:axId val="13442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77216"/>
        <c:crosses val="autoZero"/>
        <c:auto val="1"/>
        <c:lblAlgn val="ctr"/>
        <c:lblOffset val="100"/>
        <c:noMultiLvlLbl val="0"/>
      </c:catAx>
      <c:valAx>
        <c:axId val="13442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2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EB9-9791-F5F27D118DB6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EB9-9791-F5F27D118DB6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66-4EB9-9791-F5F27D118DB6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8-4CE5-93D0-14102E311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1967279"/>
        <c:axId val="1557757647"/>
      </c:barChart>
      <c:catAx>
        <c:axId val="20119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57647"/>
        <c:crosses val="autoZero"/>
        <c:auto val="1"/>
        <c:lblAlgn val="ctr"/>
        <c:lblOffset val="100"/>
        <c:noMultiLvlLbl val="0"/>
      </c:catAx>
      <c:valAx>
        <c:axId val="15577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4-4786-8273-6DD0FD893D56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4-4786-8273-6DD0FD893D56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4-4786-8273-6DD0FD89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924223"/>
        <c:axId val="2010052095"/>
      </c:barChart>
      <c:catAx>
        <c:axId val="191992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52095"/>
        <c:crosses val="autoZero"/>
        <c:auto val="1"/>
        <c:lblAlgn val="ctr"/>
        <c:lblOffset val="100"/>
        <c:noMultiLvlLbl val="0"/>
      </c:catAx>
      <c:valAx>
        <c:axId val="20100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92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Copy.xlsx]OutcomesBasedOnLaunchDate!PivotTable1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3-4D8D-B6E2-2C36D5EE5D80}"/>
            </c:ext>
          </c:extLst>
        </c:ser>
        <c:ser>
          <c:idx val="1"/>
          <c:order val="1"/>
          <c:tx>
            <c:strRef>
              <c:f>OutcomesBasedOnLaunchDate!$C$3:$C$4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3-4D8D-B6E2-2C36D5EE5D80}"/>
            </c:ext>
          </c:extLst>
        </c:ser>
        <c:ser>
          <c:idx val="2"/>
          <c:order val="2"/>
          <c:tx>
            <c:strRef>
              <c:f>OutcomesBasedOnLaunchDate!$D$3:$D$4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3-4D8D-B6E2-2C36D5EE5D80}"/>
            </c:ext>
          </c:extLst>
        </c:ser>
        <c:ser>
          <c:idx val="3"/>
          <c:order val="3"/>
          <c:tx>
            <c:strRef>
              <c:f>OutcomesBasedOnLaunchDate!$E$3:$E$4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3-4D8D-B6E2-2C36D5EE5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039167"/>
        <c:axId val="362037919"/>
      </c:lineChart>
      <c:catAx>
        <c:axId val="36203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7919"/>
        <c:crosses val="autoZero"/>
        <c:auto val="1"/>
        <c:lblAlgn val="ctr"/>
        <c:lblOffset val="100"/>
        <c:noMultiLvlLbl val="0"/>
      </c:catAx>
      <c:valAx>
        <c:axId val="3620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748665</xdr:colOff>
      <xdr:row>3</xdr:row>
      <xdr:rowOff>952</xdr:rowOff>
    </xdr:from>
    <xdr:to>
      <xdr:col>18</xdr:col>
      <xdr:colOff>5727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86ED9-9308-4E9B-BB56-BC47C780E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153351</xdr:rowOff>
    </xdr:from>
    <xdr:to>
      <xdr:col>7</xdr:col>
      <xdr:colOff>1209675</xdr:colOff>
      <xdr:row>44</xdr:row>
      <xdr:rowOff>101057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00A359-F789-4543-B329-752ED6613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171450</xdr:rowOff>
    </xdr:from>
    <xdr:to>
      <xdr:col>16</xdr:col>
      <xdr:colOff>1270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E17D3-13D9-446B-BD71-C1AE7B2A3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18</xdr:col>
      <xdr:colOff>13970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C901C-28CD-4BAD-9306-E3B7661D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163830</xdr:rowOff>
    </xdr:from>
    <xdr:to>
      <xdr:col>16</xdr:col>
      <xdr:colOff>182880</xdr:colOff>
      <xdr:row>22</xdr:row>
      <xdr:rowOff>40386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0C897-54E1-4A7A-A4E9-D181DD68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on Tatro" refreshedDate="44486.634268402777" createdVersion="6" refreshedVersion="6" minRefreshableVersion="3" recordCount="4114" xr:uid="{D6CBDC27-056B-4847-8AD2-23106505A1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on Tatro" refreshedDate="44492.658719444444" createdVersion="7" refreshedVersion="7" minRefreshableVersion="3" recordCount="4114" xr:uid="{10726B0B-DAA6-4FB8-B8B9-11D0D27AB7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on Tatro" refreshedDate="44498.79832303241" createdVersion="7" refreshedVersion="7" minRefreshableVersion="3" recordCount="4114" xr:uid="{AA4B2E46-7319-45C2-863F-5044F458621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A1262-87D2-48DE-8541-048F9FAF836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536A9-821A-4AFE-8D4A-42FBAA55997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D443-4DD8-470E-94F8-C323D3F1D3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18C92-7797-403E-8433-3F7682520B5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V4" sqref="V4"/>
    </sheetView>
  </sheetViews>
  <sheetFormatPr defaultColWidth="8.77734375" defaultRowHeight="14.4" x14ac:dyDescent="0.3"/>
  <cols>
    <col min="1" max="1" width="5.6640625" bestFit="1" customWidth="1"/>
    <col min="2" max="2" width="38.44140625" style="3" customWidth="1"/>
    <col min="3" max="3" width="40.33203125" style="3" customWidth="1"/>
    <col min="4" max="4" width="17.5546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33203125" bestFit="1" customWidth="1"/>
    <col min="15" max="15" width="24.33203125" bestFit="1" customWidth="1"/>
    <col min="16" max="16" width="22" bestFit="1" customWidth="1"/>
    <col min="17" max="17" width="32.3320312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  <c r="U1" s="10" t="s">
        <v>8381</v>
      </c>
    </row>
    <row r="2" spans="1:21" ht="43.2" x14ac:dyDescent="0.3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"/>
  </sortState>
  <conditionalFormatting sqref="F1:F1048576">
    <cfRule type="cellIs" dxfId="4" priority="2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0">
    <cfRule type="cellIs" dxfId="0" priority="3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2F2F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308E-4472-4BFB-B446-16A527912F64}">
  <dimension ref="A1:E18"/>
  <sheetViews>
    <sheetView workbookViewId="0">
      <selection activeCell="T8" sqref="T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411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8381</v>
      </c>
      <c r="B2" t="s">
        <v>8382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8FB34-2B2B-4C68-8538-57A1FF287C0B}">
  <dimension ref="A1:H13"/>
  <sheetViews>
    <sheetView workbookViewId="0">
      <selection activeCell="H24" sqref="H24"/>
    </sheetView>
  </sheetViews>
  <sheetFormatPr defaultRowHeight="14.4" x14ac:dyDescent="0.3"/>
  <cols>
    <col min="1" max="1" width="23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8379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COUNTIFS(Kickstarter!$F:$F, "=successful", Kickstarter!$D:$D, "&lt;1000", Kickstarter!$R:$R, "=plays")</f>
        <v>141</v>
      </c>
      <c r="C2">
        <f>COUNTIFS(Kickstarter!$F:$F, "=failed", Kickstarter!$D:$D, "&lt;1000", Kickstarter!$R:$R, "=plays")</f>
        <v>45</v>
      </c>
      <c r="D2">
        <f>COUNTIFS(Kickstarter!$F:$F, "=canceled", Kickstarter!$D:$D, "&lt;1000", Kickstarter!$R:$R, 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8391</v>
      </c>
      <c r="B3">
        <f>COUNTIFS(Kickstarter!$F:$F, "=successful", Kickstarter!$D:$D, "&gt;=1000", Kickstarter!$D:$D, "&lt;5000", Kickstarter!$R:$R, "=plays")</f>
        <v>388</v>
      </c>
      <c r="C3">
        <f>COUNTIFS(Kickstarter!$F:$F, "=failed", Kickstarter!$D:$D, "&gt;=1000", Kickstarter!$D:$D, "&lt;5000", Kickstarter!$R:$R, "=plays")</f>
        <v>146</v>
      </c>
      <c r="D3">
        <f>COUNTIFS(Kickstarter!$F:$F, "=canceled", Kickstarter!$D:$D, "&gt;=1000", Kickstarter!$D:$D, "&lt;5000", Kickstarter!$R:$R, 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8392</v>
      </c>
      <c r="B4">
        <f>COUNTIFS(Kickstarter!$F:$F, "=successful", Kickstarter!$D:$D, "&gt;=5000", Kickstarter!$D:$D, "&lt;10000", Kickstarter!$R:$R, "=plays")</f>
        <v>93</v>
      </c>
      <c r="C4">
        <f>COUNTIFS(Kickstarter!$F:$F, "=failed", Kickstarter!$D:$D, "&gt;=5000", Kickstarter!$D:$D, "&lt;10000", Kickstarter!$R:$R, "=plays")</f>
        <v>76</v>
      </c>
      <c r="D4">
        <f>COUNTIFS(Kickstarter!$F:$F, "=canceled", Kickstarter!$D:$D, "&gt;=5000", Kickstarter!$D:$D, "&lt;10000", Kickstarter!$R:$R, 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8393</v>
      </c>
      <c r="B5">
        <f>COUNTIFS(Kickstarter!$F:$F, "=successful", Kickstarter!$D:$D, "&gt;=10000", Kickstarter!$D:$D, "&lt;15000", Kickstarter!$R:$R, "=plays")</f>
        <v>39</v>
      </c>
      <c r="C5">
        <f>COUNTIFS(Kickstarter!$F:$F, "=failed", Kickstarter!$D:$D, "&gt;=10000", Kickstarter!$D:$D, "&lt;15000", Kickstarter!$R:$R, "=plays")</f>
        <v>33</v>
      </c>
      <c r="D5">
        <f>COUNTIFS(Kickstarter!$F:$F, "=canceled", Kickstarter!$D:$D, "&gt;=10000", Kickstarter!$D:$D, "&lt;15000", Kickstarter!$R:$R, 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8394</v>
      </c>
      <c r="B6">
        <f>COUNTIFS(Kickstarter!$F:$F, "=successful", Kickstarter!$D:$D, "&gt;=15000", Kickstarter!$D:$D, "&lt;20000", Kickstarter!$R:$R, "=plays")</f>
        <v>12</v>
      </c>
      <c r="C6">
        <f>COUNTIFS(Kickstarter!$F:$F, "=failed", Kickstarter!$D:$D, "&gt;=15000", Kickstarter!$D:$D, "&lt;20000", Kickstarter!$R:$R, "=plays")</f>
        <v>12</v>
      </c>
      <c r="D6">
        <f>COUNTIFS(Kickstarter!$F:$F, "=canceled", Kickstarter!$D:$D, "&gt;=15000", Kickstarter!$D:$D, "&lt;20000", Kickstarter!$R:$R, 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8395</v>
      </c>
      <c r="B7">
        <f>COUNTIFS(Kickstarter!$F:$F, "=successful", Kickstarter!$D:$D, "&gt;=20000", Kickstarter!$D:$D, "&lt;25000", Kickstarter!$R:$R, "=plays")</f>
        <v>9</v>
      </c>
      <c r="C7">
        <f>COUNTIFS(Kickstarter!$F:$F, "=failed", Kickstarter!$D:$D, "&gt;=20000", Kickstarter!$D:$D, "&lt;25000", Kickstarter!$R:$R, "=plays")</f>
        <v>11</v>
      </c>
      <c r="D7">
        <f>COUNTIFS(Kickstarter!$F:$F, "=canceled", Kickstarter!$D:$D, "&gt;=20000", Kickstarter!$D:$D, "&lt;25000", Kickstarter!$R:$R, 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8396</v>
      </c>
      <c r="B8">
        <f>COUNTIFS(Kickstarter!$F:$F, "=successful", Kickstarter!$D:$D, "&gt;=25000", Kickstarter!$D:$D, "&lt;30000", Kickstarter!$R:$R, "=plays")</f>
        <v>1</v>
      </c>
      <c r="C8">
        <f>COUNTIFS(Kickstarter!$F:$F, "=failed", Kickstarter!$D:$D, "&gt;=25000", Kickstarter!$D:$D, "&lt;30000", Kickstarter!$R:$R, "=plays")</f>
        <v>4</v>
      </c>
      <c r="D8">
        <f>COUNTIFS(Kickstarter!$F:$F, "=canceled", Kickstarter!$D:$D, "&gt;=25000", Kickstarter!$D:$D, "&lt;30000", Kickstarter!$R:$R, 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8397</v>
      </c>
      <c r="B9">
        <f>COUNTIFS(Kickstarter!$F:$F, "=successful", Kickstarter!$D:$D, "&gt;=30000", Kickstarter!$D:$D, "&lt;35000", Kickstarter!$R:$R, "=plays")</f>
        <v>3</v>
      </c>
      <c r="C9">
        <f>COUNTIFS(Kickstarter!$F:$F, "=failed", Kickstarter!$D:$D, "&gt;=30000", Kickstarter!$D:$D, "&lt;35000", Kickstarter!$R:$R, "=plays")</f>
        <v>8</v>
      </c>
      <c r="D9">
        <f>COUNTIFS(Kickstarter!$F:$F, "=canceled", Kickstarter!$D:$D, "&gt;=30000", Kickstarter!$D:$D, "&lt;35000", Kickstarter!$R:$R, 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8398</v>
      </c>
      <c r="B10">
        <f>COUNTIFS(Kickstarter!$F:$F, "=successful", Kickstarter!$D:$D, "&gt;=35000", Kickstarter!$D:$D, "&lt;40000", Kickstarter!$R:$R, "=plays")</f>
        <v>4</v>
      </c>
      <c r="C10">
        <f>COUNTIFS(Kickstarter!$F:$F, "=failed", Kickstarter!$D:$D, "&gt;=35000", Kickstarter!$D:$D, "&lt;40000", Kickstarter!$R:$R, "=plays")</f>
        <v>2</v>
      </c>
      <c r="D10">
        <f>COUNTIFS(Kickstarter!$F:$F, "=canceled", Kickstarter!$D:$D, "&gt;=35000", Kickstarter!$D:$D, "&lt;40000", Kickstarter!$R:$R, 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8399</v>
      </c>
      <c r="B11">
        <f>COUNTIFS(Kickstarter!$F:$F, "=successful", Kickstarter!$D:$D, "&gt;=40000", Kickstarter!$D:$D, "&lt;45000", Kickstarter!$R:$R, "=plays")</f>
        <v>2</v>
      </c>
      <c r="C11">
        <f>COUNTIFS(Kickstarter!$F:$F, "=failed", Kickstarter!$D:$D, "&gt;=40000", Kickstarter!$D:$D, "&lt;45000", Kickstarter!$R:$R, "=plays")</f>
        <v>1</v>
      </c>
      <c r="D11">
        <f>COUNTIFS(Kickstarter!$F:$F, "=canceled", Kickstarter!$D:$D, "&gt;=40000", Kickstarter!$D:$D, "&lt;45000", Kickstarter!$R:$R, 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8400</v>
      </c>
      <c r="B12">
        <f>COUNTIFS(Kickstarter!$F:$F, "=successful", Kickstarter!$D:$D, "&gt;=45000", Kickstarter!$D:$D, "&lt;50000", Kickstarter!$R:$R, "=plays")</f>
        <v>0</v>
      </c>
      <c r="C12">
        <f>COUNTIFS(Kickstarter!$F:$F, "=failed", Kickstarter!$D:$D, "&gt;=45000", Kickstarter!$D:$D, "&lt;50000", Kickstarter!$R:$R, "=plays")</f>
        <v>1</v>
      </c>
      <c r="D12">
        <f>COUNTIFS(Kickstarter!$F:$F, "=canceled", Kickstarter!$D:$D, "&gt;=45000", Kickstarter!$D:$D, "&lt;50000", Kickstarter!$R:$R, 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8401</v>
      </c>
      <c r="B13">
        <f>COUNTIFS(Kickstarter!$F:$F, "=successful", Kickstarter!$D:$D, "&gt;=50000", Kickstarter!$R:$R, "=plays")</f>
        <v>2</v>
      </c>
      <c r="C13">
        <f>COUNTIFS(Kickstarter!$F:$F, "=failed", Kickstarter!$D:$D, "&gt;=50000", Kickstarter!$R:$R, "=plays")</f>
        <v>14</v>
      </c>
      <c r="D13">
        <f>COUNTIFS(Kickstarter!$F:$F, "=canceled", Kickstarter!$D:$D, "&gt;=50000", Kickstarter!$R:$R, 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75CC-F2EE-4784-8845-17CED029D798}">
  <dimension ref="A1:F6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DD2E-3E45-46A0-B086-BC61915E5CDF}">
  <dimension ref="A1:E7"/>
  <sheetViews>
    <sheetView workbookViewId="0">
      <selection activeCell="L20" sqref="L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1FCF-3936-4159-AC58-289E0034DBC7}">
  <dimension ref="A1:F17"/>
  <sheetViews>
    <sheetView workbookViewId="0">
      <selection activeCell="N25" sqref="N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DF8F-D894-4C77-8A3B-DE0D3A604B30}">
  <dimension ref="A1:J6"/>
  <sheetViews>
    <sheetView workbookViewId="0">
      <selection activeCell="D2" sqref="D2"/>
    </sheetView>
  </sheetViews>
  <sheetFormatPr defaultRowHeight="34.200000000000003" customHeight="1" x14ac:dyDescent="0.3"/>
  <cols>
    <col min="1" max="1" width="30.5546875" bestFit="1" customWidth="1"/>
    <col min="2" max="2" width="60.33203125" style="18" bestFit="1" customWidth="1"/>
  </cols>
  <sheetData>
    <row r="1" spans="1:10" ht="14.4" x14ac:dyDescent="0.3">
      <c r="A1" s="10" t="s">
        <v>8378</v>
      </c>
      <c r="B1" s="19" t="s">
        <v>4110</v>
      </c>
      <c r="C1" s="10" t="s">
        <v>8379</v>
      </c>
      <c r="D1" s="10" t="s">
        <v>8380</v>
      </c>
      <c r="J1" s="10"/>
    </row>
    <row r="2" spans="1:10" ht="34.200000000000003" customHeight="1" x14ac:dyDescent="0.3">
      <c r="A2" t="s">
        <v>3473</v>
      </c>
      <c r="B2" s="18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</row>
    <row r="3" spans="1:10" ht="34.200000000000003" customHeight="1" x14ac:dyDescent="0.3">
      <c r="A3" t="s">
        <v>3616</v>
      </c>
      <c r="B3" s="18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</row>
    <row r="4" spans="1:10" ht="34.200000000000003" customHeight="1" x14ac:dyDescent="0.3">
      <c r="A4" t="s">
        <v>3178</v>
      </c>
      <c r="B4" s="18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</row>
    <row r="5" spans="1:10" ht="34.200000000000003" customHeight="1" x14ac:dyDescent="0.3">
      <c r="A5" t="s">
        <v>3329</v>
      </c>
      <c r="B5" s="18" t="str">
        <f>VLOOKUP(A5, Kickstarter!B:C, 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</row>
    <row r="6" spans="1:10" ht="34.200000000000003" customHeight="1" x14ac:dyDescent="0.3">
      <c r="A6" t="s">
        <v>3221</v>
      </c>
      <c r="B6" s="18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CategoryStatistics</vt:lpstr>
      <vt:lpstr>SubcategoryStatistics</vt:lpstr>
      <vt:lpstr>OutcomesBasedOnLaunchDate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Landon Tatro</cp:lastModifiedBy>
  <dcterms:created xsi:type="dcterms:W3CDTF">2017-04-20T15:17:24Z</dcterms:created>
  <dcterms:modified xsi:type="dcterms:W3CDTF">2021-11-01T00:43:09Z</dcterms:modified>
</cp:coreProperties>
</file>