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xr:revisionPtr revIDLastSave="0" documentId="11_6129FF44E8A99F0CB87974E7B1DD86C653154037" xr6:coauthVersionLast="47" xr6:coauthVersionMax="47" xr10:uidLastSave="{00000000-0000-0000-0000-000000000000}"/>
  <bookViews>
    <workbookView xWindow="120" yWindow="150" windowWidth="19095" windowHeight="8415" firstSheet="2" activeTab="2" xr2:uid="{00000000-000D-0000-FFFF-FFFF00000000}"/>
  </bookViews>
  <sheets>
    <sheet name="JLP - P_1" sheetId="3" r:id="rId1"/>
    <sheet name="KS Chart" sheetId="4" r:id="rId2"/>
    <sheet name="LIFT CHART" sheetId="6" r:id="rId3"/>
  </sheets>
  <calcPr calcId="145621"/>
</workbook>
</file>

<file path=xl/calcChain.xml><?xml version="1.0" encoding="utf-8"?>
<calcChain xmlns="http://schemas.openxmlformats.org/spreadsheetml/2006/main">
  <c r="L28" i="6" l="1"/>
  <c r="L27" i="6"/>
  <c r="L26" i="6"/>
  <c r="L25" i="6"/>
  <c r="L24" i="6"/>
  <c r="L23" i="6"/>
  <c r="L22" i="6"/>
  <c r="L21" i="6"/>
  <c r="L20" i="6"/>
  <c r="L19" i="6"/>
  <c r="K28" i="6"/>
  <c r="K27" i="6"/>
  <c r="K26" i="6"/>
  <c r="K25" i="6"/>
  <c r="K24" i="6"/>
  <c r="K23" i="6"/>
  <c r="K22" i="6"/>
  <c r="K21" i="6"/>
  <c r="K20" i="6"/>
  <c r="K19" i="6"/>
  <c r="K14" i="6"/>
  <c r="K13" i="6"/>
  <c r="K12" i="6"/>
  <c r="K11" i="6"/>
  <c r="K10" i="6"/>
  <c r="K9" i="6"/>
  <c r="K8" i="6"/>
  <c r="K7" i="6"/>
  <c r="K6" i="6"/>
  <c r="K5" i="6"/>
  <c r="K13" i="4" l="1"/>
  <c r="K12" i="4"/>
  <c r="K11" i="4"/>
  <c r="K10" i="4"/>
  <c r="K9" i="4"/>
  <c r="K8" i="4"/>
  <c r="K7" i="4"/>
  <c r="K6" i="4"/>
  <c r="K5" i="4"/>
  <c r="K4" i="4"/>
  <c r="K4" i="3"/>
  <c r="H14" i="4"/>
  <c r="J13" i="4" s="1"/>
  <c r="D14" i="4"/>
  <c r="E14" i="4"/>
  <c r="F13" i="4" s="1"/>
  <c r="F4" i="3"/>
  <c r="I13" i="4"/>
  <c r="I12" i="4"/>
  <c r="I11" i="4"/>
  <c r="I10" i="4"/>
  <c r="I9" i="4"/>
  <c r="I8" i="4"/>
  <c r="I7" i="4"/>
  <c r="I6" i="4"/>
  <c r="I5" i="4"/>
  <c r="I4" i="4"/>
  <c r="F28" i="3"/>
  <c r="F27" i="3"/>
  <c r="F26" i="3"/>
  <c r="F25" i="3"/>
  <c r="F24" i="3"/>
  <c r="F23" i="3"/>
  <c r="F22" i="3"/>
  <c r="F21" i="3"/>
  <c r="F20" i="3"/>
  <c r="F19" i="3"/>
  <c r="E28" i="3"/>
  <c r="E27" i="3"/>
  <c r="E26" i="3"/>
  <c r="E25" i="3"/>
  <c r="E24" i="3"/>
  <c r="E23" i="3"/>
  <c r="E22" i="3"/>
  <c r="E21" i="3"/>
  <c r="E20" i="3"/>
  <c r="E19" i="3"/>
  <c r="H14" i="3"/>
  <c r="I13" i="3" s="1"/>
  <c r="E14" i="3"/>
  <c r="F13" i="3" s="1"/>
  <c r="G13" i="3" s="1"/>
  <c r="D14" i="3"/>
  <c r="K13" i="3"/>
  <c r="K12" i="3"/>
  <c r="K11" i="3"/>
  <c r="K10" i="3"/>
  <c r="K9" i="3"/>
  <c r="K8" i="3"/>
  <c r="K7" i="3"/>
  <c r="K6" i="3"/>
  <c r="K5" i="3"/>
  <c r="L13" i="4" l="1"/>
  <c r="G4" i="4"/>
  <c r="G6" i="4"/>
  <c r="G8" i="4"/>
  <c r="G10" i="4"/>
  <c r="G12" i="4"/>
  <c r="F4" i="4"/>
  <c r="L4" i="4" s="1"/>
  <c r="F6" i="4"/>
  <c r="L6" i="4" s="1"/>
  <c r="F8" i="4"/>
  <c r="L8" i="4" s="1"/>
  <c r="F10" i="4"/>
  <c r="L10" i="4" s="1"/>
  <c r="F12" i="4"/>
  <c r="L12" i="4" s="1"/>
  <c r="J4" i="4"/>
  <c r="J6" i="4"/>
  <c r="J8" i="4"/>
  <c r="J10" i="4"/>
  <c r="J12" i="4"/>
  <c r="G5" i="4"/>
  <c r="G7" i="4"/>
  <c r="G9" i="4"/>
  <c r="G11" i="4"/>
  <c r="G13" i="4"/>
  <c r="M13" i="4" s="1"/>
  <c r="F5" i="4"/>
  <c r="L5" i="4" s="1"/>
  <c r="F7" i="4"/>
  <c r="L7" i="4" s="1"/>
  <c r="F9" i="4"/>
  <c r="L9" i="4" s="1"/>
  <c r="F11" i="4"/>
  <c r="L11" i="4" s="1"/>
  <c r="J5" i="4"/>
  <c r="J7" i="4"/>
  <c r="J9" i="4"/>
  <c r="J11" i="4"/>
  <c r="I4" i="3"/>
  <c r="L4" i="3" s="1"/>
  <c r="I9" i="3"/>
  <c r="I10" i="3"/>
  <c r="F7" i="3"/>
  <c r="F5" i="3"/>
  <c r="F9" i="3"/>
  <c r="L9" i="3" s="1"/>
  <c r="I5" i="3"/>
  <c r="L5" i="3" s="1"/>
  <c r="I6" i="3"/>
  <c r="I7" i="3"/>
  <c r="I8" i="3"/>
  <c r="I12" i="3"/>
  <c r="F11" i="3"/>
  <c r="F12" i="3"/>
  <c r="G12" i="3" s="1"/>
  <c r="F6" i="3"/>
  <c r="F8" i="3"/>
  <c r="L8" i="3" s="1"/>
  <c r="F10" i="3"/>
  <c r="L13" i="3"/>
  <c r="J13" i="3"/>
  <c r="I11" i="3"/>
  <c r="M9" i="4" l="1"/>
  <c r="M5" i="4"/>
  <c r="M10" i="4"/>
  <c r="M6" i="4"/>
  <c r="M11" i="4"/>
  <c r="M7" i="4"/>
  <c r="M12" i="4"/>
  <c r="M8" i="4"/>
  <c r="M4" i="4"/>
  <c r="L6" i="3"/>
  <c r="L12" i="3"/>
  <c r="G11" i="3"/>
  <c r="G10" i="3" s="1"/>
  <c r="G9" i="3" s="1"/>
  <c r="G8" i="3" s="1"/>
  <c r="G7" i="3" s="1"/>
  <c r="G6" i="3" s="1"/>
  <c r="G5" i="3" s="1"/>
  <c r="G4" i="3" s="1"/>
  <c r="L7" i="3"/>
  <c r="L11" i="3"/>
  <c r="L10" i="3"/>
  <c r="M13" i="3"/>
  <c r="J12" i="3"/>
  <c r="M12" i="3" l="1"/>
  <c r="J11" i="3"/>
  <c r="M11" i="3" l="1"/>
  <c r="J10" i="3"/>
  <c r="M10" i="3" l="1"/>
  <c r="J9" i="3"/>
  <c r="M9" i="3" l="1"/>
  <c r="J8" i="3"/>
  <c r="M8" i="3" l="1"/>
  <c r="J7" i="3"/>
  <c r="M7" i="3" l="1"/>
  <c r="J6" i="3"/>
  <c r="M6" i="3" l="1"/>
  <c r="J5" i="3"/>
  <c r="M5" i="3" l="1"/>
  <c r="J4" i="3"/>
  <c r="M4" i="3" s="1"/>
</calcChain>
</file>

<file path=xl/sharedStrings.xml><?xml version="1.0" encoding="utf-8"?>
<sst xmlns="http://schemas.openxmlformats.org/spreadsheetml/2006/main" count="80" uniqueCount="43">
  <si>
    <t>Quantile</t>
  </si>
  <si>
    <t>Min Score</t>
  </si>
  <si>
    <t>Max Score</t>
  </si>
  <si>
    <t># of ACCTS</t>
  </si>
  <si>
    <t># Goods</t>
  </si>
  <si>
    <t>% Goods</t>
  </si>
  <si>
    <t>Cul. % Goods</t>
  </si>
  <si>
    <t># Bads</t>
  </si>
  <si>
    <t>% Bads</t>
  </si>
  <si>
    <t>Cul. % Bads</t>
  </si>
  <si>
    <t>Interval Badrate</t>
  </si>
  <si>
    <t>G/B Ratio</t>
  </si>
  <si>
    <t>KS</t>
  </si>
  <si>
    <t>91-100%</t>
  </si>
  <si>
    <t>81-90%</t>
  </si>
  <si>
    <t>71-80%</t>
  </si>
  <si>
    <t>61-70%</t>
  </si>
  <si>
    <t>51-60%</t>
  </si>
  <si>
    <t>41-50%</t>
  </si>
  <si>
    <t>31-40%</t>
  </si>
  <si>
    <t>21-30%</t>
  </si>
  <si>
    <t>11-20%</t>
  </si>
  <si>
    <t>0-10%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</si>
  <si>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</si>
  <si>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</si>
  <si>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</si>
  <si>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</si>
  <si>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</si>
  <si>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</si>
  <si>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</si>
  <si>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</si>
  <si>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</si>
  <si>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</si>
  <si>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</si>
  <si>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GAIN TABLE</t>
  </si>
  <si>
    <t>LIFT TABLE</t>
  </si>
  <si>
    <t>DECILE</t>
  </si>
  <si>
    <t>Cul % of Total</t>
  </si>
  <si>
    <t>COUNT %</t>
  </si>
  <si>
    <t>LIFT</t>
  </si>
  <si>
    <t>Illustration of a better outcome:</t>
  </si>
  <si>
    <t>GAINS CHART:</t>
  </si>
  <si>
    <t>LIFT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</si>
</sst>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name val="Palatino Linotype"/>
      <family val="1"/>
    </font>
    <font>
      <sz val="11"/>
      <color theme="1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2" fillId="0" borderId="0" xfId="1" applyNumberFormat="1" applyFont="1" applyFill="1" applyBorder="1"/>
    <xf numFmtId="3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1" xfId="0" applyFont="1" applyBorder="1"/>
    <xf numFmtId="164" fontId="2" fillId="0" borderId="1" xfId="1" applyNumberFormat="1" applyFont="1" applyFill="1" applyBorder="1"/>
    <xf numFmtId="3" fontId="2" fillId="0" borderId="1" xfId="0" applyNumberFormat="1" applyFont="1" applyBorder="1"/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3" fontId="0" fillId="0" borderId="0" xfId="0" applyNumberFormat="1"/>
    <xf numFmtId="10" fontId="2" fillId="0" borderId="0" xfId="2" applyNumberFormat="1" applyFont="1" applyFill="1" applyBorder="1"/>
    <xf numFmtId="10" fontId="2" fillId="0" borderId="1" xfId="2" applyNumberFormat="1" applyFont="1" applyFill="1" applyBorder="1"/>
    <xf numFmtId="165" fontId="2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10" fontId="4" fillId="0" borderId="0" xfId="2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10" fontId="5" fillId="0" borderId="0" xfId="2" applyNumberFormat="1" applyFont="1"/>
    <xf numFmtId="10" fontId="6" fillId="0" borderId="0" xfId="2" applyNumberFormat="1" applyFont="1" applyFill="1" applyBorder="1"/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1" xfId="0" applyFont="1" applyBorder="1"/>
    <xf numFmtId="3" fontId="6" fillId="0" borderId="1" xfId="0" applyNumberFormat="1" applyFont="1" applyBorder="1"/>
    <xf numFmtId="165" fontId="6" fillId="0" borderId="1" xfId="0" applyNumberFormat="1" applyFont="1" applyBorder="1"/>
    <xf numFmtId="165" fontId="6" fillId="0" borderId="1" xfId="0" applyNumberFormat="1" applyFont="1" applyBorder="1" applyAlignment="1">
      <alignment horizontal="right"/>
    </xf>
    <xf numFmtId="3" fontId="5" fillId="0" borderId="0" xfId="0" applyNumberFormat="1" applyFont="1"/>
    <xf numFmtId="43" fontId="5" fillId="0" borderId="0" xfId="1" applyFont="1"/>
    <xf numFmtId="49" fontId="6" fillId="0" borderId="0" xfId="1" applyNumberFormat="1" applyFont="1" applyFill="1" applyBorder="1"/>
    <xf numFmtId="49" fontId="5" fillId="0" borderId="0" xfId="0" applyNumberFormat="1" applyFont="1"/>
    <xf numFmtId="10" fontId="5" fillId="0" borderId="1" xfId="2" applyNumberFormat="1" applyFont="1" applyBorder="1"/>
    <xf numFmtId="10" fontId="6" fillId="0" borderId="1" xfId="2" applyNumberFormat="1" applyFont="1" applyFill="1" applyBorder="1"/>
    <xf numFmtId="10" fontId="5" fillId="0" borderId="0" xfId="2" applyNumberFormat="1" applyFont="1" applyFill="1"/>
    <xf numFmtId="10" fontId="7" fillId="0" borderId="0" xfId="2" applyNumberFormat="1" applyFont="1" applyBorder="1"/>
    <xf numFmtId="10" fontId="7" fillId="0" borderId="0" xfId="2" applyNumberFormat="1" applyFont="1" applyFill="1" applyBorder="1"/>
    <xf numFmtId="10" fontId="7" fillId="0" borderId="1" xfId="2" applyNumberFormat="1" applyFont="1" applyBorder="1"/>
    <xf numFmtId="9" fontId="5" fillId="0" borderId="0" xfId="2" applyFont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'JLP - P_1'!$E$19:$E$28</c:f>
              <c:numCache>
                <c:formatCode>General</c:formatCode>
                <c:ptCount val="10"/>
                <c:pt idx="0">
                  <c:v>9.4641724793912488E-2</c:v>
                </c:pt>
                <c:pt idx="1">
                  <c:v>0.18801521876981608</c:v>
                </c:pt>
                <c:pt idx="2">
                  <c:v>0.28551046290424853</c:v>
                </c:pt>
                <c:pt idx="3">
                  <c:v>0.38078630310716544</c:v>
                </c:pt>
                <c:pt idx="4">
                  <c:v>0.47463538363982238</c:v>
                </c:pt>
                <c:pt idx="5">
                  <c:v>0.57292327203551041</c:v>
                </c:pt>
                <c:pt idx="6">
                  <c:v>0.67755231452124276</c:v>
                </c:pt>
                <c:pt idx="7">
                  <c:v>0.78123018389346854</c:v>
                </c:pt>
                <c:pt idx="8">
                  <c:v>0.88363982244768535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3-42E7-8796-4473A44372F6}"/>
            </c:ext>
          </c:extLst>
        </c:ser>
        <c:ser>
          <c:idx val="1"/>
          <c:order val="1"/>
          <c:marker>
            <c:symbol val="none"/>
          </c:marker>
          <c:val>
            <c:numRef>
              <c:f>'JLP - P_1'!$F$19:$F$28</c:f>
              <c:numCache>
                <c:formatCode>General</c:formatCode>
                <c:ptCount val="10"/>
                <c:pt idx="0">
                  <c:v>0.11192294918631684</c:v>
                </c:pt>
                <c:pt idx="1">
                  <c:v>0.22583859182995683</c:v>
                </c:pt>
                <c:pt idx="2">
                  <c:v>0.33078711391564264</c:v>
                </c:pt>
                <c:pt idx="3">
                  <c:v>0.44370640983062104</c:v>
                </c:pt>
                <c:pt idx="4">
                  <c:v>0.55430089671205574</c:v>
                </c:pt>
                <c:pt idx="5">
                  <c:v>0.65692460976419786</c:v>
                </c:pt>
                <c:pt idx="6">
                  <c:v>0.75058120225838587</c:v>
                </c:pt>
                <c:pt idx="7">
                  <c:v>0.84158087014280969</c:v>
                </c:pt>
                <c:pt idx="8">
                  <c:v>0.93556957821321818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3-42E7-8796-4473A443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07104"/>
        <c:axId val="153808896"/>
      </c:lineChart>
      <c:catAx>
        <c:axId val="1538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08896"/>
        <c:crosses val="autoZero"/>
        <c:auto val="1"/>
        <c:lblAlgn val="ctr"/>
        <c:lblOffset val="100"/>
        <c:noMultiLvlLbl val="0"/>
      </c:catAx>
      <c:valAx>
        <c:axId val="153808896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538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Chart'!$G$18</c:f>
              <c:strCache>
                <c:ptCount val="1"/>
                <c:pt idx="0">
                  <c:v>Cul. % Goods</c:v>
                </c:pt>
              </c:strCache>
            </c:strRef>
          </c:tx>
          <c:marker>
            <c:symbol val="none"/>
          </c:marker>
          <c:cat>
            <c:strRef>
              <c:f>'KS Chart'!$F$19:$F$29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'KS Chart'!$G$19:$G$29</c:f>
              <c:numCache>
                <c:formatCode>_(* #,##0.00_);_(* \(#,##0.00\);_(* "-"??_);_(@_)</c:formatCode>
                <c:ptCount val="11"/>
                <c:pt idx="0" formatCode="0.00%">
                  <c:v>0</c:v>
                </c:pt>
                <c:pt idx="1">
                  <c:v>0.1100748973181928</c:v>
                </c:pt>
                <c:pt idx="2">
                  <c:v>0.21780140130466297</c:v>
                </c:pt>
                <c:pt idx="3">
                  <c:v>0.32410968833051462</c:v>
                </c:pt>
                <c:pt idx="4">
                  <c:v>0.42864460014496253</c:v>
                </c:pt>
                <c:pt idx="5">
                  <c:v>0.53104856245469922</c:v>
                </c:pt>
                <c:pt idx="6">
                  <c:v>0.63146895385358781</c:v>
                </c:pt>
                <c:pt idx="7">
                  <c:v>0.7294950471128292</c:v>
                </c:pt>
                <c:pt idx="8">
                  <c:v>0.82436820488040585</c:v>
                </c:pt>
                <c:pt idx="9">
                  <c:v>0.9156970282676975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D-41C0-BD05-70EFDA4D2AFE}"/>
            </c:ext>
          </c:extLst>
        </c:ser>
        <c:ser>
          <c:idx val="1"/>
          <c:order val="1"/>
          <c:tx>
            <c:strRef>
              <c:f>'KS Chart'!$H$18</c:f>
              <c:strCache>
                <c:ptCount val="1"/>
                <c:pt idx="0">
                  <c:v>Cul. % Bads</c:v>
                </c:pt>
              </c:strCache>
            </c:strRef>
          </c:tx>
          <c:marker>
            <c:symbol val="none"/>
          </c:marker>
          <c:cat>
            <c:strRef>
              <c:f>'KS Chart'!$F$19:$F$29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'KS Chart'!$H$19:$H$29</c:f>
              <c:numCache>
                <c:formatCode>_(* #,##0.00_);_(* \(#,##0.00\);_(* "-"??_);_(@_)</c:formatCode>
                <c:ptCount val="11"/>
                <c:pt idx="0" formatCode="General">
                  <c:v>0</c:v>
                </c:pt>
                <c:pt idx="1">
                  <c:v>5.2752631400052118E-2</c:v>
                </c:pt>
                <c:pt idx="2">
                  <c:v>0.11651805440681615</c:v>
                </c:pt>
                <c:pt idx="3">
                  <c:v>0.18693420650117265</c:v>
                </c:pt>
                <c:pt idx="4">
                  <c:v>0.26566660246314905</c:v>
                </c:pt>
                <c:pt idx="5">
                  <c:v>0.35439208710528997</c:v>
                </c:pt>
                <c:pt idx="6">
                  <c:v>0.45243085847656384</c:v>
                </c:pt>
                <c:pt idx="7">
                  <c:v>0.561686362039859</c:v>
                </c:pt>
                <c:pt idx="8">
                  <c:v>0.6857275580380916</c:v>
                </c:pt>
                <c:pt idx="9">
                  <c:v>0.82638991173904675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D-41C0-BD05-70EFDA4D2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6992"/>
        <c:axId val="155318528"/>
      </c:lineChart>
      <c:catAx>
        <c:axId val="1553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5318528"/>
        <c:crosses val="autoZero"/>
        <c:auto val="1"/>
        <c:lblAlgn val="ctr"/>
        <c:lblOffset val="100"/>
        <c:noMultiLvlLbl val="0"/>
      </c:catAx>
      <c:valAx>
        <c:axId val="1553185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531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16666666666655"/>
          <c:y val="0.4255420676582094"/>
          <c:w val="0.23083333333333333"/>
          <c:h val="0.167434383202099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'LIFT CHART'!$G$18</c:f>
              <c:strCache>
                <c:ptCount val="1"/>
                <c:pt idx="0">
                  <c:v>Cul % of Total</c:v>
                </c:pt>
              </c:strCache>
            </c:strRef>
          </c:tx>
          <c:marker>
            <c:symbol val="none"/>
          </c:marker>
          <c:val>
            <c:numRef>
              <c:f>'LIFT CHART'!$G$19:$G$28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8-460A-ADA3-779BD61B1280}"/>
            </c:ext>
          </c:extLst>
        </c:ser>
        <c:ser>
          <c:idx val="1"/>
          <c:order val="1"/>
          <c:tx>
            <c:strRef>
              <c:f>'LIFT CHART'!$H$18</c:f>
              <c:strCache>
                <c:ptCount val="1"/>
                <c:pt idx="0">
                  <c:v>Cul. % Goods</c:v>
                </c:pt>
              </c:strCache>
            </c:strRef>
          </c:tx>
          <c:marker>
            <c:symbol val="none"/>
          </c:marker>
          <c:val>
            <c:numRef>
              <c:f>'LIFT CHART'!$H$19:$H$28</c:f>
              <c:numCache>
                <c:formatCode>0.00%</c:formatCode>
                <c:ptCount val="10"/>
                <c:pt idx="0">
                  <c:v>0.32269268085133818</c:v>
                </c:pt>
                <c:pt idx="1">
                  <c:v>0.45629439693657498</c:v>
                </c:pt>
                <c:pt idx="2">
                  <c:v>0.628687375298558</c:v>
                </c:pt>
                <c:pt idx="3">
                  <c:v>0.82879181023784698</c:v>
                </c:pt>
                <c:pt idx="4">
                  <c:v>0.93689618715772605</c:v>
                </c:pt>
                <c:pt idx="5">
                  <c:v>0.95228815662662303</c:v>
                </c:pt>
                <c:pt idx="6">
                  <c:v>0.99450678665940395</c:v>
                </c:pt>
                <c:pt idx="7">
                  <c:v>0.99450678665940395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8-460A-ADA3-779BD61B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88384"/>
        <c:axId val="105491072"/>
      </c:lineChart>
      <c:catAx>
        <c:axId val="1054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91072"/>
        <c:crosses val="autoZero"/>
        <c:auto val="1"/>
        <c:lblAlgn val="ctr"/>
        <c:lblOffset val="100"/>
        <c:noMultiLvlLbl val="0"/>
      </c:catAx>
      <c:valAx>
        <c:axId val="105491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548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'LIFT CHART'!$K$19:$K$28</c:f>
              <c:numCache>
                <c:formatCode>_(* #,##0.00_);_(* \(#,##0.00\);_(* "-"??_);_(@_)</c:formatCode>
                <c:ptCount val="10"/>
                <c:pt idx="0">
                  <c:v>3.2269268085133818</c:v>
                </c:pt>
                <c:pt idx="1">
                  <c:v>2.2814719846828746</c:v>
                </c:pt>
                <c:pt idx="2">
                  <c:v>2.0956245843285268</c:v>
                </c:pt>
                <c:pt idx="3">
                  <c:v>2.0719795255946174</c:v>
                </c:pt>
                <c:pt idx="4">
                  <c:v>1.8737923743154521</c:v>
                </c:pt>
                <c:pt idx="5">
                  <c:v>1.5871469277110384</c:v>
                </c:pt>
                <c:pt idx="6">
                  <c:v>1.4207239809420058</c:v>
                </c:pt>
                <c:pt idx="7">
                  <c:v>1.2431334833242549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A-437B-B295-183E179F43FA}"/>
            </c:ext>
          </c:extLst>
        </c:ser>
        <c:ser>
          <c:idx val="1"/>
          <c:order val="1"/>
          <c:val>
            <c:numRef>
              <c:f>'LIFT CHART'!$L$19:$L$28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A-437B-B295-183E179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33760"/>
        <c:axId val="111335296"/>
      </c:lineChart>
      <c:catAx>
        <c:axId val="1113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35296"/>
        <c:crosses val="autoZero"/>
        <c:auto val="1"/>
        <c:lblAlgn val="ctr"/>
        <c:lblOffset val="100"/>
        <c:noMultiLvlLbl val="0"/>
      </c:catAx>
      <c:valAx>
        <c:axId val="11133529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133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15</xdr:row>
      <xdr:rowOff>142875</xdr:rowOff>
    </xdr:from>
    <xdr:to>
      <xdr:col>16</xdr:col>
      <xdr:colOff>104775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14</xdr:row>
      <xdr:rowOff>47625</xdr:rowOff>
    </xdr:from>
    <xdr:to>
      <xdr:col>16</xdr:col>
      <xdr:colOff>219074</xdr:colOff>
      <xdr:row>28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30</xdr:row>
      <xdr:rowOff>19050</xdr:rowOff>
    </xdr:from>
    <xdr:to>
      <xdr:col>8</xdr:col>
      <xdr:colOff>390525</xdr:colOff>
      <xdr:row>43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30</xdr:row>
      <xdr:rowOff>123825</xdr:rowOff>
    </xdr:from>
    <xdr:to>
      <xdr:col>15</xdr:col>
      <xdr:colOff>104775</xdr:colOff>
      <xdr:row>43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8"/>
  <sheetViews>
    <sheetView topLeftCell="A7" workbookViewId="0">
      <selection activeCell="O10" sqref="O10"/>
    </sheetView>
  </sheetViews>
  <sheetFormatPr defaultRowHeight="15"/>
  <cols>
    <col min="1" max="1" width="13.5703125" customWidth="1"/>
    <col min="6" max="7" width="10.28515625" bestFit="1" customWidth="1"/>
    <col min="10" max="10" width="10.85546875" customWidth="1"/>
    <col min="11" max="11" width="16.42578125" customWidth="1"/>
  </cols>
  <sheetData>
    <row r="3" spans="1:14" ht="47.25">
      <c r="A3" s="2" t="s">
        <v>0</v>
      </c>
      <c r="B3" s="3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4" ht="15.75">
      <c r="A4" s="4" t="s">
        <v>13</v>
      </c>
      <c r="B4" s="5">
        <v>438</v>
      </c>
      <c r="C4" s="5">
        <v>466</v>
      </c>
      <c r="D4" s="6">
        <v>928</v>
      </c>
      <c r="E4" s="6">
        <v>734</v>
      </c>
      <c r="F4" s="15">
        <f>E4/$E$14</f>
        <v>0.11636017755231452</v>
      </c>
      <c r="G4" s="15">
        <f>G5+F4</f>
        <v>0.99999999999999989</v>
      </c>
      <c r="H4" s="6">
        <v>194</v>
      </c>
      <c r="I4" s="15">
        <f>H4/$H$14</f>
        <v>6.4430421786781794E-2</v>
      </c>
      <c r="J4" s="15">
        <f>J5+I4</f>
        <v>1</v>
      </c>
      <c r="K4" s="7">
        <f>H4/D4*100</f>
        <v>20.905172413793103</v>
      </c>
      <c r="L4" s="4">
        <f>(F4/I4)*100</f>
        <v>180.59819309794798</v>
      </c>
      <c r="M4" s="8">
        <f>(J4-G4)*100</f>
        <v>1.1102230246251565E-14</v>
      </c>
    </row>
    <row r="5" spans="1:14" ht="15.75">
      <c r="A5" s="4" t="s">
        <v>14</v>
      </c>
      <c r="B5" s="5">
        <v>429</v>
      </c>
      <c r="C5" s="5">
        <v>438</v>
      </c>
      <c r="D5" s="6">
        <v>929</v>
      </c>
      <c r="E5" s="6">
        <v>646</v>
      </c>
      <c r="F5" s="15">
        <f t="shared" ref="F5:F13" si="0">E5/$E$14</f>
        <v>0.10240963855421686</v>
      </c>
      <c r="G5" s="15">
        <f t="shared" ref="G5:G13" si="1">G6+F5</f>
        <v>0.88363982244768535</v>
      </c>
      <c r="H5" s="6">
        <v>283</v>
      </c>
      <c r="I5" s="15">
        <f t="shared" ref="I5:I13" si="2">H5/$H$14</f>
        <v>9.3988708070408503E-2</v>
      </c>
      <c r="J5" s="15">
        <f t="shared" ref="J5:J13" si="3">J6+I5</f>
        <v>0.93556957821321818</v>
      </c>
      <c r="K5" s="7">
        <f t="shared" ref="K5:K13" si="4">H5/D5*100</f>
        <v>30.462863293864373</v>
      </c>
      <c r="L5" s="4">
        <f t="shared" ref="L5:L13" si="5">(F5/I5)*100</f>
        <v>108.95951296351483</v>
      </c>
      <c r="M5" s="8">
        <f t="shared" ref="M5:M13" si="6">(J5-G5)*100</f>
        <v>5.1929755765532821</v>
      </c>
      <c r="N5" s="1"/>
    </row>
    <row r="6" spans="1:14" ht="15.75">
      <c r="A6" s="4" t="s">
        <v>15</v>
      </c>
      <c r="B6" s="5">
        <v>424</v>
      </c>
      <c r="C6" s="5">
        <v>429</v>
      </c>
      <c r="D6" s="6">
        <v>928</v>
      </c>
      <c r="E6" s="6">
        <v>654</v>
      </c>
      <c r="F6" s="15">
        <f t="shared" si="0"/>
        <v>0.10367786937222574</v>
      </c>
      <c r="G6" s="15">
        <f t="shared" si="1"/>
        <v>0.78123018389346854</v>
      </c>
      <c r="H6" s="6">
        <v>274</v>
      </c>
      <c r="I6" s="15">
        <f t="shared" si="2"/>
        <v>9.0999667884423777E-2</v>
      </c>
      <c r="J6" s="15">
        <f t="shared" si="3"/>
        <v>0.84158087014280969</v>
      </c>
      <c r="K6" s="7">
        <f t="shared" si="4"/>
        <v>29.52586206896552</v>
      </c>
      <c r="L6" s="4">
        <f t="shared" si="5"/>
        <v>113.93214039407727</v>
      </c>
      <c r="M6" s="8">
        <f t="shared" si="6"/>
        <v>6.0350686249341141</v>
      </c>
    </row>
    <row r="7" spans="1:14" ht="15.75">
      <c r="A7" s="4" t="s">
        <v>16</v>
      </c>
      <c r="B7" s="5">
        <v>420</v>
      </c>
      <c r="C7" s="5">
        <v>425</v>
      </c>
      <c r="D7" s="6">
        <v>942</v>
      </c>
      <c r="E7" s="6">
        <v>660</v>
      </c>
      <c r="F7" s="15">
        <f t="shared" si="0"/>
        <v>0.1046290424857324</v>
      </c>
      <c r="G7" s="15">
        <f t="shared" si="1"/>
        <v>0.67755231452124276</v>
      </c>
      <c r="H7" s="6">
        <v>282</v>
      </c>
      <c r="I7" s="15">
        <f t="shared" si="2"/>
        <v>9.3656592494187979E-2</v>
      </c>
      <c r="J7" s="15">
        <f t="shared" si="3"/>
        <v>0.75058120225838587</v>
      </c>
      <c r="K7" s="7">
        <f t="shared" si="4"/>
        <v>29.936305732484076</v>
      </c>
      <c r="L7" s="4">
        <f t="shared" si="5"/>
        <v>111.71561947678732</v>
      </c>
      <c r="M7" s="8">
        <f t="shared" si="6"/>
        <v>7.3028887737143116</v>
      </c>
    </row>
    <row r="8" spans="1:14" ht="15.75">
      <c r="A8" s="4" t="s">
        <v>17</v>
      </c>
      <c r="B8" s="5">
        <v>417</v>
      </c>
      <c r="C8" s="5">
        <v>420</v>
      </c>
      <c r="D8" s="6">
        <v>929</v>
      </c>
      <c r="E8" s="6">
        <v>620</v>
      </c>
      <c r="F8" s="15">
        <f t="shared" si="0"/>
        <v>9.8287888395688014E-2</v>
      </c>
      <c r="G8" s="15">
        <f t="shared" si="1"/>
        <v>0.57292327203551041</v>
      </c>
      <c r="H8" s="6">
        <v>309</v>
      </c>
      <c r="I8" s="15">
        <f t="shared" si="2"/>
        <v>0.10262371305214214</v>
      </c>
      <c r="J8" s="15">
        <f t="shared" si="3"/>
        <v>0.65692460976419786</v>
      </c>
      <c r="K8" s="7">
        <f t="shared" si="4"/>
        <v>33.261571582346612</v>
      </c>
      <c r="L8" s="4">
        <f t="shared" si="5"/>
        <v>95.775026524083046</v>
      </c>
      <c r="M8" s="17">
        <f t="shared" si="6"/>
        <v>8.4001337728687453</v>
      </c>
    </row>
    <row r="9" spans="1:14" ht="15.75">
      <c r="A9" s="4" t="s">
        <v>18</v>
      </c>
      <c r="B9" s="5">
        <v>414</v>
      </c>
      <c r="C9" s="5">
        <v>416</v>
      </c>
      <c r="D9" s="6">
        <v>925</v>
      </c>
      <c r="E9" s="6">
        <v>592</v>
      </c>
      <c r="F9" s="15">
        <f t="shared" si="0"/>
        <v>9.3849080532656948E-2</v>
      </c>
      <c r="G9" s="15">
        <f t="shared" si="1"/>
        <v>0.47463538363982238</v>
      </c>
      <c r="H9" s="6">
        <v>333</v>
      </c>
      <c r="I9" s="15">
        <f t="shared" si="2"/>
        <v>0.11059448688143474</v>
      </c>
      <c r="J9" s="15">
        <f t="shared" si="3"/>
        <v>0.55430089671205574</v>
      </c>
      <c r="K9" s="7">
        <f t="shared" si="4"/>
        <v>36</v>
      </c>
      <c r="L9" s="4">
        <f t="shared" si="5"/>
        <v>84.858733178327356</v>
      </c>
      <c r="M9" s="8">
        <f t="shared" si="6"/>
        <v>7.9665513072233356</v>
      </c>
    </row>
    <row r="10" spans="1:14" ht="15.75">
      <c r="A10" s="4" t="s">
        <v>19</v>
      </c>
      <c r="B10" s="5">
        <v>409</v>
      </c>
      <c r="C10" s="5">
        <v>414</v>
      </c>
      <c r="D10" s="6">
        <v>941</v>
      </c>
      <c r="E10" s="6">
        <v>601</v>
      </c>
      <c r="F10" s="15">
        <f t="shared" si="0"/>
        <v>9.5275840202916934E-2</v>
      </c>
      <c r="G10" s="15">
        <f t="shared" si="1"/>
        <v>0.38078630310716544</v>
      </c>
      <c r="H10" s="6">
        <v>340</v>
      </c>
      <c r="I10" s="15">
        <f t="shared" si="2"/>
        <v>0.11291929591497842</v>
      </c>
      <c r="J10" s="15">
        <f t="shared" si="3"/>
        <v>0.44370640983062104</v>
      </c>
      <c r="K10" s="7">
        <f t="shared" si="4"/>
        <v>36.1317747077577</v>
      </c>
      <c r="L10" s="4">
        <f t="shared" si="5"/>
        <v>84.375163191465546</v>
      </c>
      <c r="M10" s="8">
        <f>(J10-G10)*100</f>
        <v>6.29201067234556</v>
      </c>
    </row>
    <row r="11" spans="1:14" ht="15.75">
      <c r="A11" s="4" t="s">
        <v>20</v>
      </c>
      <c r="B11" s="5">
        <v>407</v>
      </c>
      <c r="C11" s="5">
        <v>409</v>
      </c>
      <c r="D11" s="6">
        <v>931</v>
      </c>
      <c r="E11" s="6">
        <v>615</v>
      </c>
      <c r="F11" s="15">
        <f t="shared" si="0"/>
        <v>9.749524413443246E-2</v>
      </c>
      <c r="G11" s="15">
        <f t="shared" si="1"/>
        <v>0.28551046290424853</v>
      </c>
      <c r="H11" s="6">
        <v>316</v>
      </c>
      <c r="I11" s="15">
        <f t="shared" si="2"/>
        <v>0.10494852208568582</v>
      </c>
      <c r="J11" s="15">
        <f t="shared" si="3"/>
        <v>0.33078711391564264</v>
      </c>
      <c r="K11" s="7">
        <f t="shared" si="4"/>
        <v>33.941997851772285</v>
      </c>
      <c r="L11" s="4">
        <f t="shared" si="5"/>
        <v>92.898158255941809</v>
      </c>
      <c r="M11" s="8">
        <f t="shared" si="6"/>
        <v>4.5276651011394105</v>
      </c>
    </row>
    <row r="12" spans="1:14" ht="15.75">
      <c r="A12" s="4" t="s">
        <v>21</v>
      </c>
      <c r="B12" s="5">
        <v>403</v>
      </c>
      <c r="C12" s="5">
        <v>407</v>
      </c>
      <c r="D12" s="6">
        <v>932</v>
      </c>
      <c r="E12" s="6">
        <v>589</v>
      </c>
      <c r="F12" s="15">
        <f t="shared" si="0"/>
        <v>9.337349397590361E-2</v>
      </c>
      <c r="G12" s="15">
        <f t="shared" si="1"/>
        <v>0.18801521876981608</v>
      </c>
      <c r="H12" s="6">
        <v>343</v>
      </c>
      <c r="I12" s="15">
        <f t="shared" si="2"/>
        <v>0.11391564264363999</v>
      </c>
      <c r="J12" s="15">
        <f t="shared" si="3"/>
        <v>0.22583859182995683</v>
      </c>
      <c r="K12" s="7">
        <f t="shared" si="4"/>
        <v>36.802575107296136</v>
      </c>
      <c r="L12" s="4">
        <f t="shared" si="5"/>
        <v>81.967227510625591</v>
      </c>
      <c r="M12" s="8">
        <f t="shared" si="6"/>
        <v>3.7823373060140746</v>
      </c>
    </row>
    <row r="13" spans="1:14" ht="16.5" thickBot="1">
      <c r="A13" s="9" t="s">
        <v>22</v>
      </c>
      <c r="B13" s="10">
        <v>350</v>
      </c>
      <c r="C13" s="10">
        <v>403</v>
      </c>
      <c r="D13" s="11">
        <v>933</v>
      </c>
      <c r="E13" s="11">
        <v>597</v>
      </c>
      <c r="F13" s="16">
        <f t="shared" si="0"/>
        <v>9.4641724793912488E-2</v>
      </c>
      <c r="G13" s="16">
        <f t="shared" si="1"/>
        <v>9.4641724793912488E-2</v>
      </c>
      <c r="H13" s="11">
        <v>337</v>
      </c>
      <c r="I13" s="16">
        <f t="shared" si="2"/>
        <v>0.11192294918631684</v>
      </c>
      <c r="J13" s="16">
        <f t="shared" si="3"/>
        <v>0.11192294918631684</v>
      </c>
      <c r="K13" s="12">
        <f t="shared" si="4"/>
        <v>36.120042872454448</v>
      </c>
      <c r="L13" s="9">
        <f t="shared" si="5"/>
        <v>84.559713161563948</v>
      </c>
      <c r="M13" s="13">
        <f t="shared" si="6"/>
        <v>1.7281224392404357</v>
      </c>
    </row>
    <row r="14" spans="1:14" ht="15.75" thickTop="1">
      <c r="D14" s="14">
        <f>SUM(D4:D13)</f>
        <v>9318</v>
      </c>
      <c r="E14" s="14">
        <f>SUM(E4:E13)</f>
        <v>6308</v>
      </c>
      <c r="H14" s="14">
        <f>SUM(H4:H13)</f>
        <v>3011</v>
      </c>
    </row>
    <row r="18" spans="5:8">
      <c r="G18" t="s">
        <v>6</v>
      </c>
      <c r="H18" t="s">
        <v>9</v>
      </c>
    </row>
    <row r="19" spans="5:8">
      <c r="E19">
        <f>G28</f>
        <v>9.4641724793912488E-2</v>
      </c>
      <c r="F19">
        <f>H28</f>
        <v>0.11192294918631684</v>
      </c>
      <c r="G19">
        <v>0.99999999999999989</v>
      </c>
      <c r="H19">
        <v>1</v>
      </c>
    </row>
    <row r="20" spans="5:8">
      <c r="E20">
        <f>G27</f>
        <v>0.18801521876981608</v>
      </c>
      <c r="F20">
        <f>H27</f>
        <v>0.22583859182995683</v>
      </c>
      <c r="G20">
        <v>0.88363982244768535</v>
      </c>
      <c r="H20">
        <v>0.93556957821321818</v>
      </c>
    </row>
    <row r="21" spans="5:8">
      <c r="E21">
        <f>G26</f>
        <v>0.28551046290424853</v>
      </c>
      <c r="F21">
        <f>H26</f>
        <v>0.33078711391564264</v>
      </c>
      <c r="G21">
        <v>0.78123018389346854</v>
      </c>
      <c r="H21">
        <v>0.84158087014280969</v>
      </c>
    </row>
    <row r="22" spans="5:8">
      <c r="E22">
        <f>G25</f>
        <v>0.38078630310716544</v>
      </c>
      <c r="F22">
        <f>H25</f>
        <v>0.44370640983062104</v>
      </c>
      <c r="G22">
        <v>0.67755231452124276</v>
      </c>
      <c r="H22">
        <v>0.75058120225838587</v>
      </c>
    </row>
    <row r="23" spans="5:8">
      <c r="E23">
        <f>G24</f>
        <v>0.47463538363982238</v>
      </c>
      <c r="F23">
        <f>H24</f>
        <v>0.55430089671205574</v>
      </c>
      <c r="G23">
        <v>0.57292327203551041</v>
      </c>
      <c r="H23">
        <v>0.65692460976419786</v>
      </c>
    </row>
    <row r="24" spans="5:8">
      <c r="E24">
        <f>G23</f>
        <v>0.57292327203551041</v>
      </c>
      <c r="F24">
        <f>H23</f>
        <v>0.65692460976419786</v>
      </c>
      <c r="G24">
        <v>0.47463538363982238</v>
      </c>
      <c r="H24">
        <v>0.55430089671205574</v>
      </c>
    </row>
    <row r="25" spans="5:8">
      <c r="E25">
        <f>G22</f>
        <v>0.67755231452124276</v>
      </c>
      <c r="F25">
        <f>H22</f>
        <v>0.75058120225838587</v>
      </c>
      <c r="G25">
        <v>0.38078630310716544</v>
      </c>
      <c r="H25">
        <v>0.44370640983062104</v>
      </c>
    </row>
    <row r="26" spans="5:8">
      <c r="E26">
        <f>G21</f>
        <v>0.78123018389346854</v>
      </c>
      <c r="F26">
        <f>H21</f>
        <v>0.84158087014280969</v>
      </c>
      <c r="G26">
        <v>0.28551046290424853</v>
      </c>
      <c r="H26">
        <v>0.33078711391564264</v>
      </c>
    </row>
    <row r="27" spans="5:8">
      <c r="E27">
        <f>G20</f>
        <v>0.88363982244768535</v>
      </c>
      <c r="F27">
        <f>H20</f>
        <v>0.93556957821321818</v>
      </c>
      <c r="G27">
        <v>0.18801521876981608</v>
      </c>
      <c r="H27">
        <v>0.22583859182995683</v>
      </c>
    </row>
    <row r="28" spans="5:8">
      <c r="E28">
        <f>G19</f>
        <v>0.99999999999999989</v>
      </c>
      <c r="F28">
        <f>H19</f>
        <v>1</v>
      </c>
      <c r="G28">
        <v>9.4641724793912488E-2</v>
      </c>
      <c r="H28">
        <v>0.11192294918631684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9"/>
  <sheetViews>
    <sheetView workbookViewId="0">
      <selection activeCell="G3" sqref="G3:G13"/>
    </sheetView>
  </sheetViews>
  <sheetFormatPr defaultRowHeight="16.5"/>
  <cols>
    <col min="1" max="1" width="10.42578125" style="21" bestFit="1" customWidth="1"/>
    <col min="2" max="6" width="9.140625" style="21"/>
    <col min="7" max="7" width="9.140625" style="24"/>
    <col min="8" max="8" width="15.5703125" style="21" bestFit="1" customWidth="1"/>
    <col min="9" max="9" width="9.140625" style="21"/>
    <col min="10" max="10" width="9.140625" style="24"/>
    <col min="11" max="11" width="15" style="21" customWidth="1"/>
    <col min="12" max="16384" width="9.140625" style="21"/>
  </cols>
  <sheetData>
    <row r="3" spans="1:13" ht="36">
      <c r="A3" s="18" t="s">
        <v>0</v>
      </c>
      <c r="B3" s="19" t="s">
        <v>1</v>
      </c>
      <c r="C3" s="19" t="s">
        <v>2</v>
      </c>
      <c r="D3" s="18" t="s">
        <v>3</v>
      </c>
      <c r="E3" s="18" t="s">
        <v>4</v>
      </c>
      <c r="F3" s="18" t="s">
        <v>5</v>
      </c>
      <c r="G3" s="20" t="s">
        <v>6</v>
      </c>
      <c r="H3" s="18" t="s">
        <v>7</v>
      </c>
      <c r="I3" s="18" t="s">
        <v>8</v>
      </c>
      <c r="J3" s="20" t="s">
        <v>9</v>
      </c>
      <c r="K3" s="18" t="s">
        <v>10</v>
      </c>
      <c r="L3" s="18" t="s">
        <v>11</v>
      </c>
      <c r="M3" s="18" t="s">
        <v>12</v>
      </c>
    </row>
    <row r="4" spans="1:13" ht="18">
      <c r="A4" s="22" t="s">
        <v>13</v>
      </c>
      <c r="B4" s="23">
        <v>28</v>
      </c>
      <c r="C4" s="23">
        <v>102</v>
      </c>
      <c r="D4" s="23">
        <v>75301</v>
      </c>
      <c r="E4" s="23">
        <v>68306</v>
      </c>
      <c r="F4" s="39">
        <f>E4/E$14</f>
        <v>0.11008538523277066</v>
      </c>
      <c r="G4" s="39">
        <f>E4/E14</f>
        <v>0.11008538523277066</v>
      </c>
      <c r="H4" s="23">
        <v>6995</v>
      </c>
      <c r="I4" s="25">
        <f>H4/D4</f>
        <v>9.2893852671279267E-2</v>
      </c>
      <c r="J4" s="24">
        <f>H4/H14</f>
        <v>5.2780104277489796E-2</v>
      </c>
      <c r="K4" s="26">
        <f>H4/E4*100</f>
        <v>10.240681638509063</v>
      </c>
      <c r="L4" s="22">
        <f>F4/I4</f>
        <v>1.1850664179289296</v>
      </c>
      <c r="M4" s="27">
        <f>(G4-J4)*100</f>
        <v>5.7305280955280864</v>
      </c>
    </row>
    <row r="5" spans="1:13" ht="18">
      <c r="A5" s="22" t="s">
        <v>14</v>
      </c>
      <c r="B5" s="23">
        <v>101.9767942</v>
      </c>
      <c r="C5" s="23">
        <v>124.03345590000001</v>
      </c>
      <c r="D5" s="23">
        <v>75301</v>
      </c>
      <c r="E5" s="23">
        <v>66518</v>
      </c>
      <c r="F5" s="39">
        <f t="shared" ref="F5:F13" si="0">E5/E$14</f>
        <v>0.10720375450053346</v>
      </c>
      <c r="G5" s="39">
        <f>(E5+E4)/E14</f>
        <v>0.2172891397333041</v>
      </c>
      <c r="H5" s="23">
        <v>8783</v>
      </c>
      <c r="I5" s="25">
        <f t="shared" ref="I5:I13" si="1">H5/D5</f>
        <v>0.11663855725687573</v>
      </c>
      <c r="J5" s="24">
        <f>(H5+H4)/H14</f>
        <v>0.11905139174985475</v>
      </c>
      <c r="K5" s="26">
        <f t="shared" ref="K5:K13" si="2">H5/E5*100</f>
        <v>13.20394479689708</v>
      </c>
      <c r="L5" s="22">
        <f t="shared" ref="L5:L13" si="3">F5/I5</f>
        <v>0.91911077281619835</v>
      </c>
      <c r="M5" s="27">
        <f t="shared" ref="M5:M13" si="4">(G5-J5)*100</f>
        <v>9.8237747983449353</v>
      </c>
    </row>
    <row r="6" spans="1:13" ht="18">
      <c r="A6" s="22" t="s">
        <v>15</v>
      </c>
      <c r="B6" s="23">
        <v>124.0336554</v>
      </c>
      <c r="C6" s="23">
        <v>142.03783519999999</v>
      </c>
      <c r="D6" s="23">
        <v>75301</v>
      </c>
      <c r="E6" s="23">
        <v>65401</v>
      </c>
      <c r="F6" s="39">
        <f t="shared" si="0"/>
        <v>0.10540354111803404</v>
      </c>
      <c r="G6" s="39">
        <f>SUM(E4:E6)/$E$14</f>
        <v>0.32269268085133818</v>
      </c>
      <c r="H6" s="23">
        <v>9901</v>
      </c>
      <c r="I6" s="25">
        <f t="shared" si="1"/>
        <v>0.13148563764093438</v>
      </c>
      <c r="J6" s="24">
        <f>SUM(H4:H6)/$H$14</f>
        <v>0.1937584414212524</v>
      </c>
      <c r="K6" s="26">
        <f t="shared" si="2"/>
        <v>15.138912249048181</v>
      </c>
      <c r="L6" s="22">
        <f t="shared" si="3"/>
        <v>0.80163539538724193</v>
      </c>
      <c r="M6" s="27">
        <f t="shared" si="4"/>
        <v>12.893423943008578</v>
      </c>
    </row>
    <row r="7" spans="1:13" ht="18">
      <c r="A7" s="22" t="s">
        <v>16</v>
      </c>
      <c r="B7" s="23">
        <v>142.03789739999999</v>
      </c>
      <c r="C7" s="23">
        <v>158.3266237</v>
      </c>
      <c r="D7" s="23">
        <v>75301</v>
      </c>
      <c r="E7" s="23">
        <v>64283</v>
      </c>
      <c r="F7" s="39">
        <f t="shared" si="0"/>
        <v>0.10360171608523697</v>
      </c>
      <c r="G7" s="39">
        <f>SUM(E4:E7)/$E$14</f>
        <v>0.42629439693657512</v>
      </c>
      <c r="H7" s="23">
        <v>11018</v>
      </c>
      <c r="I7" s="25">
        <f t="shared" si="1"/>
        <v>0.14631943798887134</v>
      </c>
      <c r="J7" s="24">
        <f>SUM(H4:H7)/$H$14</f>
        <v>0.27689370788721129</v>
      </c>
      <c r="K7" s="26">
        <f t="shared" si="2"/>
        <v>17.139834793024594</v>
      </c>
      <c r="L7" s="22">
        <f t="shared" si="3"/>
        <v>0.70805162669580946</v>
      </c>
      <c r="M7" s="27">
        <f t="shared" si="4"/>
        <v>14.940068904936382</v>
      </c>
    </row>
    <row r="8" spans="1:13" ht="18">
      <c r="A8" s="22" t="s">
        <v>17</v>
      </c>
      <c r="B8" s="23">
        <v>158.32678970000001</v>
      </c>
      <c r="C8" s="23">
        <v>173.93943429999999</v>
      </c>
      <c r="D8" s="23">
        <v>75301</v>
      </c>
      <c r="E8" s="23">
        <v>63533</v>
      </c>
      <c r="F8" s="39">
        <f t="shared" si="0"/>
        <v>0.10239297836198311</v>
      </c>
      <c r="G8" s="39">
        <f>SUM(E4:E8)/$E$14</f>
        <v>0.52868737529855825</v>
      </c>
      <c r="H8" s="23">
        <v>11768</v>
      </c>
      <c r="I8" s="25">
        <f t="shared" si="1"/>
        <v>0.15627946508014501</v>
      </c>
      <c r="J8" s="24">
        <f>SUM(H4:H8)/$H$14</f>
        <v>0.3656880277067252</v>
      </c>
      <c r="K8" s="26">
        <f t="shared" si="2"/>
        <v>18.522657516566195</v>
      </c>
      <c r="L8" s="22">
        <f t="shared" si="3"/>
        <v>0.65519150778685331</v>
      </c>
      <c r="M8" s="27">
        <f t="shared" si="4"/>
        <v>16.299934759183305</v>
      </c>
    </row>
    <row r="9" spans="1:13" ht="18">
      <c r="A9" s="22" t="s">
        <v>18</v>
      </c>
      <c r="B9" s="23">
        <v>173.93961139999999</v>
      </c>
      <c r="C9" s="23">
        <v>189.40340230000001</v>
      </c>
      <c r="D9" s="23">
        <v>75301</v>
      </c>
      <c r="E9" s="23">
        <v>62113</v>
      </c>
      <c r="F9" s="40">
        <f t="shared" si="0"/>
        <v>0.10010443493928914</v>
      </c>
      <c r="G9" s="40">
        <f>SUM(E4:E9)/$E$14</f>
        <v>0.62879181023784736</v>
      </c>
      <c r="H9" s="23">
        <v>13189</v>
      </c>
      <c r="I9" s="25">
        <f t="shared" si="1"/>
        <v>0.17515039640907823</v>
      </c>
      <c r="J9" s="38">
        <f>SUM(H4:H9)/$H$14</f>
        <v>0.46520436728010806</v>
      </c>
      <c r="K9" s="26">
        <f t="shared" si="2"/>
        <v>21.233880186112408</v>
      </c>
      <c r="L9" s="22">
        <f t="shared" si="3"/>
        <v>0.57153416144995162</v>
      </c>
      <c r="M9" s="27">
        <f t="shared" si="4"/>
        <v>16.358744295773931</v>
      </c>
    </row>
    <row r="10" spans="1:13" ht="18">
      <c r="A10" s="22" t="s">
        <v>19</v>
      </c>
      <c r="B10" s="23">
        <v>189.40378920000001</v>
      </c>
      <c r="C10" s="23">
        <v>205.9196536</v>
      </c>
      <c r="D10" s="23">
        <v>75301</v>
      </c>
      <c r="E10" s="23">
        <v>60872</v>
      </c>
      <c r="F10" s="40">
        <f t="shared" si="0"/>
        <v>9.8104376919878417E-2</v>
      </c>
      <c r="G10" s="40">
        <f>SUM(E4:E10)/$E$14</f>
        <v>0.72689618715772575</v>
      </c>
      <c r="H10" s="23">
        <v>14429</v>
      </c>
      <c r="I10" s="25">
        <f t="shared" si="1"/>
        <v>0.19161764119998406</v>
      </c>
      <c r="J10" s="38">
        <f>SUM(H4:H10)/$H$14</f>
        <v>0.57407700839803522</v>
      </c>
      <c r="K10" s="26">
        <f t="shared" si="2"/>
        <v>23.703837560783285</v>
      </c>
      <c r="L10" s="22">
        <f t="shared" si="3"/>
        <v>0.51197987985610682</v>
      </c>
      <c r="M10" s="27">
        <f t="shared" si="4"/>
        <v>15.281917875969054</v>
      </c>
    </row>
    <row r="11" spans="1:13" ht="18">
      <c r="A11" s="22" t="s">
        <v>20</v>
      </c>
      <c r="B11" s="23">
        <v>205.91995969999999</v>
      </c>
      <c r="C11" s="23">
        <v>224.8829389</v>
      </c>
      <c r="D11" s="23">
        <v>75301</v>
      </c>
      <c r="E11" s="23">
        <v>59189</v>
      </c>
      <c r="F11" s="39">
        <f t="shared" si="0"/>
        <v>9.5391969468896762E-2</v>
      </c>
      <c r="G11" s="39">
        <f>SUM(E4:E11)/$E$14</f>
        <v>0.82228815662662258</v>
      </c>
      <c r="H11" s="23">
        <v>16113</v>
      </c>
      <c r="I11" s="25">
        <f t="shared" si="1"/>
        <v>0.21398122202892392</v>
      </c>
      <c r="J11" s="24">
        <f>SUM(H4:H11)/$H$14</f>
        <v>0.69565611064581112</v>
      </c>
      <c r="K11" s="26">
        <f t="shared" si="2"/>
        <v>27.222963726368079</v>
      </c>
      <c r="L11" s="22">
        <f t="shared" si="3"/>
        <v>0.44579598417286631</v>
      </c>
      <c r="M11" s="27">
        <f t="shared" si="4"/>
        <v>12.663204598081146</v>
      </c>
    </row>
    <row r="12" spans="1:13" ht="18">
      <c r="A12" s="22" t="s">
        <v>21</v>
      </c>
      <c r="B12" s="23">
        <v>224.88305149999999</v>
      </c>
      <c r="C12" s="23">
        <v>249.76445759999999</v>
      </c>
      <c r="D12" s="23">
        <v>75301</v>
      </c>
      <c r="E12" s="23">
        <v>57220</v>
      </c>
      <c r="F12" s="39">
        <f t="shared" si="0"/>
        <v>9.2218630032780968E-2</v>
      </c>
      <c r="G12" s="39">
        <f>SUM(E4:E12)/$E$14</f>
        <v>0.91450678665940355</v>
      </c>
      <c r="H12" s="23">
        <v>18081</v>
      </c>
      <c r="I12" s="25">
        <f t="shared" si="1"/>
        <v>0.24011633311642608</v>
      </c>
      <c r="J12" s="24">
        <f>SUM(H4:H12)/$H$14</f>
        <v>0.8320845688933155</v>
      </c>
      <c r="K12" s="26">
        <f t="shared" si="2"/>
        <v>31.599091226843761</v>
      </c>
      <c r="L12" s="22">
        <f t="shared" si="3"/>
        <v>0.38405813063981192</v>
      </c>
      <c r="M12" s="27">
        <f t="shared" si="4"/>
        <v>8.2422217766088046</v>
      </c>
    </row>
    <row r="13" spans="1:13" ht="18.75" thickBot="1">
      <c r="A13" s="28" t="s">
        <v>22</v>
      </c>
      <c r="B13" s="29">
        <v>249.76447859999999</v>
      </c>
      <c r="C13" s="29">
        <v>461.98191170000001</v>
      </c>
      <c r="D13" s="29">
        <v>75301</v>
      </c>
      <c r="E13" s="29">
        <v>53047</v>
      </c>
      <c r="F13" s="41">
        <f t="shared" si="0"/>
        <v>8.5493213340596508E-2</v>
      </c>
      <c r="G13" s="41">
        <f>SUM(E4:E13)/$E$14</f>
        <v>1</v>
      </c>
      <c r="H13" s="29">
        <v>22254</v>
      </c>
      <c r="I13" s="37">
        <f t="shared" si="1"/>
        <v>0.2955339238522729</v>
      </c>
      <c r="J13" s="36">
        <f>SUM(H4:H13)/$H$14</f>
        <v>1</v>
      </c>
      <c r="K13" s="30">
        <f t="shared" si="2"/>
        <v>41.951476992101341</v>
      </c>
      <c r="L13" s="28">
        <f t="shared" si="3"/>
        <v>0.2892839245870521</v>
      </c>
      <c r="M13" s="31">
        <f t="shared" si="4"/>
        <v>0</v>
      </c>
    </row>
    <row r="14" spans="1:13" ht="17.25" thickTop="1">
      <c r="D14" s="32">
        <f>SUM(D4:D13)</f>
        <v>753010</v>
      </c>
      <c r="E14" s="32">
        <f>SUM(E4:E13)</f>
        <v>620482</v>
      </c>
      <c r="H14" s="32">
        <f>SUM(H4:H13)</f>
        <v>132531</v>
      </c>
    </row>
    <row r="18" spans="6:8" ht="18">
      <c r="F18" s="19"/>
      <c r="G18" s="24" t="s">
        <v>6</v>
      </c>
      <c r="H18" s="21" t="s">
        <v>9</v>
      </c>
    </row>
    <row r="19" spans="6:8">
      <c r="F19" s="35" t="s">
        <v>23</v>
      </c>
      <c r="G19" s="24">
        <v>0</v>
      </c>
      <c r="H19" s="21">
        <v>0</v>
      </c>
    </row>
    <row r="20" spans="6:8" ht="18">
      <c r="F20" s="34" t="s">
        <v>24</v>
      </c>
      <c r="G20" s="33">
        <v>0.1100748973181928</v>
      </c>
      <c r="H20" s="33">
        <v>5.2752631400052118E-2</v>
      </c>
    </row>
    <row r="21" spans="6:8" ht="18">
      <c r="F21" s="34" t="s">
        <v>25</v>
      </c>
      <c r="G21" s="33">
        <v>0.21780140130466297</v>
      </c>
      <c r="H21" s="33">
        <v>0.11651805440681615</v>
      </c>
    </row>
    <row r="22" spans="6:8" ht="18">
      <c r="F22" s="34" t="s">
        <v>26</v>
      </c>
      <c r="G22" s="33">
        <v>0.32410968833051462</v>
      </c>
      <c r="H22" s="33">
        <v>0.18693420650117265</v>
      </c>
    </row>
    <row r="23" spans="6:8">
      <c r="F23" s="35" t="s">
        <v>27</v>
      </c>
      <c r="G23" s="33">
        <v>0.42864460014496253</v>
      </c>
      <c r="H23" s="33">
        <v>0.26566660246314905</v>
      </c>
    </row>
    <row r="24" spans="6:8" ht="18">
      <c r="F24" s="34" t="s">
        <v>28</v>
      </c>
      <c r="G24" s="33">
        <v>0.53104856245469922</v>
      </c>
      <c r="H24" s="33">
        <v>0.35439208710528997</v>
      </c>
    </row>
    <row r="25" spans="6:8" ht="18">
      <c r="F25" s="34" t="s">
        <v>29</v>
      </c>
      <c r="G25" s="33">
        <v>0.63146895385358781</v>
      </c>
      <c r="H25" s="33">
        <v>0.45243085847656384</v>
      </c>
    </row>
    <row r="26" spans="6:8" ht="18">
      <c r="F26" s="34" t="s">
        <v>30</v>
      </c>
      <c r="G26" s="33">
        <v>0.7294950471128292</v>
      </c>
      <c r="H26" s="33">
        <v>0.561686362039859</v>
      </c>
    </row>
    <row r="27" spans="6:8">
      <c r="F27" s="35" t="s">
        <v>31</v>
      </c>
      <c r="G27" s="33">
        <v>0.82436820488040585</v>
      </c>
      <c r="H27" s="33">
        <v>0.6857275580380916</v>
      </c>
    </row>
    <row r="28" spans="6:8" ht="18">
      <c r="F28" s="34" t="s">
        <v>32</v>
      </c>
      <c r="G28" s="33">
        <v>0.9156970282676975</v>
      </c>
      <c r="H28" s="33">
        <v>0.82638991173904675</v>
      </c>
    </row>
    <row r="29" spans="6:8">
      <c r="F29" s="35" t="s">
        <v>33</v>
      </c>
      <c r="G29" s="33">
        <v>1</v>
      </c>
      <c r="H29" s="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30"/>
  <sheetViews>
    <sheetView tabSelected="1" topLeftCell="A25" workbookViewId="0">
      <selection activeCell="O30" sqref="O30"/>
    </sheetView>
  </sheetViews>
  <sheetFormatPr defaultRowHeight="16.5"/>
  <cols>
    <col min="1" max="2" width="9.140625" style="21"/>
    <col min="3" max="3" width="10.28515625" style="21" bestFit="1" customWidth="1"/>
    <col min="4" max="4" width="8" style="21" bestFit="1" customWidth="1"/>
    <col min="5" max="6" width="8" style="21" customWidth="1"/>
    <col min="7" max="7" width="14.7109375" style="21" bestFit="1" customWidth="1"/>
    <col min="8" max="8" width="14.140625" style="21" bestFit="1" customWidth="1"/>
    <col min="9" max="9" width="9.140625" style="21"/>
    <col min="10" max="10" width="11.42578125" style="21" bestFit="1" customWidth="1"/>
    <col min="11" max="11" width="20.42578125" style="21" bestFit="1" customWidth="1"/>
    <col min="12" max="16384" width="9.140625" style="21"/>
  </cols>
  <sheetData>
    <row r="3" spans="2:11">
      <c r="G3" s="43" t="s">
        <v>34</v>
      </c>
      <c r="H3" s="43"/>
      <c r="J3" s="43" t="s">
        <v>35</v>
      </c>
      <c r="K3" s="43"/>
    </row>
    <row r="4" spans="2:11">
      <c r="C4" s="21" t="s">
        <v>3</v>
      </c>
      <c r="D4" s="21" t="s">
        <v>4</v>
      </c>
      <c r="F4" s="21" t="s">
        <v>36</v>
      </c>
      <c r="G4" s="21" t="s">
        <v>37</v>
      </c>
      <c r="H4" s="24" t="s">
        <v>6</v>
      </c>
      <c r="J4" s="21" t="s">
        <v>38</v>
      </c>
      <c r="K4" s="21" t="s">
        <v>39</v>
      </c>
    </row>
    <row r="5" spans="2:11">
      <c r="C5" s="21">
        <v>75301</v>
      </c>
      <c r="D5" s="21">
        <v>68306</v>
      </c>
      <c r="F5" s="21">
        <v>1</v>
      </c>
      <c r="G5" s="42">
        <v>0.1</v>
      </c>
      <c r="H5" s="24">
        <v>0.11008538523277066</v>
      </c>
      <c r="J5" s="42">
        <v>0.1</v>
      </c>
      <c r="K5" s="33">
        <f>H5/G5</f>
        <v>1.1008538523277065</v>
      </c>
    </row>
    <row r="6" spans="2:11">
      <c r="C6" s="21">
        <v>75301</v>
      </c>
      <c r="D6" s="21">
        <v>66518</v>
      </c>
      <c r="F6" s="21">
        <v>2</v>
      </c>
      <c r="G6" s="42">
        <v>0.2</v>
      </c>
      <c r="H6" s="24">
        <v>0.2172891397333041</v>
      </c>
      <c r="J6" s="42">
        <v>0.2</v>
      </c>
      <c r="K6" s="33">
        <f t="shared" ref="K6:K14" si="0">H6/G6</f>
        <v>1.0864456986665205</v>
      </c>
    </row>
    <row r="7" spans="2:11">
      <c r="C7" s="21">
        <v>75301</v>
      </c>
      <c r="D7" s="21">
        <v>65401</v>
      </c>
      <c r="F7" s="21">
        <v>3</v>
      </c>
      <c r="G7" s="42">
        <v>0.3</v>
      </c>
      <c r="H7" s="24">
        <v>0.32269268085133818</v>
      </c>
      <c r="J7" s="42">
        <v>0.3</v>
      </c>
      <c r="K7" s="33">
        <f t="shared" si="0"/>
        <v>1.0756422695044607</v>
      </c>
    </row>
    <row r="8" spans="2:11">
      <c r="C8" s="21">
        <v>75301</v>
      </c>
      <c r="D8" s="21">
        <v>64283</v>
      </c>
      <c r="F8" s="21">
        <v>4</v>
      </c>
      <c r="G8" s="42">
        <v>0.4</v>
      </c>
      <c r="H8" s="24">
        <v>0.42629439693657512</v>
      </c>
      <c r="J8" s="42">
        <v>0.4</v>
      </c>
      <c r="K8" s="33">
        <f t="shared" si="0"/>
        <v>1.0657359923414378</v>
      </c>
    </row>
    <row r="9" spans="2:11">
      <c r="C9" s="21">
        <v>75301</v>
      </c>
      <c r="D9" s="21">
        <v>63533</v>
      </c>
      <c r="F9" s="21">
        <v>5</v>
      </c>
      <c r="G9" s="42">
        <v>0.5</v>
      </c>
      <c r="H9" s="24">
        <v>0.52868737529855825</v>
      </c>
      <c r="J9" s="42">
        <v>0.5</v>
      </c>
      <c r="K9" s="33">
        <f t="shared" si="0"/>
        <v>1.0573747505971165</v>
      </c>
    </row>
    <row r="10" spans="2:11">
      <c r="C10" s="21">
        <v>75301</v>
      </c>
      <c r="D10" s="21">
        <v>62113</v>
      </c>
      <c r="F10" s="21">
        <v>6</v>
      </c>
      <c r="G10" s="42">
        <v>0.6</v>
      </c>
      <c r="H10" s="24">
        <v>0.62879181023784736</v>
      </c>
      <c r="J10" s="42">
        <v>0.6</v>
      </c>
      <c r="K10" s="33">
        <f t="shared" si="0"/>
        <v>1.0479863503964124</v>
      </c>
    </row>
    <row r="11" spans="2:11">
      <c r="C11" s="21">
        <v>75301</v>
      </c>
      <c r="D11" s="21">
        <v>60872</v>
      </c>
      <c r="F11" s="21">
        <v>7</v>
      </c>
      <c r="G11" s="42">
        <v>0.7</v>
      </c>
      <c r="H11" s="24">
        <v>0.72689618715772575</v>
      </c>
      <c r="J11" s="42">
        <v>0.7</v>
      </c>
      <c r="K11" s="33">
        <f t="shared" si="0"/>
        <v>1.0384231245110369</v>
      </c>
    </row>
    <row r="12" spans="2:11">
      <c r="C12" s="21">
        <v>75301</v>
      </c>
      <c r="D12" s="21">
        <v>59189</v>
      </c>
      <c r="F12" s="21">
        <v>8</v>
      </c>
      <c r="G12" s="42">
        <v>0.8</v>
      </c>
      <c r="H12" s="24">
        <v>0.82228815662662258</v>
      </c>
      <c r="J12" s="42">
        <v>0.8</v>
      </c>
      <c r="K12" s="33">
        <f t="shared" si="0"/>
        <v>1.0278601957832783</v>
      </c>
    </row>
    <row r="13" spans="2:11">
      <c r="C13" s="21">
        <v>75301</v>
      </c>
      <c r="D13" s="21">
        <v>57220</v>
      </c>
      <c r="F13" s="21">
        <v>9</v>
      </c>
      <c r="G13" s="42">
        <v>0.9</v>
      </c>
      <c r="H13" s="24">
        <v>0.91450678665940355</v>
      </c>
      <c r="J13" s="42">
        <v>0.9</v>
      </c>
      <c r="K13" s="33">
        <f t="shared" si="0"/>
        <v>1.0161186518437817</v>
      </c>
    </row>
    <row r="14" spans="2:11">
      <c r="C14" s="21">
        <v>75301</v>
      </c>
      <c r="D14" s="21">
        <v>53047</v>
      </c>
      <c r="F14" s="21">
        <v>10</v>
      </c>
      <c r="G14" s="42">
        <v>1</v>
      </c>
      <c r="H14" s="24">
        <v>1</v>
      </c>
      <c r="J14" s="42">
        <v>1</v>
      </c>
      <c r="K14" s="33">
        <f t="shared" si="0"/>
        <v>1</v>
      </c>
    </row>
    <row r="16" spans="2:11">
      <c r="B16" s="21" t="s">
        <v>40</v>
      </c>
    </row>
    <row r="17" spans="3:12">
      <c r="G17" s="43" t="s">
        <v>34</v>
      </c>
      <c r="H17" s="43"/>
      <c r="J17" s="43" t="s">
        <v>35</v>
      </c>
      <c r="K17" s="43"/>
    </row>
    <row r="18" spans="3:12">
      <c r="F18" s="21" t="s">
        <v>36</v>
      </c>
      <c r="G18" s="21" t="s">
        <v>37</v>
      </c>
      <c r="H18" s="24" t="s">
        <v>6</v>
      </c>
      <c r="J18" s="21" t="s">
        <v>38</v>
      </c>
      <c r="K18" s="21" t="s">
        <v>39</v>
      </c>
    </row>
    <row r="19" spans="3:12">
      <c r="F19" s="21">
        <v>1</v>
      </c>
      <c r="G19" s="42">
        <v>0.1</v>
      </c>
      <c r="H19" s="24">
        <v>0.32269268085133818</v>
      </c>
      <c r="J19" s="42">
        <v>0.1</v>
      </c>
      <c r="K19" s="33">
        <f>H19/G19</f>
        <v>3.2269268085133818</v>
      </c>
      <c r="L19" s="33">
        <f>J19/G19</f>
        <v>1</v>
      </c>
    </row>
    <row r="20" spans="3:12">
      <c r="F20" s="21">
        <v>2</v>
      </c>
      <c r="G20" s="42">
        <v>0.2</v>
      </c>
      <c r="H20" s="24">
        <v>0.45629439693657498</v>
      </c>
      <c r="J20" s="42">
        <v>0.2</v>
      </c>
      <c r="K20" s="33">
        <f t="shared" ref="K20:K28" si="1">H20/G20</f>
        <v>2.2814719846828746</v>
      </c>
      <c r="L20" s="33">
        <f t="shared" ref="L20:L28" si="2">J20/G20</f>
        <v>1</v>
      </c>
    </row>
    <row r="21" spans="3:12">
      <c r="F21" s="21">
        <v>3</v>
      </c>
      <c r="G21" s="42">
        <v>0.3</v>
      </c>
      <c r="H21" s="24">
        <v>0.628687375298558</v>
      </c>
      <c r="J21" s="42">
        <v>0.3</v>
      </c>
      <c r="K21" s="33">
        <f t="shared" si="1"/>
        <v>2.0956245843285268</v>
      </c>
      <c r="L21" s="33">
        <f t="shared" si="2"/>
        <v>1</v>
      </c>
    </row>
    <row r="22" spans="3:12">
      <c r="F22" s="21">
        <v>4</v>
      </c>
      <c r="G22" s="42">
        <v>0.4</v>
      </c>
      <c r="H22" s="24">
        <v>0.82879181023784698</v>
      </c>
      <c r="J22" s="42">
        <v>0.4</v>
      </c>
      <c r="K22" s="33">
        <f t="shared" si="1"/>
        <v>2.0719795255946174</v>
      </c>
      <c r="L22" s="33">
        <f t="shared" si="2"/>
        <v>1</v>
      </c>
    </row>
    <row r="23" spans="3:12">
      <c r="F23" s="21">
        <v>5</v>
      </c>
      <c r="G23" s="42">
        <v>0.5</v>
      </c>
      <c r="H23" s="24">
        <v>0.93689618715772605</v>
      </c>
      <c r="J23" s="42">
        <v>0.5</v>
      </c>
      <c r="K23" s="33">
        <f t="shared" si="1"/>
        <v>1.8737923743154521</v>
      </c>
      <c r="L23" s="33">
        <f t="shared" si="2"/>
        <v>1</v>
      </c>
    </row>
    <row r="24" spans="3:12">
      <c r="F24" s="21">
        <v>6</v>
      </c>
      <c r="G24" s="42">
        <v>0.6</v>
      </c>
      <c r="H24" s="24">
        <v>0.95228815662662303</v>
      </c>
      <c r="J24" s="42">
        <v>0.6</v>
      </c>
      <c r="K24" s="33">
        <f t="shared" si="1"/>
        <v>1.5871469277110384</v>
      </c>
      <c r="L24" s="33">
        <f t="shared" si="2"/>
        <v>1</v>
      </c>
    </row>
    <row r="25" spans="3:12">
      <c r="F25" s="21">
        <v>7</v>
      </c>
      <c r="G25" s="42">
        <v>0.7</v>
      </c>
      <c r="H25" s="24">
        <v>0.99450678665940395</v>
      </c>
      <c r="J25" s="42">
        <v>0.7</v>
      </c>
      <c r="K25" s="33">
        <f t="shared" si="1"/>
        <v>1.4207239809420058</v>
      </c>
      <c r="L25" s="33">
        <f t="shared" si="2"/>
        <v>1</v>
      </c>
    </row>
    <row r="26" spans="3:12">
      <c r="F26" s="21">
        <v>8</v>
      </c>
      <c r="G26" s="42">
        <v>0.8</v>
      </c>
      <c r="H26" s="24">
        <v>0.99450678665940395</v>
      </c>
      <c r="J26" s="42">
        <v>0.8</v>
      </c>
      <c r="K26" s="33">
        <f t="shared" si="1"/>
        <v>1.2431334833242549</v>
      </c>
      <c r="L26" s="33">
        <f t="shared" si="2"/>
        <v>1</v>
      </c>
    </row>
    <row r="27" spans="3:12">
      <c r="F27" s="21">
        <v>9</v>
      </c>
      <c r="G27" s="42">
        <v>0.9</v>
      </c>
      <c r="H27" s="24">
        <v>1</v>
      </c>
      <c r="J27" s="42">
        <v>0.9</v>
      </c>
      <c r="K27" s="33">
        <f t="shared" si="1"/>
        <v>1.1111111111111112</v>
      </c>
      <c r="L27" s="33">
        <f t="shared" si="2"/>
        <v>1</v>
      </c>
    </row>
    <row r="28" spans="3:12">
      <c r="F28" s="21">
        <v>10</v>
      </c>
      <c r="G28" s="42">
        <v>1</v>
      </c>
      <c r="H28" s="24">
        <v>1</v>
      </c>
      <c r="J28" s="42">
        <v>1</v>
      </c>
      <c r="K28" s="33">
        <f t="shared" si="1"/>
        <v>1</v>
      </c>
      <c r="L28" s="33">
        <f t="shared" si="2"/>
        <v>1</v>
      </c>
    </row>
    <row r="30" spans="3:12">
      <c r="C30" s="21" t="s">
        <v>41</v>
      </c>
      <c r="J30" s="21" t="s">
        <v>42</v>
      </c>
    </row>
  </sheetData>
  <mergeCells count="4">
    <mergeCell ref="J3:K3"/>
    <mergeCell ref="G3:H3"/>
    <mergeCell ref="G17:H17"/>
    <mergeCell ref="J17:K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</dc:creator>
  <cp:keywords/>
  <dc:description/>
  <cp:lastModifiedBy>Lillian King</cp:lastModifiedBy>
  <cp:revision/>
  <dcterms:created xsi:type="dcterms:W3CDTF">2009-03-24T22:52:31Z</dcterms:created>
  <dcterms:modified xsi:type="dcterms:W3CDTF">2022-05-01T16:43:06Z</dcterms:modified>
  <cp:category/>
  <cp:contentStatus/>
</cp:coreProperties>
</file>