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uhammedlutfiturkcan/hbbtv/"/>
    </mc:Choice>
  </mc:AlternateContent>
  <xr:revisionPtr revIDLastSave="0" documentId="13_ncr:1_{3BBC557C-F9AF-EF45-A7BE-CB921DBEDDD0}" xr6:coauthVersionLast="47" xr6:coauthVersionMax="47" xr10:uidLastSave="{00000000-0000-0000-0000-000000000000}"/>
  <bookViews>
    <workbookView xWindow="0" yWindow="500" windowWidth="35840" windowHeight="20200" activeTab="2" xr2:uid="{00000000-000D-0000-FFFF-FFFF00000000}"/>
  </bookViews>
  <sheets>
    <sheet name="train_test" sheetId="3" r:id="rId1"/>
    <sheet name="popularity_score" sheetId="2" r:id="rId2"/>
    <sheet name="popularity_score_2" sheetId="7" r:id="rId3"/>
    <sheet name="combined_score" sheetId="5" r:id="rId4"/>
    <sheet name="score_matrix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7" l="1"/>
  <c r="J5" i="7"/>
  <c r="J6" i="7"/>
  <c r="J7" i="7"/>
  <c r="J8" i="7"/>
  <c r="J2" i="7"/>
  <c r="J9" i="7"/>
  <c r="J11" i="7"/>
  <c r="J10" i="7"/>
  <c r="J12" i="7"/>
  <c r="J13" i="7"/>
  <c r="J14" i="7"/>
  <c r="J18" i="7"/>
  <c r="J19" i="7"/>
  <c r="J23" i="7"/>
  <c r="J20" i="7"/>
  <c r="J15" i="7"/>
  <c r="J27" i="7"/>
  <c r="J28" i="7"/>
  <c r="J24" i="7"/>
  <c r="J16" i="7"/>
  <c r="J25" i="7"/>
  <c r="J29" i="7"/>
  <c r="J21" i="7"/>
  <c r="J17" i="7"/>
  <c r="J30" i="7"/>
  <c r="J31" i="7"/>
  <c r="J26" i="7"/>
  <c r="J32" i="7"/>
  <c r="J33" i="7"/>
  <c r="J22" i="7"/>
  <c r="J38" i="7"/>
  <c r="J34" i="7"/>
  <c r="J35" i="7"/>
  <c r="J36" i="7"/>
  <c r="J42" i="7"/>
  <c r="J43" i="7"/>
  <c r="J44" i="7"/>
  <c r="J37" i="7"/>
  <c r="J39" i="7"/>
  <c r="J45" i="7"/>
  <c r="J40" i="7"/>
  <c r="J46" i="7"/>
  <c r="J47" i="7"/>
  <c r="J48" i="7"/>
  <c r="J49" i="7"/>
  <c r="J51" i="7"/>
  <c r="J52" i="7"/>
  <c r="J50" i="7"/>
  <c r="J41" i="7"/>
  <c r="J3" i="7"/>
  <c r="I6" i="7"/>
  <c r="K6" i="7" s="1"/>
  <c r="I7" i="7"/>
  <c r="K7" i="7" s="1"/>
  <c r="I4" i="7"/>
  <c r="K4" i="7" s="1"/>
  <c r="I3" i="7"/>
  <c r="K3" i="7" s="1"/>
  <c r="I8" i="7"/>
  <c r="I9" i="7"/>
  <c r="K9" i="7" s="1"/>
  <c r="I11" i="7"/>
  <c r="K11" i="7" s="1"/>
  <c r="I12" i="7"/>
  <c r="K12" i="7" s="1"/>
  <c r="I10" i="7"/>
  <c r="K10" i="7" s="1"/>
  <c r="I14" i="7"/>
  <c r="K14" i="7" s="1"/>
  <c r="I18" i="7"/>
  <c r="K18" i="7" s="1"/>
  <c r="I13" i="7"/>
  <c r="K13" i="7" s="1"/>
  <c r="I19" i="7"/>
  <c r="K19" i="7" s="1"/>
  <c r="I28" i="7"/>
  <c r="K28" i="7" s="1"/>
  <c r="I27" i="7"/>
  <c r="K27" i="7" s="1"/>
  <c r="I23" i="7"/>
  <c r="K23" i="7" s="1"/>
  <c r="I20" i="7"/>
  <c r="K20" i="7" s="1"/>
  <c r="I29" i="7"/>
  <c r="I24" i="7"/>
  <c r="I2" i="7"/>
  <c r="K2" i="7" s="1"/>
  <c r="I15" i="7"/>
  <c r="I21" i="7"/>
  <c r="K21" i="7" s="1"/>
  <c r="I25" i="7"/>
  <c r="K25" i="7" s="1"/>
  <c r="I32" i="7"/>
  <c r="K32" i="7" s="1"/>
  <c r="I30" i="7"/>
  <c r="K30" i="7" s="1"/>
  <c r="I31" i="7"/>
  <c r="K31" i="7" s="1"/>
  <c r="I38" i="7"/>
  <c r="K38" i="7" s="1"/>
  <c r="I16" i="7"/>
  <c r="K16" i="7" s="1"/>
  <c r="I33" i="7"/>
  <c r="K33" i="7" s="1"/>
  <c r="I42" i="7"/>
  <c r="K42" i="7" s="1"/>
  <c r="I17" i="7"/>
  <c r="K17" i="7" s="1"/>
  <c r="I26" i="7"/>
  <c r="K26" i="7" s="1"/>
  <c r="I36" i="7"/>
  <c r="K36" i="7" s="1"/>
  <c r="I35" i="7"/>
  <c r="I34" i="7"/>
  <c r="K34" i="7" s="1"/>
  <c r="I44" i="7"/>
  <c r="I43" i="7"/>
  <c r="K43" i="7" s="1"/>
  <c r="I22" i="7"/>
  <c r="I39" i="7"/>
  <c r="K39" i="7" s="1"/>
  <c r="I37" i="7"/>
  <c r="K37" i="7" s="1"/>
  <c r="I40" i="7"/>
  <c r="K40" i="7" s="1"/>
  <c r="I45" i="7"/>
  <c r="K45" i="7" s="1"/>
  <c r="I48" i="7"/>
  <c r="K48" i="7" s="1"/>
  <c r="I49" i="7"/>
  <c r="K49" i="7" s="1"/>
  <c r="I46" i="7"/>
  <c r="K46" i="7" s="1"/>
  <c r="I47" i="7"/>
  <c r="K47" i="7" s="1"/>
  <c r="I51" i="7"/>
  <c r="K51" i="7" s="1"/>
  <c r="I52" i="7"/>
  <c r="K52" i="7" s="1"/>
  <c r="I50" i="7"/>
  <c r="K50" i="7" s="1"/>
  <c r="I41" i="7"/>
  <c r="K41" i="7" s="1"/>
  <c r="I5" i="7"/>
  <c r="K5" i="7" s="1"/>
  <c r="K44" i="7"/>
  <c r="K8" i="7"/>
  <c r="K29" i="7"/>
  <c r="K24" i="7"/>
  <c r="K15" i="7"/>
  <c r="K22" i="7"/>
  <c r="K35" i="7"/>
  <c r="J24" i="6"/>
  <c r="K24" i="6"/>
  <c r="K23" i="6"/>
  <c r="J23" i="6"/>
  <c r="J22" i="6"/>
  <c r="J21" i="6"/>
  <c r="F19" i="6"/>
  <c r="D20" i="6"/>
  <c r="D19" i="6"/>
  <c r="K22" i="6"/>
  <c r="K21" i="6"/>
  <c r="K20" i="6"/>
  <c r="J20" i="6"/>
  <c r="K18" i="6"/>
  <c r="J18" i="6"/>
  <c r="I18" i="6"/>
  <c r="H18" i="6"/>
  <c r="G18" i="6"/>
  <c r="K17" i="6"/>
  <c r="J17" i="6"/>
  <c r="I17" i="6"/>
  <c r="H17" i="6"/>
  <c r="G17" i="6"/>
  <c r="K16" i="6"/>
  <c r="J16" i="6"/>
  <c r="I16" i="6"/>
  <c r="H16" i="6"/>
  <c r="G16" i="6"/>
  <c r="G19" i="6"/>
  <c r="G20" i="6"/>
  <c r="I21" i="6"/>
  <c r="I22" i="6"/>
  <c r="I23" i="6"/>
  <c r="I24" i="6"/>
  <c r="I20" i="6"/>
  <c r="H21" i="6"/>
  <c r="H22" i="6"/>
  <c r="H23" i="6"/>
  <c r="H24" i="6"/>
  <c r="H20" i="6"/>
  <c r="G21" i="6"/>
  <c r="G22" i="6"/>
  <c r="G23" i="6"/>
  <c r="G24" i="6"/>
  <c r="K19" i="6"/>
  <c r="J19" i="6"/>
  <c r="I19" i="6"/>
  <c r="H19" i="6"/>
  <c r="F21" i="6"/>
  <c r="F22" i="6"/>
  <c r="F23" i="6"/>
  <c r="F24" i="6"/>
  <c r="F20" i="6"/>
  <c r="E21" i="6"/>
  <c r="E22" i="6"/>
  <c r="E23" i="6"/>
  <c r="E24" i="6"/>
  <c r="E20" i="6"/>
  <c r="D21" i="6"/>
  <c r="D22" i="6"/>
  <c r="D23" i="6"/>
  <c r="D24" i="6"/>
  <c r="C21" i="6"/>
  <c r="C22" i="6"/>
  <c r="C23" i="6"/>
  <c r="C24" i="6"/>
  <c r="C20" i="6"/>
  <c r="C19" i="6"/>
  <c r="K15" i="6"/>
  <c r="J15" i="6"/>
  <c r="I15" i="6"/>
  <c r="H15" i="6"/>
  <c r="G15" i="6"/>
  <c r="F15" i="6"/>
  <c r="E15" i="6"/>
  <c r="D15" i="6"/>
  <c r="C15" i="6"/>
  <c r="C16" i="6"/>
  <c r="C17" i="6"/>
  <c r="C18" i="6"/>
  <c r="F17" i="6"/>
  <c r="F18" i="6"/>
  <c r="F16" i="6"/>
  <c r="E17" i="6"/>
  <c r="E18" i="6"/>
  <c r="E19" i="6"/>
  <c r="E16" i="6"/>
  <c r="D17" i="6"/>
  <c r="D18" i="6"/>
  <c r="D16" i="6"/>
  <c r="B22" i="6"/>
  <c r="B23" i="6"/>
  <c r="B24" i="6"/>
  <c r="B21" i="6"/>
  <c r="B20" i="6"/>
  <c r="B17" i="6"/>
  <c r="B18" i="6"/>
  <c r="B19" i="6"/>
  <c r="B16" i="6"/>
  <c r="I2" i="5"/>
  <c r="I3" i="5"/>
  <c r="I4" i="5"/>
  <c r="I5" i="5"/>
  <c r="I7" i="5"/>
  <c r="I8" i="5"/>
  <c r="I9" i="5"/>
  <c r="I10" i="5"/>
  <c r="I11" i="5"/>
  <c r="I12" i="5"/>
  <c r="I13" i="5"/>
  <c r="I14" i="5"/>
  <c r="I15" i="5"/>
  <c r="I18" i="5"/>
  <c r="I19" i="5"/>
  <c r="I27" i="5"/>
  <c r="I16" i="5"/>
  <c r="I17" i="5"/>
  <c r="I20" i="5"/>
  <c r="I21" i="5"/>
  <c r="I26" i="5"/>
  <c r="I28" i="5"/>
  <c r="I32" i="5"/>
  <c r="I22" i="5"/>
  <c r="I23" i="5"/>
  <c r="I24" i="5"/>
  <c r="I25" i="5"/>
  <c r="I29" i="5"/>
  <c r="I30" i="5"/>
  <c r="I31" i="5"/>
  <c r="I34" i="5"/>
  <c r="I33" i="5"/>
  <c r="I35" i="5"/>
  <c r="I36" i="5"/>
  <c r="I37" i="5"/>
  <c r="I40" i="5"/>
  <c r="I46" i="5"/>
  <c r="I47" i="5"/>
  <c r="I38" i="5"/>
  <c r="I39" i="5"/>
  <c r="I41" i="5"/>
  <c r="I42" i="5"/>
  <c r="I43" i="5"/>
  <c r="I44" i="5"/>
  <c r="I45" i="5"/>
  <c r="I51" i="5"/>
  <c r="I48" i="5"/>
  <c r="I49" i="5"/>
  <c r="I50" i="5"/>
  <c r="I52" i="5"/>
  <c r="I6" i="5"/>
  <c r="G52" i="5"/>
  <c r="H52" i="5" s="1"/>
  <c r="E52" i="5"/>
  <c r="F52" i="5" s="1"/>
  <c r="G50" i="5"/>
  <c r="H50" i="5" s="1"/>
  <c r="E50" i="5"/>
  <c r="F50" i="5" s="1"/>
  <c r="G49" i="5"/>
  <c r="H49" i="5" s="1"/>
  <c r="E49" i="5"/>
  <c r="F49" i="5" s="1"/>
  <c r="G48" i="5"/>
  <c r="H48" i="5" s="1"/>
  <c r="E48" i="5"/>
  <c r="F48" i="5" s="1"/>
  <c r="G51" i="5"/>
  <c r="H51" i="5" s="1"/>
  <c r="E51" i="5"/>
  <c r="F51" i="5" s="1"/>
  <c r="G45" i="5"/>
  <c r="H45" i="5" s="1"/>
  <c r="E45" i="5"/>
  <c r="F45" i="5" s="1"/>
  <c r="G44" i="5"/>
  <c r="H44" i="5" s="1"/>
  <c r="E44" i="5"/>
  <c r="F44" i="5" s="1"/>
  <c r="G43" i="5"/>
  <c r="H43" i="5" s="1"/>
  <c r="E43" i="5"/>
  <c r="F43" i="5" s="1"/>
  <c r="G42" i="5"/>
  <c r="H42" i="5" s="1"/>
  <c r="E42" i="5"/>
  <c r="F42" i="5" s="1"/>
  <c r="G41" i="5"/>
  <c r="H41" i="5" s="1"/>
  <c r="E41" i="5"/>
  <c r="F41" i="5" s="1"/>
  <c r="G39" i="5"/>
  <c r="H39" i="5" s="1"/>
  <c r="E39" i="5"/>
  <c r="F39" i="5" s="1"/>
  <c r="G38" i="5"/>
  <c r="H38" i="5" s="1"/>
  <c r="E38" i="5"/>
  <c r="F38" i="5" s="1"/>
  <c r="G47" i="5"/>
  <c r="H47" i="5" s="1"/>
  <c r="E47" i="5"/>
  <c r="F47" i="5" s="1"/>
  <c r="G46" i="5"/>
  <c r="H46" i="5" s="1"/>
  <c r="E46" i="5"/>
  <c r="F46" i="5" s="1"/>
  <c r="G40" i="5"/>
  <c r="H40" i="5" s="1"/>
  <c r="E40" i="5"/>
  <c r="F40" i="5" s="1"/>
  <c r="G37" i="5"/>
  <c r="H37" i="5" s="1"/>
  <c r="E37" i="5"/>
  <c r="F37" i="5" s="1"/>
  <c r="G36" i="5"/>
  <c r="H36" i="5" s="1"/>
  <c r="E36" i="5"/>
  <c r="F36" i="5" s="1"/>
  <c r="G35" i="5"/>
  <c r="H35" i="5" s="1"/>
  <c r="E35" i="5"/>
  <c r="F35" i="5" s="1"/>
  <c r="G33" i="5"/>
  <c r="H33" i="5" s="1"/>
  <c r="E33" i="5"/>
  <c r="F33" i="5" s="1"/>
  <c r="G34" i="5"/>
  <c r="H34" i="5" s="1"/>
  <c r="E34" i="5"/>
  <c r="F34" i="5" s="1"/>
  <c r="G31" i="5"/>
  <c r="H31" i="5" s="1"/>
  <c r="E31" i="5"/>
  <c r="F31" i="5" s="1"/>
  <c r="G30" i="5"/>
  <c r="H30" i="5" s="1"/>
  <c r="E30" i="5"/>
  <c r="F30" i="5" s="1"/>
  <c r="G29" i="5"/>
  <c r="H29" i="5" s="1"/>
  <c r="E29" i="5"/>
  <c r="F29" i="5" s="1"/>
  <c r="G25" i="5"/>
  <c r="H25" i="5" s="1"/>
  <c r="E25" i="5"/>
  <c r="F25" i="5" s="1"/>
  <c r="G24" i="5"/>
  <c r="H24" i="5" s="1"/>
  <c r="E24" i="5"/>
  <c r="F24" i="5" s="1"/>
  <c r="G23" i="5"/>
  <c r="H23" i="5" s="1"/>
  <c r="E23" i="5"/>
  <c r="F23" i="5" s="1"/>
  <c r="G22" i="5"/>
  <c r="H22" i="5" s="1"/>
  <c r="E22" i="5"/>
  <c r="F22" i="5" s="1"/>
  <c r="G32" i="5"/>
  <c r="H32" i="5" s="1"/>
  <c r="E32" i="5"/>
  <c r="F32" i="5" s="1"/>
  <c r="G28" i="5"/>
  <c r="H28" i="5" s="1"/>
  <c r="E28" i="5"/>
  <c r="F28" i="5" s="1"/>
  <c r="G26" i="5"/>
  <c r="H26" i="5" s="1"/>
  <c r="E26" i="5"/>
  <c r="F26" i="5" s="1"/>
  <c r="G21" i="5"/>
  <c r="H21" i="5" s="1"/>
  <c r="E21" i="5"/>
  <c r="F21" i="5" s="1"/>
  <c r="G20" i="5"/>
  <c r="H20" i="5" s="1"/>
  <c r="E20" i="5"/>
  <c r="F20" i="5" s="1"/>
  <c r="G17" i="5"/>
  <c r="H17" i="5" s="1"/>
  <c r="E17" i="5"/>
  <c r="F17" i="5" s="1"/>
  <c r="G16" i="5"/>
  <c r="H16" i="5" s="1"/>
  <c r="E16" i="5"/>
  <c r="F16" i="5" s="1"/>
  <c r="G27" i="5"/>
  <c r="H27" i="5" s="1"/>
  <c r="E27" i="5"/>
  <c r="F27" i="5" s="1"/>
  <c r="G19" i="5"/>
  <c r="H19" i="5" s="1"/>
  <c r="E19" i="5"/>
  <c r="F19" i="5" s="1"/>
  <c r="G18" i="5"/>
  <c r="H18" i="5" s="1"/>
  <c r="E18" i="5"/>
  <c r="F18" i="5" s="1"/>
  <c r="G15" i="5"/>
  <c r="H15" i="5" s="1"/>
  <c r="E15" i="5"/>
  <c r="F15" i="5" s="1"/>
  <c r="G14" i="5"/>
  <c r="H14" i="5" s="1"/>
  <c r="E14" i="5"/>
  <c r="F14" i="5" s="1"/>
  <c r="G13" i="5"/>
  <c r="H13" i="5" s="1"/>
  <c r="E13" i="5"/>
  <c r="F13" i="5" s="1"/>
  <c r="G12" i="5"/>
  <c r="H12" i="5" s="1"/>
  <c r="E12" i="5"/>
  <c r="F12" i="5" s="1"/>
  <c r="G11" i="5"/>
  <c r="H11" i="5" s="1"/>
  <c r="E11" i="5"/>
  <c r="F11" i="5" s="1"/>
  <c r="G10" i="5"/>
  <c r="H10" i="5" s="1"/>
  <c r="E10" i="5"/>
  <c r="F10" i="5" s="1"/>
  <c r="G9" i="5"/>
  <c r="H9" i="5" s="1"/>
  <c r="E9" i="5"/>
  <c r="F9" i="5" s="1"/>
  <c r="G8" i="5"/>
  <c r="H8" i="5" s="1"/>
  <c r="E8" i="5"/>
  <c r="F8" i="5" s="1"/>
  <c r="G7" i="5"/>
  <c r="H7" i="5" s="1"/>
  <c r="E7" i="5"/>
  <c r="F7" i="5" s="1"/>
  <c r="G5" i="5"/>
  <c r="H5" i="5" s="1"/>
  <c r="E5" i="5"/>
  <c r="F5" i="5" s="1"/>
  <c r="G4" i="5"/>
  <c r="H4" i="5" s="1"/>
  <c r="E4" i="5"/>
  <c r="F4" i="5" s="1"/>
  <c r="G3" i="5"/>
  <c r="H3" i="5" s="1"/>
  <c r="E3" i="5"/>
  <c r="F3" i="5" s="1"/>
  <c r="G2" i="5"/>
  <c r="H2" i="5" s="1"/>
  <c r="E2" i="5"/>
  <c r="F2" i="5" s="1"/>
  <c r="G6" i="5"/>
  <c r="H6" i="5" s="1"/>
  <c r="E6" i="5"/>
  <c r="F6" i="5" s="1"/>
</calcChain>
</file>

<file path=xl/sharedStrings.xml><?xml version="1.0" encoding="utf-8"?>
<sst xmlns="http://schemas.openxmlformats.org/spreadsheetml/2006/main" count="906" uniqueCount="212">
  <si>
    <t>second_team</t>
  </si>
  <si>
    <t>fifa ranking</t>
  </si>
  <si>
    <t>team value</t>
  </si>
  <si>
    <t>MEKSIKA</t>
  </si>
  <si>
    <t>EKVADOR</t>
  </si>
  <si>
    <t>BREZILYA</t>
  </si>
  <si>
    <t>KANADA</t>
  </si>
  <si>
    <t>URUGUAY</t>
  </si>
  <si>
    <t>ARJANTIN</t>
  </si>
  <si>
    <t>KATAR</t>
  </si>
  <si>
    <t>PORTEKIZ</t>
  </si>
  <si>
    <t>ALMANYA</t>
  </si>
  <si>
    <t>FRANSA</t>
  </si>
  <si>
    <t>GANA</t>
  </si>
  <si>
    <t>POLONYA</t>
  </si>
  <si>
    <t>ABD</t>
  </si>
  <si>
    <t>HOLLANDA</t>
  </si>
  <si>
    <t>ISPANYA</t>
  </si>
  <si>
    <t>KOSTA RIKA</t>
  </si>
  <si>
    <t>SENEGAL</t>
  </si>
  <si>
    <t>SIRBISTAN</t>
  </si>
  <si>
    <t>ITALYA</t>
  </si>
  <si>
    <t>AVUSTURYA</t>
  </si>
  <si>
    <t>BELCIKA</t>
  </si>
  <si>
    <t>KUZEY MAKEDONYA</t>
  </si>
  <si>
    <t>ISVICRE</t>
  </si>
  <si>
    <t>DANIMARKA</t>
  </si>
  <si>
    <t>HIRVATISTAN</t>
  </si>
  <si>
    <t>INGILTERE</t>
  </si>
  <si>
    <t>GUNEY KORE</t>
  </si>
  <si>
    <t>UKRAYNA</t>
  </si>
  <si>
    <t>MACARISTAN</t>
  </si>
  <si>
    <t>FAS</t>
  </si>
  <si>
    <t>SUUDI ARABISTAN</t>
  </si>
  <si>
    <t>JAPONYA</t>
  </si>
  <si>
    <t>ISVEC</t>
  </si>
  <si>
    <t>AVUSTRALYA</t>
  </si>
  <si>
    <t>ISKOCYA</t>
  </si>
  <si>
    <t>CEKYA</t>
  </si>
  <si>
    <t>KAMERUN</t>
  </si>
  <si>
    <t>RUSYA</t>
  </si>
  <si>
    <t>TUNUS</t>
  </si>
  <si>
    <t>FINLANDIYA</t>
  </si>
  <si>
    <t>IRAN</t>
  </si>
  <si>
    <t>GALLER</t>
  </si>
  <si>
    <t>TURKIYE</t>
  </si>
  <si>
    <t>SLOVAKYA</t>
  </si>
  <si>
    <t>popularity_10_base</t>
  </si>
  <si>
    <t>match_stage</t>
  </si>
  <si>
    <t>match_period</t>
  </si>
  <si>
    <t>tournament</t>
  </si>
  <si>
    <t>program_name</t>
  </si>
  <si>
    <t>YARI FINAL</t>
  </si>
  <si>
    <t>PT-2</t>
  </si>
  <si>
    <t>DUNYA KUPASI</t>
  </si>
  <si>
    <t>ARJANTIN-HIRVATISTAN FIFA 2022 DUNYA KUPASI KARSILASMASI</t>
  </si>
  <si>
    <t>FRANSA-FAS FIFA 2022 DUNYA KUPASI KARSILASMASI</t>
  </si>
  <si>
    <t>AVRUPA SAMPIYONASI</t>
  </si>
  <si>
    <t>INGILTERE-DANIMARKA UEFA EURO 2020 KARSILASMASI</t>
  </si>
  <si>
    <t>ITALYA-ISPANYA UEFA EURO 2020 KARSILASMASI</t>
  </si>
  <si>
    <t>SON 16</t>
  </si>
  <si>
    <t>PT-1</t>
  </si>
  <si>
    <t>FAS-ISPANYA FIFA 2022 DUNYA KUPASI KARSILASMASI</t>
  </si>
  <si>
    <t>FRANSA-POLONYA FIFA 2022 DUNYA KUPASI KARSILASMASI</t>
  </si>
  <si>
    <t>HOLLANDA-ABD FIFA 2022 DUNYA KUPASI KARSILASMASI</t>
  </si>
  <si>
    <t>JAPONYA-HIRVATISTAN FIFA 2022 DUNYA KUPASI KARSILASMASI</t>
  </si>
  <si>
    <t>ARJANTIN-AVUSTRALYA FIFA 2022 DUNYA KUPASI KARSILASMASI</t>
  </si>
  <si>
    <t>BREZILYA-GUNEY KORE FIFA 2022 DUNYA KUPASI KARSILASMASI</t>
  </si>
  <si>
    <t>PORTEKIZ-ISVICRE FIFA 2022 DUNYA KUPASI KARSILASMASI</t>
  </si>
  <si>
    <t>GALLER-DANIMARKA UEFA EURO 2020 KARSILASMASI</t>
  </si>
  <si>
    <t>HIRVATISTAN-ISPANYA UEFA EURO 2020 KARSILASMASI</t>
  </si>
  <si>
    <t>HOLLANDA-CEKYA UEFA EURO 2020 KARSILASMASI</t>
  </si>
  <si>
    <t>INGILTERE-ALMANYA UEFA EURO 2020 KARSILASMASI</t>
  </si>
  <si>
    <t>BELCIKA-PORTEKIZ UEFA EURO 2020 KARSILASMASI</t>
  </si>
  <si>
    <t>FRANSA-ISVICRE UEFA EURO 2020 KARSILASMASI</t>
  </si>
  <si>
    <t>ISVEC-UKRAYNA UEFA EURO 2020 KARSILASMASI</t>
  </si>
  <si>
    <t>ITALYA-AVUSTURYA UEFA EURO 2020 KARSILASMASI</t>
  </si>
  <si>
    <t>GROUP STAGE MATCH 3</t>
  </si>
  <si>
    <t>AVUSTRALYA-DANIMARKA FIFA 2022 DUNYA KUPASI KARSILASMASI</t>
  </si>
  <si>
    <t>EKVADOR-SENEGAL FIFA 2022 DUNYA KUPASI KARSILASMASI</t>
  </si>
  <si>
    <t>GANA-URUGUAY FIFA 2022 DUNYA KUPASI KARSILASMASI</t>
  </si>
  <si>
    <t>GUNEY KORE-PORTEKIZ FIFA 2022 DUNYA KUPASI KARSILASMASI</t>
  </si>
  <si>
    <t>HIRVATISTAN-BELCIKA FIFA 2022 DUNYA KUPASI KARSILASMASI</t>
  </si>
  <si>
    <t>HOLLANDA-KATAR FIFA 2022 DUNYA KUPASI KARSILASMASI</t>
  </si>
  <si>
    <t>KANADA-FAS FIFA 2022 DUNYA KUPASI KARSILASMASI</t>
  </si>
  <si>
    <t>TUNUS-FRANSA FIFA 2022 DUNYA KUPASI KARSILASMASI</t>
  </si>
  <si>
    <t>IRAN-ABD FIFA 2022 DUNYA KUPASI KARSILASMASI</t>
  </si>
  <si>
    <t>JAPONYA-ISPANYA FIFA 2022 DUNYA KUPASI KARSILASMASI</t>
  </si>
  <si>
    <t>KAMERUN-BREZILYA FIFA 2022 DUNYA KUPASI KARSILASMASI</t>
  </si>
  <si>
    <t>KOSTA RIKA-ALMANYA FIFA 2022 DUNYA KUPASI KARSILASMASI</t>
  </si>
  <si>
    <t>POLONYA-ARJANTIN FIFA 2022 DUNYA KUPASI KARSILASMASI</t>
  </si>
  <si>
    <t>SIRBISTAN-ISVICRE FIFA 2022 DUNYA KUPASI KARSILASMASI</t>
  </si>
  <si>
    <t>SUUDI ARABISTAN-MEKSIKA FIFA 2022 DUNYA KUPASI KARSILASMASI</t>
  </si>
  <si>
    <t>ISVEC-POLONYA UEFA EURO 2020 KARSILASMASI</t>
  </si>
  <si>
    <t>ISVICRE-TURKIYE UEFA EURO 2020 KARSILASMASI</t>
  </si>
  <si>
    <t>ITALYA-GALLER UEFA EURO 2020 KARSILASMASI</t>
  </si>
  <si>
    <t>KUZEY MAKEDONYA-HOLLANDA UEFA EURO 2020 KARSILASMASI</t>
  </si>
  <si>
    <t>SLOVAKYA-ISPANYA UEFA EURO 2020 KARSILASMASI</t>
  </si>
  <si>
    <t>UKRAYNA-AVUSTURYA UEFA EURO 2020 KARSILASMASI</t>
  </si>
  <si>
    <t>ALMANYA-MACARISTAN UEFA EURO 2020 KARSILASMASI</t>
  </si>
  <si>
    <t>CEKYA-INGILTERE UEFA EURO 2020 KARSILASMASI</t>
  </si>
  <si>
    <t>FINLANDIYA-BELCIKA UEFA EURO 2020 KARSILASMASI</t>
  </si>
  <si>
    <t>HIRVATISTAN-ISKOCYA UEFA EURO 2020 KARSILASMASI</t>
  </si>
  <si>
    <t>PORTEKIZ-FRANSA UEFA EURO 2020 KARSILASMASI</t>
  </si>
  <si>
    <t>RUSYA-DANIMARKA UEFA EURO 2020 KARSILASMASI</t>
  </si>
  <si>
    <t>GROUP STAGE MATCH 2</t>
  </si>
  <si>
    <t>OPT</t>
  </si>
  <si>
    <t>BELCIKA-FAS FIFA 2022 DUNYA KUPASI KARSILASMASI</t>
  </si>
  <si>
    <t>GALLER-IRAN FIFA 2022 DUNYA KUPASI KARSILASMASI</t>
  </si>
  <si>
    <t>GUNEY KORE-GANA FIFA 2022 DUNYA KUPASI KARSILASMASI</t>
  </si>
  <si>
    <t>JAPONYA-KOSTA RIKA FIFA 2022 DUNYA KUPASI KARSILASMASI</t>
  </si>
  <si>
    <t>KAMERUN-SIRBISTAN FIFA 2022 DUNYA KUPASI KARSILASMASI</t>
  </si>
  <si>
    <t>KATAR-SENEGAL FIFA 2022 DUNYA KUPASI KARSILASMASI</t>
  </si>
  <si>
    <t>POLONYA-SUUDI ARABISTAN FIFA 2022 DUNYA KUPASI KARSILASMASI</t>
  </si>
  <si>
    <t>TUNUS-AVUSTRALYA FIFA 2022 DUNYA KUPASI KARSILASMASI</t>
  </si>
  <si>
    <t>BREZILYA-ISVICRE FIFA 2022 DUNYA KUPASI KARSILASMASI</t>
  </si>
  <si>
    <t>FRANSA-DANIMARKA FIFA 2022 DUNYA KUPASI KARSILASMASI</t>
  </si>
  <si>
    <t>HIRVATISTAN-KANADA FIFA 2022 DUNYA KUPASI KARSILASMASI</t>
  </si>
  <si>
    <t>HOLLANDA-EKVADOR FIFA 2022 DUNYA KUPASI KARSILASMASI</t>
  </si>
  <si>
    <t>ARJANTIN-MEKSIKA FIFA 2022 DUNYA KUPASI KARSILASMASI</t>
  </si>
  <si>
    <t>INGILTERE-AMERIKA BIRLESIK DEVLETLERI FIFA 2022 DUNYA KUPASI KARSILASMASI</t>
  </si>
  <si>
    <t>ISPANYA-ALMANYA FIFA 2022 DUNYA KUPASI KARSILASMASI</t>
  </si>
  <si>
    <t>PORTEKIZ-URUGUAY FIFA 2022 DUNYA KUPASI KARSILASMASI</t>
  </si>
  <si>
    <t>FINLANDIYA-RUSYA UEFA EURO 2020 KARSILASMASI</t>
  </si>
  <si>
    <t>MACARISTAN-FRANSA UEFA EURO 2020 KARSILASMASI</t>
  </si>
  <si>
    <t>UKRAYNA-KUZEY MAKEDONYA UEFA EURO 2020 KARSILASMASI</t>
  </si>
  <si>
    <t>DANIMARKA-BELCIKA UEFA EURO 2020 KARSILASMASI</t>
  </si>
  <si>
    <t>HIRVATISTAN-CEKYA UEFA EURO 2020 KARSILASMASI</t>
  </si>
  <si>
    <t>PORTEKIZ-ALMANYA UEFA EURO 2020 KARSILASMASI</t>
  </si>
  <si>
    <t>TURKIYE-GALLER UEFA EURO 2020 KARSILASMASI</t>
  </si>
  <si>
    <t>HOLLANDA-AVUSTURYA UEFA EURO 2020 KARSILASMASI</t>
  </si>
  <si>
    <t>INGILTERE-ISKOCYA UEFA EURO 2020 KARSILASMASI</t>
  </si>
  <si>
    <t>ISPANYA-POLONYA UEFA EURO 2020 KARSILASMASI</t>
  </si>
  <si>
    <t>ITALYA-ISVICRE UEFA EURO 2020 KARSILASMASI</t>
  </si>
  <si>
    <t>GROUP STAGE MATCH 1</t>
  </si>
  <si>
    <t>ALMANYA-JAPONYA FIFA 2022 DUNYA KUPASI KARSILASMASI</t>
  </si>
  <si>
    <t>ARJANTIN-SUUDI ARABISTAN FIFA 2022 DUNYA KUPASI KARSILASMASI</t>
  </si>
  <si>
    <t>DANIMARKA-TUNUS FIFA 2022 DUNYA KUPASI KARSILASMASI</t>
  </si>
  <si>
    <t>FAS-HIRVATISTAN FIFA 2022 DUNYA KUPASI KARSILASMASI</t>
  </si>
  <si>
    <t>INGILTERE-IRAN FIFA 2022 DUNYA KUPASI KARSILASMASI</t>
  </si>
  <si>
    <t>ISVICRE-KAMERUN FIFA 2022 DUNYA KUPASI KARSILASMASI</t>
  </si>
  <si>
    <t>URUGUAY-GUNEY KORE FIFA 2022 DUNYA KUPASI KARSILASMASI</t>
  </si>
  <si>
    <t>ISPANYA-KOSTA RIKA FIFA 2022 DUNYA KUPASI KARSILASMASI</t>
  </si>
  <si>
    <t>KATAR-EKVADOR FIFA 2022 DUNYA KUPASI KARSILASMASI</t>
  </si>
  <si>
    <t>MEKSIKA-POLONYA FIFA 2022 DUNYA KUPASI KARSILASMASI</t>
  </si>
  <si>
    <t>PORTEKIZ-GANA FIFA 2022 DUNYA KUPASI KARSILASMASI</t>
  </si>
  <si>
    <t>SENEGAL-HOLLANDA FIFA 2022 DUNYA KUPASI KARSILASMASI</t>
  </si>
  <si>
    <t>ABD-GALLER FIFA 2022 DUNYA KUPASI KARSILASMASI</t>
  </si>
  <si>
    <t>BELCIKA-KANADA FIFA 2022 DUNYA KUPASI KARSILASMASI</t>
  </si>
  <si>
    <t>BREZILYA-SIRBISTAN FIFA 2022 DUNYA KUPASI KARSILASMASI</t>
  </si>
  <si>
    <t>FRANSA-AVUSTRALYA FIFA 2022 DUNYA KUPASI KARSILASMASI</t>
  </si>
  <si>
    <t>GALLER-ISVICRE UEFA EURO 2020 KARSILASMASI</t>
  </si>
  <si>
    <t>INGILTERE-HIRVATISTAN UEFA EURO 2020 KARSILASMASI</t>
  </si>
  <si>
    <t>ISKOCYA-CEKYA UEFA EURO 2020 KARSILASMASI</t>
  </si>
  <si>
    <t>AVUSTURYA-K.MAKEDONYA UEFA EURO 2020 KARSILASMASI</t>
  </si>
  <si>
    <t>DANIMARKA-FINLANDIYA EURO 2020 KARSILASMASI</t>
  </si>
  <si>
    <t>MACARISTAN-PORTEKIZ UEFA EURO 2020 KARSILASMASI</t>
  </si>
  <si>
    <t>POLONYA-SLOVAKYA UEFA EURO 2020  KARSILASMASI</t>
  </si>
  <si>
    <t>BELCIKA-RUSYA EURO 2020 KARSILASMASI</t>
  </si>
  <si>
    <t>DANIMARKA-FINLANDIYA UEFA EURO 2020 KARSILASMASI</t>
  </si>
  <si>
    <t>FRANSA-ALMANYA UEFA EURO 2020 KARSILASMASI</t>
  </si>
  <si>
    <t>HOLLANDA-UKRAYNA UEFA EURO 2020 KARSILASMASI</t>
  </si>
  <si>
    <t>ISPANYA-ISVEC UEFA EURO 2020 KARSILASMASI</t>
  </si>
  <si>
    <t>TURKIYE-ITALYA EURO 2020 KARSILASMASI</t>
  </si>
  <si>
    <t>FINAL</t>
  </si>
  <si>
    <t>ARJANTIN-FRANSA FIFA 2022 DUNYA KUPASI KARSILASMASI</t>
  </si>
  <si>
    <t>ITALYA-INGILTERE UEFA EURO 2020 KARSILASMASI</t>
  </si>
  <si>
    <t>CEYREK FINAL</t>
  </si>
  <si>
    <t>FAS-PORTEKIZ FIFA 2022 DUNYA KUPASI KARSILASMASI</t>
  </si>
  <si>
    <t>HIRVATISTAN-BREZILYA FIFA 2022 DUNYA KUPASI KARSILASMASI</t>
  </si>
  <si>
    <t>HOLLANDA-ARJANTIN FIFA 2022 DUNYA KUPASI KARSILASMASI</t>
  </si>
  <si>
    <t>INGILTERE-FRANSA FIFA 2022 DUNYA KUPASI KARSILASMASI</t>
  </si>
  <si>
    <t>CEKYA-DANIMARKA UEFA EURO 2020 KARSILASMASI</t>
  </si>
  <si>
    <t>ISVICRE-ISPANYA UEFA EURO 2020 KARSILASMASI</t>
  </si>
  <si>
    <t>BELCIKA-ITALYA UEFA EURO 2020 KARSILASMASI</t>
  </si>
  <si>
    <t>UKRAYNA-INGILTERE UEFA EURO 2020 KARSILASMASI</t>
  </si>
  <si>
    <t>train_test</t>
  </si>
  <si>
    <t>test</t>
  </si>
  <si>
    <t>train</t>
  </si>
  <si>
    <t>categorical_popularity</t>
  </si>
  <si>
    <t>NORVEC</t>
  </si>
  <si>
    <t>KARADAG</t>
  </si>
  <si>
    <t>LETONYA</t>
  </si>
  <si>
    <t>ELEME GRUBU</t>
  </si>
  <si>
    <t>NORVEC-TURKIYE 2022 DUNYA KUPASI GRUP ELEME KARSILASMASI</t>
  </si>
  <si>
    <t>TURKIYE-HOLLANDA 2022 DUNYA KUPASI GRUP ELEME KARSILASMASI</t>
  </si>
  <si>
    <t>KARADAG-TURKIYE 2022 DUNYA KUPASI GRUP ELEME KARSILASMASI</t>
  </si>
  <si>
    <t>PORTEKIZ-TURKIYE 2022 DUNYA KUPASI ELEMELERI KARSILASMASI</t>
  </si>
  <si>
    <t>TURKIYE-GALLER UEFA EURO 2024 GRUP ELEMELERI KARSILASMASI</t>
  </si>
  <si>
    <t>TURKIYE-LETONYA UEFA EURO 2024 GRUP ELEMELERI KARSILASMASI</t>
  </si>
  <si>
    <t>ARNAVUTLUK</t>
  </si>
  <si>
    <t>YUNANISTAN</t>
  </si>
  <si>
    <t>SLOVENYA</t>
  </si>
  <si>
    <t>ROMANYA</t>
  </si>
  <si>
    <t>popularity_5_base</t>
  </si>
  <si>
    <t>fifa ranking_bucket</t>
  </si>
  <si>
    <t>team value_bucket</t>
  </si>
  <si>
    <t>sum_scores</t>
  </si>
  <si>
    <t>sum_scores_ratio</t>
  </si>
  <si>
    <t>pop2_sum</t>
  </si>
  <si>
    <t>pop2_sum_ratio</t>
  </si>
  <si>
    <t>weighted_scores</t>
  </si>
  <si>
    <t>total_score*1.3</t>
  </si>
  <si>
    <t>(total_score+0.5)*1.3</t>
  </si>
  <si>
    <t>total_score*1.1</t>
  </si>
  <si>
    <t>total_score*1.15</t>
  </si>
  <si>
    <t>total_score</t>
  </si>
  <si>
    <t>$</t>
  </si>
  <si>
    <t>fifa ranking_ordinal</t>
  </si>
  <si>
    <t>team_value_ordinal</t>
  </si>
  <si>
    <t>ranking_value_sum</t>
  </si>
  <si>
    <t>allScores_sum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</si>
</sst>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2"/>
      <color rgb="FF000000"/>
      <name val="Menlo"/>
      <family val="2"/>
    </font>
    <font>
      <sz val="8"/>
      <color rgb="FF000000"/>
      <name val="Arial"/>
      <family val="2"/>
      <scheme val="minor"/>
    </font>
    <font>
      <b/>
      <sz val="8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4"/>
      <color rgb="FF202124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1" fillId="11" borderId="1" xfId="0" applyFont="1" applyFill="1" applyBorder="1"/>
    <xf numFmtId="0" fontId="1" fillId="11" borderId="0" xfId="0" applyFont="1" applyFill="1"/>
    <xf numFmtId="0" fontId="1" fillId="12" borderId="1" xfId="0" applyFont="1" applyFill="1" applyBorder="1"/>
    <xf numFmtId="0" fontId="4" fillId="13" borderId="1" xfId="0" applyFont="1" applyFill="1" applyBorder="1"/>
    <xf numFmtId="0" fontId="3" fillId="13" borderId="1" xfId="0" applyFont="1" applyFill="1" applyBorder="1"/>
    <xf numFmtId="0" fontId="1" fillId="14" borderId="1" xfId="0" applyFont="1" applyFill="1" applyBorder="1"/>
    <xf numFmtId="0" fontId="1" fillId="14" borderId="3" xfId="0" applyFont="1" applyFill="1" applyBorder="1"/>
    <xf numFmtId="1" fontId="5" fillId="0" borderId="0" xfId="0" applyNumberFormat="1" applyFont="1"/>
    <xf numFmtId="0" fontId="0" fillId="15" borderId="0" xfId="0" applyFill="1"/>
    <xf numFmtId="0" fontId="1" fillId="10" borderId="0" xfId="0" applyFont="1" applyFill="1"/>
    <xf numFmtId="0" fontId="1" fillId="16" borderId="0" xfId="0" applyFont="1" applyFill="1"/>
    <xf numFmtId="0" fontId="7" fillId="0" borderId="0" xfId="0" applyFont="1"/>
    <xf numFmtId="1" fontId="0" fillId="0" borderId="0" xfId="0" applyNumberFormat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4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3" fillId="5" borderId="0" xfId="0" applyFont="1" applyFill="1"/>
    <xf numFmtId="0" fontId="4" fillId="6" borderId="0" xfId="0" applyFont="1" applyFill="1"/>
    <xf numFmtId="0" fontId="3" fillId="6" borderId="0" xfId="0" applyFont="1" applyFill="1"/>
    <xf numFmtId="0" fontId="4" fillId="7" borderId="0" xfId="0" applyFont="1" applyFill="1"/>
    <xf numFmtId="0" fontId="3" fillId="7" borderId="0" xfId="0" applyFont="1" applyFill="1"/>
    <xf numFmtId="0" fontId="4" fillId="8" borderId="0" xfId="0" applyFont="1" applyFill="1"/>
    <xf numFmtId="0" fontId="3" fillId="8" borderId="0" xfId="0" applyFont="1" applyFill="1"/>
    <xf numFmtId="0" fontId="4" fillId="9" borderId="0" xfId="0" applyFont="1" applyFill="1"/>
    <xf numFmtId="0" fontId="3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F49C-33D9-A04F-AF6F-58A8EA12BEC4}">
  <dimension ref="A1:I119"/>
  <sheetViews>
    <sheetView topLeftCell="A3" zoomScale="140" zoomScaleNormal="140" workbookViewId="0">
      <selection activeCell="E38" sqref="E38"/>
    </sheetView>
  </sheetViews>
  <sheetFormatPr baseColWidth="10" defaultRowHeight="13" x14ac:dyDescent="0.15"/>
  <cols>
    <col min="2" max="2" width="26.33203125" customWidth="1"/>
    <col min="3" max="3" width="16" customWidth="1"/>
    <col min="4" max="4" width="24.1640625" customWidth="1"/>
    <col min="5" max="5" width="61.83203125" customWidth="1"/>
  </cols>
  <sheetData>
    <row r="1" spans="1:6" x14ac:dyDescent="0.15">
      <c r="B1" t="s">
        <v>48</v>
      </c>
      <c r="C1" t="s">
        <v>49</v>
      </c>
      <c r="D1" t="s">
        <v>50</v>
      </c>
      <c r="E1" t="s">
        <v>51</v>
      </c>
      <c r="F1" s="1" t="s">
        <v>176</v>
      </c>
    </row>
    <row r="2" spans="1:6" x14ac:dyDescent="0.15">
      <c r="A2">
        <v>110</v>
      </c>
      <c r="B2" t="s">
        <v>52</v>
      </c>
      <c r="C2" t="s">
        <v>53</v>
      </c>
      <c r="D2" t="s">
        <v>54</v>
      </c>
      <c r="E2" t="s">
        <v>55</v>
      </c>
      <c r="F2" s="1" t="s">
        <v>177</v>
      </c>
    </row>
    <row r="3" spans="1:6" x14ac:dyDescent="0.15">
      <c r="A3">
        <v>111</v>
      </c>
      <c r="B3" t="s">
        <v>52</v>
      </c>
      <c r="C3" t="s">
        <v>53</v>
      </c>
      <c r="D3" t="s">
        <v>54</v>
      </c>
      <c r="E3" t="s">
        <v>56</v>
      </c>
      <c r="F3" s="1" t="s">
        <v>178</v>
      </c>
    </row>
    <row r="4" spans="1:6" x14ac:dyDescent="0.15">
      <c r="A4">
        <v>108</v>
      </c>
      <c r="B4" t="s">
        <v>52</v>
      </c>
      <c r="C4" t="s">
        <v>53</v>
      </c>
      <c r="D4" t="s">
        <v>57</v>
      </c>
      <c r="E4" t="s">
        <v>58</v>
      </c>
      <c r="F4" s="1" t="s">
        <v>178</v>
      </c>
    </row>
    <row r="5" spans="1:6" x14ac:dyDescent="0.15">
      <c r="A5">
        <v>109</v>
      </c>
      <c r="B5" t="s">
        <v>52</v>
      </c>
      <c r="C5" t="s">
        <v>53</v>
      </c>
      <c r="D5" t="s">
        <v>57</v>
      </c>
      <c r="E5" t="s">
        <v>59</v>
      </c>
      <c r="F5" s="1" t="s">
        <v>178</v>
      </c>
    </row>
    <row r="6" spans="1:6" x14ac:dyDescent="0.15">
      <c r="A6">
        <v>97</v>
      </c>
      <c r="B6" t="s">
        <v>60</v>
      </c>
      <c r="C6" t="s">
        <v>61</v>
      </c>
      <c r="D6" t="s">
        <v>54</v>
      </c>
      <c r="E6" t="s">
        <v>62</v>
      </c>
      <c r="F6" s="1" t="s">
        <v>177</v>
      </c>
    </row>
    <row r="7" spans="1:6" x14ac:dyDescent="0.15">
      <c r="A7">
        <v>98</v>
      </c>
      <c r="B7" t="s">
        <v>60</v>
      </c>
      <c r="C7" t="s">
        <v>61</v>
      </c>
      <c r="D7" t="s">
        <v>54</v>
      </c>
      <c r="E7" t="s">
        <v>63</v>
      </c>
      <c r="F7" s="1" t="s">
        <v>178</v>
      </c>
    </row>
    <row r="8" spans="1:6" x14ac:dyDescent="0.15">
      <c r="A8">
        <v>99</v>
      </c>
      <c r="B8" t="s">
        <v>60</v>
      </c>
      <c r="C8" t="s">
        <v>61</v>
      </c>
      <c r="D8" t="s">
        <v>54</v>
      </c>
      <c r="E8" t="s">
        <v>64</v>
      </c>
      <c r="F8" s="1" t="s">
        <v>178</v>
      </c>
    </row>
    <row r="9" spans="1:6" x14ac:dyDescent="0.15">
      <c r="A9">
        <v>100</v>
      </c>
      <c r="B9" t="s">
        <v>60</v>
      </c>
      <c r="C9" t="s">
        <v>61</v>
      </c>
      <c r="D9" t="s">
        <v>54</v>
      </c>
      <c r="E9" t="s">
        <v>65</v>
      </c>
      <c r="F9" s="1" t="s">
        <v>178</v>
      </c>
    </row>
    <row r="10" spans="1:6" x14ac:dyDescent="0.15">
      <c r="A10">
        <v>105</v>
      </c>
      <c r="B10" t="s">
        <v>60</v>
      </c>
      <c r="C10" t="s">
        <v>53</v>
      </c>
      <c r="D10" t="s">
        <v>54</v>
      </c>
      <c r="E10" t="s">
        <v>66</v>
      </c>
      <c r="F10" s="1" t="s">
        <v>177</v>
      </c>
    </row>
    <row r="11" spans="1:6" x14ac:dyDescent="0.15">
      <c r="A11">
        <v>106</v>
      </c>
      <c r="B11" t="s">
        <v>60</v>
      </c>
      <c r="C11" t="s">
        <v>53</v>
      </c>
      <c r="D11" t="s">
        <v>54</v>
      </c>
      <c r="E11" t="s">
        <v>67</v>
      </c>
      <c r="F11" s="1" t="s">
        <v>178</v>
      </c>
    </row>
    <row r="12" spans="1:6" x14ac:dyDescent="0.15">
      <c r="A12">
        <v>107</v>
      </c>
      <c r="B12" t="s">
        <v>60</v>
      </c>
      <c r="C12" t="s">
        <v>53</v>
      </c>
      <c r="D12" t="s">
        <v>54</v>
      </c>
      <c r="E12" t="s">
        <v>68</v>
      </c>
      <c r="F12" s="1" t="s">
        <v>178</v>
      </c>
    </row>
    <row r="13" spans="1:6" x14ac:dyDescent="0.15">
      <c r="A13">
        <v>93</v>
      </c>
      <c r="B13" t="s">
        <v>60</v>
      </c>
      <c r="C13" t="s">
        <v>61</v>
      </c>
      <c r="D13" t="s">
        <v>57</v>
      </c>
      <c r="E13" t="s">
        <v>69</v>
      </c>
      <c r="F13" s="1" t="s">
        <v>177</v>
      </c>
    </row>
    <row r="14" spans="1:6" x14ac:dyDescent="0.15">
      <c r="A14">
        <v>94</v>
      </c>
      <c r="B14" t="s">
        <v>60</v>
      </c>
      <c r="C14" t="s">
        <v>61</v>
      </c>
      <c r="D14" t="s">
        <v>57</v>
      </c>
      <c r="E14" t="s">
        <v>70</v>
      </c>
      <c r="F14" s="1" t="s">
        <v>178</v>
      </c>
    </row>
    <row r="15" spans="1:6" x14ac:dyDescent="0.15">
      <c r="A15">
        <v>95</v>
      </c>
      <c r="B15" t="s">
        <v>60</v>
      </c>
      <c r="C15" t="s">
        <v>61</v>
      </c>
      <c r="D15" t="s">
        <v>57</v>
      </c>
      <c r="E15" t="s">
        <v>71</v>
      </c>
      <c r="F15" s="1" t="s">
        <v>178</v>
      </c>
    </row>
    <row r="16" spans="1:6" x14ac:dyDescent="0.15">
      <c r="A16">
        <v>96</v>
      </c>
      <c r="B16" t="s">
        <v>60</v>
      </c>
      <c r="C16" t="s">
        <v>61</v>
      </c>
      <c r="D16" t="s">
        <v>57</v>
      </c>
      <c r="E16" t="s">
        <v>72</v>
      </c>
      <c r="F16" s="1" t="s">
        <v>178</v>
      </c>
    </row>
    <row r="17" spans="1:6" x14ac:dyDescent="0.15">
      <c r="A17">
        <v>101</v>
      </c>
      <c r="B17" t="s">
        <v>60</v>
      </c>
      <c r="C17" t="s">
        <v>53</v>
      </c>
      <c r="D17" t="s">
        <v>57</v>
      </c>
      <c r="E17" t="s">
        <v>73</v>
      </c>
      <c r="F17" s="1" t="s">
        <v>178</v>
      </c>
    </row>
    <row r="18" spans="1:6" x14ac:dyDescent="0.15">
      <c r="A18">
        <v>102</v>
      </c>
      <c r="B18" t="s">
        <v>60</v>
      </c>
      <c r="C18" t="s">
        <v>53</v>
      </c>
      <c r="D18" t="s">
        <v>57</v>
      </c>
      <c r="E18" t="s">
        <v>74</v>
      </c>
      <c r="F18" s="1" t="s">
        <v>178</v>
      </c>
    </row>
    <row r="19" spans="1:6" x14ac:dyDescent="0.15">
      <c r="A19">
        <v>103</v>
      </c>
      <c r="B19" t="s">
        <v>60</v>
      </c>
      <c r="C19" t="s">
        <v>53</v>
      </c>
      <c r="D19" t="s">
        <v>57</v>
      </c>
      <c r="E19" t="s">
        <v>75</v>
      </c>
      <c r="F19" s="1" t="s">
        <v>178</v>
      </c>
    </row>
    <row r="20" spans="1:6" x14ac:dyDescent="0.15">
      <c r="A20">
        <v>104</v>
      </c>
      <c r="B20" t="s">
        <v>60</v>
      </c>
      <c r="C20" t="s">
        <v>53</v>
      </c>
      <c r="D20" t="s">
        <v>57</v>
      </c>
      <c r="E20" t="s">
        <v>76</v>
      </c>
      <c r="F20" s="1" t="s">
        <v>178</v>
      </c>
    </row>
    <row r="21" spans="1:6" x14ac:dyDescent="0.15">
      <c r="A21">
        <v>72</v>
      </c>
      <c r="B21" t="s">
        <v>77</v>
      </c>
      <c r="C21" t="s">
        <v>61</v>
      </c>
      <c r="D21" t="s">
        <v>54</v>
      </c>
      <c r="E21" t="s">
        <v>78</v>
      </c>
      <c r="F21" s="1" t="s">
        <v>177</v>
      </c>
    </row>
    <row r="22" spans="1:6" x14ac:dyDescent="0.15">
      <c r="A22">
        <v>73</v>
      </c>
      <c r="B22" t="s">
        <v>77</v>
      </c>
      <c r="C22" t="s">
        <v>61</v>
      </c>
      <c r="D22" t="s">
        <v>54</v>
      </c>
      <c r="E22" t="s">
        <v>79</v>
      </c>
      <c r="F22" s="1" t="s">
        <v>177</v>
      </c>
    </row>
    <row r="23" spans="1:6" x14ac:dyDescent="0.15">
      <c r="A23">
        <v>74</v>
      </c>
      <c r="B23" t="s">
        <v>77</v>
      </c>
      <c r="C23" t="s">
        <v>61</v>
      </c>
      <c r="D23" t="s">
        <v>54</v>
      </c>
      <c r="E23" t="s">
        <v>80</v>
      </c>
      <c r="F23" s="1" t="s">
        <v>178</v>
      </c>
    </row>
    <row r="24" spans="1:6" x14ac:dyDescent="0.15">
      <c r="A24">
        <v>75</v>
      </c>
      <c r="B24" t="s">
        <v>77</v>
      </c>
      <c r="C24" t="s">
        <v>61</v>
      </c>
      <c r="D24" t="s">
        <v>54</v>
      </c>
      <c r="E24" t="s">
        <v>81</v>
      </c>
      <c r="F24" s="1" t="s">
        <v>177</v>
      </c>
    </row>
    <row r="25" spans="1:6" x14ac:dyDescent="0.15">
      <c r="A25">
        <v>76</v>
      </c>
      <c r="B25" t="s">
        <v>77</v>
      </c>
      <c r="C25" t="s">
        <v>61</v>
      </c>
      <c r="D25" t="s">
        <v>54</v>
      </c>
      <c r="E25" t="s">
        <v>82</v>
      </c>
      <c r="F25" s="1" t="s">
        <v>178</v>
      </c>
    </row>
    <row r="26" spans="1:6" x14ac:dyDescent="0.15">
      <c r="A26">
        <v>77</v>
      </c>
      <c r="B26" t="s">
        <v>77</v>
      </c>
      <c r="C26" t="s">
        <v>61</v>
      </c>
      <c r="D26" t="s">
        <v>54</v>
      </c>
      <c r="E26" t="s">
        <v>83</v>
      </c>
      <c r="F26" s="1" t="s">
        <v>178</v>
      </c>
    </row>
    <row r="27" spans="1:6" x14ac:dyDescent="0.15">
      <c r="A27">
        <v>78</v>
      </c>
      <c r="B27" t="s">
        <v>77</v>
      </c>
      <c r="C27" t="s">
        <v>61</v>
      </c>
      <c r="D27" t="s">
        <v>54</v>
      </c>
      <c r="E27" t="s">
        <v>84</v>
      </c>
      <c r="F27" s="1" t="s">
        <v>178</v>
      </c>
    </row>
    <row r="28" spans="1:6" x14ac:dyDescent="0.15">
      <c r="A28">
        <v>79</v>
      </c>
      <c r="B28" t="s">
        <v>77</v>
      </c>
      <c r="C28" t="s">
        <v>61</v>
      </c>
      <c r="D28" t="s">
        <v>54</v>
      </c>
      <c r="E28" t="s">
        <v>85</v>
      </c>
      <c r="F28" s="1" t="s">
        <v>178</v>
      </c>
    </row>
    <row r="29" spans="1:6" x14ac:dyDescent="0.15">
      <c r="A29">
        <v>86</v>
      </c>
      <c r="B29" t="s">
        <v>77</v>
      </c>
      <c r="C29" t="s">
        <v>53</v>
      </c>
      <c r="D29" t="s">
        <v>54</v>
      </c>
      <c r="E29" t="s">
        <v>86</v>
      </c>
      <c r="F29" s="1" t="s">
        <v>177</v>
      </c>
    </row>
    <row r="30" spans="1:6" x14ac:dyDescent="0.15">
      <c r="A30">
        <v>87</v>
      </c>
      <c r="B30" t="s">
        <v>77</v>
      </c>
      <c r="C30" t="s">
        <v>53</v>
      </c>
      <c r="D30" t="s">
        <v>54</v>
      </c>
      <c r="E30" t="s">
        <v>87</v>
      </c>
      <c r="F30" s="1" t="s">
        <v>177</v>
      </c>
    </row>
    <row r="31" spans="1:6" x14ac:dyDescent="0.15">
      <c r="A31">
        <v>88</v>
      </c>
      <c r="B31" t="s">
        <v>77</v>
      </c>
      <c r="C31" t="s">
        <v>53</v>
      </c>
      <c r="D31" t="s">
        <v>54</v>
      </c>
      <c r="E31" t="s">
        <v>88</v>
      </c>
      <c r="F31" s="1" t="s">
        <v>178</v>
      </c>
    </row>
    <row r="32" spans="1:6" x14ac:dyDescent="0.15">
      <c r="A32">
        <v>89</v>
      </c>
      <c r="B32" t="s">
        <v>77</v>
      </c>
      <c r="C32" t="s">
        <v>53</v>
      </c>
      <c r="D32" t="s">
        <v>54</v>
      </c>
      <c r="E32" t="s">
        <v>89</v>
      </c>
      <c r="F32" s="1" t="s">
        <v>178</v>
      </c>
    </row>
    <row r="33" spans="1:9" x14ac:dyDescent="0.15">
      <c r="A33">
        <v>90</v>
      </c>
      <c r="B33" t="s">
        <v>77</v>
      </c>
      <c r="C33" t="s">
        <v>53</v>
      </c>
      <c r="D33" t="s">
        <v>54</v>
      </c>
      <c r="E33" t="s">
        <v>90</v>
      </c>
      <c r="F33" s="1" t="s">
        <v>178</v>
      </c>
    </row>
    <row r="34" spans="1:9" x14ac:dyDescent="0.15">
      <c r="A34">
        <v>91</v>
      </c>
      <c r="B34" t="s">
        <v>77</v>
      </c>
      <c r="C34" t="s">
        <v>53</v>
      </c>
      <c r="D34" t="s">
        <v>54</v>
      </c>
      <c r="E34" t="s">
        <v>91</v>
      </c>
      <c r="F34" s="1" t="s">
        <v>178</v>
      </c>
    </row>
    <row r="35" spans="1:9" ht="16" x14ac:dyDescent="0.2">
      <c r="A35">
        <v>92</v>
      </c>
      <c r="B35" t="s">
        <v>77</v>
      </c>
      <c r="C35" t="s">
        <v>53</v>
      </c>
      <c r="D35" t="s">
        <v>54</v>
      </c>
      <c r="E35" t="s">
        <v>92</v>
      </c>
      <c r="F35" s="1" t="s">
        <v>178</v>
      </c>
      <c r="I35" s="2"/>
    </row>
    <row r="36" spans="1:9" x14ac:dyDescent="0.15">
      <c r="A36">
        <v>66</v>
      </c>
      <c r="B36" t="s">
        <v>77</v>
      </c>
      <c r="C36" t="s">
        <v>61</v>
      </c>
      <c r="D36" t="s">
        <v>57</v>
      </c>
      <c r="E36" t="s">
        <v>93</v>
      </c>
      <c r="F36" s="1" t="s">
        <v>177</v>
      </c>
    </row>
    <row r="37" spans="1:9" x14ac:dyDescent="0.15">
      <c r="A37">
        <v>67</v>
      </c>
      <c r="B37" t="s">
        <v>77</v>
      </c>
      <c r="C37" t="s">
        <v>61</v>
      </c>
      <c r="D37" t="s">
        <v>57</v>
      </c>
      <c r="E37" t="s">
        <v>94</v>
      </c>
      <c r="F37" s="1" t="s">
        <v>178</v>
      </c>
    </row>
    <row r="38" spans="1:9" x14ac:dyDescent="0.15">
      <c r="A38">
        <v>68</v>
      </c>
      <c r="B38" t="s">
        <v>77</v>
      </c>
      <c r="C38" t="s">
        <v>61</v>
      </c>
      <c r="D38" t="s">
        <v>57</v>
      </c>
      <c r="E38" t="s">
        <v>95</v>
      </c>
      <c r="F38" s="1" t="s">
        <v>178</v>
      </c>
    </row>
    <row r="39" spans="1:9" x14ac:dyDescent="0.15">
      <c r="A39">
        <v>69</v>
      </c>
      <c r="B39" t="s">
        <v>77</v>
      </c>
      <c r="C39" t="s">
        <v>61</v>
      </c>
      <c r="D39" t="s">
        <v>57</v>
      </c>
      <c r="E39" t="s">
        <v>96</v>
      </c>
      <c r="F39" s="1" t="s">
        <v>178</v>
      </c>
    </row>
    <row r="40" spans="1:9" x14ac:dyDescent="0.15">
      <c r="A40">
        <v>70</v>
      </c>
      <c r="B40" t="s">
        <v>77</v>
      </c>
      <c r="C40" t="s">
        <v>61</v>
      </c>
      <c r="D40" t="s">
        <v>57</v>
      </c>
      <c r="E40" t="s">
        <v>97</v>
      </c>
      <c r="F40" s="1" t="s">
        <v>178</v>
      </c>
    </row>
    <row r="41" spans="1:9" ht="16" x14ac:dyDescent="0.2">
      <c r="A41">
        <v>71</v>
      </c>
      <c r="B41" t="s">
        <v>77</v>
      </c>
      <c r="C41" t="s">
        <v>61</v>
      </c>
      <c r="D41" t="s">
        <v>57</v>
      </c>
      <c r="E41" t="s">
        <v>98</v>
      </c>
      <c r="F41" s="1" t="s">
        <v>177</v>
      </c>
      <c r="I41" s="2"/>
    </row>
    <row r="42" spans="1:9" x14ac:dyDescent="0.15">
      <c r="A42">
        <v>80</v>
      </c>
      <c r="B42" t="s">
        <v>77</v>
      </c>
      <c r="C42" t="s">
        <v>53</v>
      </c>
      <c r="D42" t="s">
        <v>57</v>
      </c>
      <c r="E42" t="s">
        <v>99</v>
      </c>
      <c r="F42" s="1" t="s">
        <v>177</v>
      </c>
    </row>
    <row r="43" spans="1:9" x14ac:dyDescent="0.15">
      <c r="A43">
        <v>81</v>
      </c>
      <c r="B43" t="s">
        <v>77</v>
      </c>
      <c r="C43" t="s">
        <v>53</v>
      </c>
      <c r="D43" t="s">
        <v>57</v>
      </c>
      <c r="E43" t="s">
        <v>100</v>
      </c>
      <c r="F43" s="1" t="s">
        <v>178</v>
      </c>
    </row>
    <row r="44" spans="1:9" x14ac:dyDescent="0.15">
      <c r="A44">
        <v>82</v>
      </c>
      <c r="B44" t="s">
        <v>77</v>
      </c>
      <c r="C44" t="s">
        <v>53</v>
      </c>
      <c r="D44" t="s">
        <v>57</v>
      </c>
      <c r="E44" t="s">
        <v>101</v>
      </c>
      <c r="F44" s="1" t="s">
        <v>178</v>
      </c>
    </row>
    <row r="45" spans="1:9" x14ac:dyDescent="0.15">
      <c r="A45">
        <v>83</v>
      </c>
      <c r="B45" t="s">
        <v>77</v>
      </c>
      <c r="C45" t="s">
        <v>53</v>
      </c>
      <c r="D45" t="s">
        <v>57</v>
      </c>
      <c r="E45" t="s">
        <v>102</v>
      </c>
      <c r="F45" s="1" t="s">
        <v>178</v>
      </c>
    </row>
    <row r="46" spans="1:9" x14ac:dyDescent="0.15">
      <c r="A46">
        <v>84</v>
      </c>
      <c r="B46" t="s">
        <v>77</v>
      </c>
      <c r="C46" t="s">
        <v>53</v>
      </c>
      <c r="D46" t="s">
        <v>57</v>
      </c>
      <c r="E46" t="s">
        <v>103</v>
      </c>
      <c r="F46" s="1" t="s">
        <v>178</v>
      </c>
    </row>
    <row r="47" spans="1:9" x14ac:dyDescent="0.15">
      <c r="A47">
        <v>85</v>
      </c>
      <c r="B47" t="s">
        <v>77</v>
      </c>
      <c r="C47" t="s">
        <v>53</v>
      </c>
      <c r="D47" t="s">
        <v>57</v>
      </c>
      <c r="E47" t="s">
        <v>104</v>
      </c>
      <c r="F47" s="1" t="s">
        <v>178</v>
      </c>
    </row>
    <row r="48" spans="1:9" x14ac:dyDescent="0.15">
      <c r="A48">
        <v>42</v>
      </c>
      <c r="B48" t="s">
        <v>105</v>
      </c>
      <c r="C48" t="s">
        <v>106</v>
      </c>
      <c r="D48" t="s">
        <v>54</v>
      </c>
      <c r="E48" t="s">
        <v>107</v>
      </c>
      <c r="F48" s="1" t="s">
        <v>178</v>
      </c>
    </row>
    <row r="49" spans="1:6" x14ac:dyDescent="0.15">
      <c r="A49">
        <v>43</v>
      </c>
      <c r="B49" t="s">
        <v>105</v>
      </c>
      <c r="C49" t="s">
        <v>106</v>
      </c>
      <c r="D49" t="s">
        <v>54</v>
      </c>
      <c r="E49" t="s">
        <v>108</v>
      </c>
      <c r="F49" s="1" t="s">
        <v>178</v>
      </c>
    </row>
    <row r="50" spans="1:6" x14ac:dyDescent="0.15">
      <c r="A50">
        <v>44</v>
      </c>
      <c r="B50" t="s">
        <v>105</v>
      </c>
      <c r="C50" t="s">
        <v>106</v>
      </c>
      <c r="D50" t="s">
        <v>54</v>
      </c>
      <c r="E50" t="s">
        <v>109</v>
      </c>
      <c r="F50" s="1" t="s">
        <v>177</v>
      </c>
    </row>
    <row r="51" spans="1:6" x14ac:dyDescent="0.15">
      <c r="A51">
        <v>45</v>
      </c>
      <c r="B51" t="s">
        <v>105</v>
      </c>
      <c r="C51" t="s">
        <v>106</v>
      </c>
      <c r="D51" t="s">
        <v>54</v>
      </c>
      <c r="E51" t="s">
        <v>110</v>
      </c>
      <c r="F51" s="1" t="s">
        <v>177</v>
      </c>
    </row>
    <row r="52" spans="1:6" x14ac:dyDescent="0.15">
      <c r="A52">
        <v>46</v>
      </c>
      <c r="B52" t="s">
        <v>105</v>
      </c>
      <c r="C52" t="s">
        <v>106</v>
      </c>
      <c r="D52" t="s">
        <v>54</v>
      </c>
      <c r="E52" t="s">
        <v>111</v>
      </c>
      <c r="F52" s="1" t="s">
        <v>178</v>
      </c>
    </row>
    <row r="53" spans="1:6" x14ac:dyDescent="0.15">
      <c r="A53">
        <v>47</v>
      </c>
      <c r="B53" t="s">
        <v>105</v>
      </c>
      <c r="C53" t="s">
        <v>106</v>
      </c>
      <c r="D53" t="s">
        <v>54</v>
      </c>
      <c r="E53" t="s">
        <v>112</v>
      </c>
      <c r="F53" s="1" t="s">
        <v>178</v>
      </c>
    </row>
    <row r="54" spans="1:6" x14ac:dyDescent="0.15">
      <c r="A54">
        <v>48</v>
      </c>
      <c r="B54" t="s">
        <v>105</v>
      </c>
      <c r="C54" t="s">
        <v>106</v>
      </c>
      <c r="D54" t="s">
        <v>54</v>
      </c>
      <c r="E54" t="s">
        <v>113</v>
      </c>
      <c r="F54" s="1" t="s">
        <v>178</v>
      </c>
    </row>
    <row r="55" spans="1:6" x14ac:dyDescent="0.15">
      <c r="A55">
        <v>49</v>
      </c>
      <c r="B55" t="s">
        <v>105</v>
      </c>
      <c r="C55" t="s">
        <v>106</v>
      </c>
      <c r="D55" t="s">
        <v>54</v>
      </c>
      <c r="E55" t="s">
        <v>114</v>
      </c>
      <c r="F55" s="1" t="s">
        <v>178</v>
      </c>
    </row>
    <row r="56" spans="1:6" x14ac:dyDescent="0.15">
      <c r="A56">
        <v>54</v>
      </c>
      <c r="B56" t="s">
        <v>105</v>
      </c>
      <c r="C56" t="s">
        <v>61</v>
      </c>
      <c r="D56" t="s">
        <v>54</v>
      </c>
      <c r="E56" t="s">
        <v>115</v>
      </c>
      <c r="F56" s="1" t="s">
        <v>177</v>
      </c>
    </row>
    <row r="57" spans="1:6" x14ac:dyDescent="0.15">
      <c r="A57">
        <v>55</v>
      </c>
      <c r="B57" t="s">
        <v>105</v>
      </c>
      <c r="C57" t="s">
        <v>61</v>
      </c>
      <c r="D57" t="s">
        <v>54</v>
      </c>
      <c r="E57" t="s">
        <v>116</v>
      </c>
      <c r="F57" s="1" t="s">
        <v>178</v>
      </c>
    </row>
    <row r="58" spans="1:6" x14ac:dyDescent="0.15">
      <c r="A58">
        <v>56</v>
      </c>
      <c r="B58" t="s">
        <v>105</v>
      </c>
      <c r="C58" t="s">
        <v>61</v>
      </c>
      <c r="D58" t="s">
        <v>54</v>
      </c>
      <c r="E58" t="s">
        <v>117</v>
      </c>
      <c r="F58" s="1" t="s">
        <v>178</v>
      </c>
    </row>
    <row r="59" spans="1:6" x14ac:dyDescent="0.15">
      <c r="A59">
        <v>57</v>
      </c>
      <c r="B59" t="s">
        <v>105</v>
      </c>
      <c r="C59" t="s">
        <v>61</v>
      </c>
      <c r="D59" t="s">
        <v>54</v>
      </c>
      <c r="E59" t="s">
        <v>118</v>
      </c>
      <c r="F59" s="1" t="s">
        <v>178</v>
      </c>
    </row>
    <row r="60" spans="1:6" x14ac:dyDescent="0.15">
      <c r="A60">
        <v>62</v>
      </c>
      <c r="B60" t="s">
        <v>105</v>
      </c>
      <c r="C60" t="s">
        <v>53</v>
      </c>
      <c r="D60" t="s">
        <v>54</v>
      </c>
      <c r="E60" t="s">
        <v>119</v>
      </c>
      <c r="F60" s="1" t="s">
        <v>177</v>
      </c>
    </row>
    <row r="61" spans="1:6" x14ac:dyDescent="0.15">
      <c r="A61">
        <v>63</v>
      </c>
      <c r="B61" t="s">
        <v>105</v>
      </c>
      <c r="C61" t="s">
        <v>53</v>
      </c>
      <c r="D61" t="s">
        <v>54</v>
      </c>
      <c r="E61" t="s">
        <v>120</v>
      </c>
      <c r="F61" s="1" t="s">
        <v>178</v>
      </c>
    </row>
    <row r="62" spans="1:6" x14ac:dyDescent="0.15">
      <c r="A62">
        <v>64</v>
      </c>
      <c r="B62" t="s">
        <v>105</v>
      </c>
      <c r="C62" t="s">
        <v>53</v>
      </c>
      <c r="D62" t="s">
        <v>54</v>
      </c>
      <c r="E62" t="s">
        <v>121</v>
      </c>
      <c r="F62" s="1" t="s">
        <v>178</v>
      </c>
    </row>
    <row r="63" spans="1:6" x14ac:dyDescent="0.15">
      <c r="A63">
        <v>65</v>
      </c>
      <c r="B63" t="s">
        <v>105</v>
      </c>
      <c r="C63" t="s">
        <v>53</v>
      </c>
      <c r="D63" t="s">
        <v>54</v>
      </c>
      <c r="E63" t="s">
        <v>122</v>
      </c>
      <c r="F63" s="1" t="s">
        <v>178</v>
      </c>
    </row>
    <row r="64" spans="1:6" x14ac:dyDescent="0.15">
      <c r="A64">
        <v>39</v>
      </c>
      <c r="B64" t="s">
        <v>105</v>
      </c>
      <c r="C64" t="s">
        <v>106</v>
      </c>
      <c r="D64" t="s">
        <v>57</v>
      </c>
      <c r="E64" t="s">
        <v>123</v>
      </c>
      <c r="F64" s="1" t="s">
        <v>177</v>
      </c>
    </row>
    <row r="65" spans="1:6" x14ac:dyDescent="0.15">
      <c r="A65">
        <v>40</v>
      </c>
      <c r="B65" t="s">
        <v>105</v>
      </c>
      <c r="C65" t="s">
        <v>106</v>
      </c>
      <c r="D65" t="s">
        <v>57</v>
      </c>
      <c r="E65" t="s">
        <v>124</v>
      </c>
      <c r="F65" s="1" t="s">
        <v>178</v>
      </c>
    </row>
    <row r="66" spans="1:6" x14ac:dyDescent="0.15">
      <c r="A66">
        <v>41</v>
      </c>
      <c r="B66" t="s">
        <v>105</v>
      </c>
      <c r="C66" t="s">
        <v>106</v>
      </c>
      <c r="D66" t="s">
        <v>57</v>
      </c>
      <c r="E66" t="s">
        <v>125</v>
      </c>
      <c r="F66" s="1" t="s">
        <v>178</v>
      </c>
    </row>
    <row r="67" spans="1:6" x14ac:dyDescent="0.15">
      <c r="A67">
        <v>50</v>
      </c>
      <c r="B67" t="s">
        <v>105</v>
      </c>
      <c r="C67" t="s">
        <v>61</v>
      </c>
      <c r="D67" t="s">
        <v>57</v>
      </c>
      <c r="E67" t="s">
        <v>126</v>
      </c>
      <c r="F67" s="1" t="s">
        <v>178</v>
      </c>
    </row>
    <row r="68" spans="1:6" x14ac:dyDescent="0.15">
      <c r="A68">
        <v>51</v>
      </c>
      <c r="B68" t="s">
        <v>105</v>
      </c>
      <c r="C68" t="s">
        <v>61</v>
      </c>
      <c r="D68" t="s">
        <v>57</v>
      </c>
      <c r="E68" t="s">
        <v>127</v>
      </c>
      <c r="F68" s="1" t="s">
        <v>177</v>
      </c>
    </row>
    <row r="69" spans="1:6" x14ac:dyDescent="0.15">
      <c r="A69">
        <v>52</v>
      </c>
      <c r="B69" t="s">
        <v>105</v>
      </c>
      <c r="C69" t="s">
        <v>61</v>
      </c>
      <c r="D69" t="s">
        <v>57</v>
      </c>
      <c r="E69" t="s">
        <v>128</v>
      </c>
      <c r="F69" s="1" t="s">
        <v>178</v>
      </c>
    </row>
    <row r="70" spans="1:6" x14ac:dyDescent="0.15">
      <c r="A70">
        <v>53</v>
      </c>
      <c r="B70" t="s">
        <v>105</v>
      </c>
      <c r="C70" t="s">
        <v>61</v>
      </c>
      <c r="D70" t="s">
        <v>57</v>
      </c>
      <c r="E70" t="s">
        <v>129</v>
      </c>
      <c r="F70" s="1" t="s">
        <v>177</v>
      </c>
    </row>
    <row r="71" spans="1:6" x14ac:dyDescent="0.15">
      <c r="A71">
        <v>58</v>
      </c>
      <c r="B71" t="s">
        <v>105</v>
      </c>
      <c r="C71" t="s">
        <v>53</v>
      </c>
      <c r="D71" t="s">
        <v>57</v>
      </c>
      <c r="E71" t="s">
        <v>130</v>
      </c>
      <c r="F71" s="1" t="s">
        <v>178</v>
      </c>
    </row>
    <row r="72" spans="1:6" x14ac:dyDescent="0.15">
      <c r="A72">
        <v>59</v>
      </c>
      <c r="B72" t="s">
        <v>105</v>
      </c>
      <c r="C72" t="s">
        <v>53</v>
      </c>
      <c r="D72" t="s">
        <v>57</v>
      </c>
      <c r="E72" t="s">
        <v>131</v>
      </c>
      <c r="F72" s="1" t="s">
        <v>177</v>
      </c>
    </row>
    <row r="73" spans="1:6" x14ac:dyDescent="0.15">
      <c r="A73">
        <v>60</v>
      </c>
      <c r="B73" t="s">
        <v>105</v>
      </c>
      <c r="C73" t="s">
        <v>53</v>
      </c>
      <c r="D73" t="s">
        <v>57</v>
      </c>
      <c r="E73" t="s">
        <v>132</v>
      </c>
      <c r="F73" s="1" t="s">
        <v>178</v>
      </c>
    </row>
    <row r="74" spans="1:6" x14ac:dyDescent="0.15">
      <c r="A74">
        <v>61</v>
      </c>
      <c r="B74" t="s">
        <v>105</v>
      </c>
      <c r="C74" t="s">
        <v>53</v>
      </c>
      <c r="D74" t="s">
        <v>57</v>
      </c>
      <c r="E74" t="s">
        <v>133</v>
      </c>
      <c r="F74" s="1" t="s">
        <v>178</v>
      </c>
    </row>
    <row r="75" spans="1:6" x14ac:dyDescent="0.15">
      <c r="A75">
        <v>13</v>
      </c>
      <c r="B75" t="s">
        <v>134</v>
      </c>
      <c r="C75" t="s">
        <v>106</v>
      </c>
      <c r="D75" t="s">
        <v>54</v>
      </c>
      <c r="E75" t="s">
        <v>135</v>
      </c>
      <c r="F75" s="1" t="s">
        <v>178</v>
      </c>
    </row>
    <row r="76" spans="1:6" x14ac:dyDescent="0.15">
      <c r="A76">
        <v>14</v>
      </c>
      <c r="B76" t="s">
        <v>134</v>
      </c>
      <c r="C76" t="s">
        <v>106</v>
      </c>
      <c r="D76" t="s">
        <v>54</v>
      </c>
      <c r="E76" t="s">
        <v>136</v>
      </c>
      <c r="F76" s="1" t="s">
        <v>178</v>
      </c>
    </row>
    <row r="77" spans="1:6" x14ac:dyDescent="0.15">
      <c r="A77">
        <v>15</v>
      </c>
      <c r="B77" t="s">
        <v>134</v>
      </c>
      <c r="C77" t="s">
        <v>106</v>
      </c>
      <c r="D77" t="s">
        <v>54</v>
      </c>
      <c r="E77" t="s">
        <v>137</v>
      </c>
      <c r="F77" s="1" t="s">
        <v>178</v>
      </c>
    </row>
    <row r="78" spans="1:6" x14ac:dyDescent="0.15">
      <c r="A78">
        <v>16</v>
      </c>
      <c r="B78" t="s">
        <v>134</v>
      </c>
      <c r="C78" t="s">
        <v>106</v>
      </c>
      <c r="D78" t="s">
        <v>54</v>
      </c>
      <c r="E78" t="s">
        <v>138</v>
      </c>
      <c r="F78" s="1" t="s">
        <v>178</v>
      </c>
    </row>
    <row r="79" spans="1:6" x14ac:dyDescent="0.15">
      <c r="A79">
        <v>17</v>
      </c>
      <c r="B79" t="s">
        <v>134</v>
      </c>
      <c r="C79" t="s">
        <v>106</v>
      </c>
      <c r="D79" t="s">
        <v>54</v>
      </c>
      <c r="E79" t="s">
        <v>139</v>
      </c>
      <c r="F79" s="1" t="s">
        <v>177</v>
      </c>
    </row>
    <row r="80" spans="1:6" x14ac:dyDescent="0.15">
      <c r="A80">
        <v>18</v>
      </c>
      <c r="B80" t="s">
        <v>134</v>
      </c>
      <c r="C80" t="s">
        <v>106</v>
      </c>
      <c r="D80" t="s">
        <v>54</v>
      </c>
      <c r="E80" t="s">
        <v>140</v>
      </c>
      <c r="F80" s="1" t="s">
        <v>178</v>
      </c>
    </row>
    <row r="81" spans="1:6" x14ac:dyDescent="0.15">
      <c r="A81">
        <v>19</v>
      </c>
      <c r="B81" t="s">
        <v>134</v>
      </c>
      <c r="C81" t="s">
        <v>106</v>
      </c>
      <c r="D81" t="s">
        <v>54</v>
      </c>
      <c r="E81" t="s">
        <v>141</v>
      </c>
      <c r="F81" s="1" t="s">
        <v>178</v>
      </c>
    </row>
    <row r="82" spans="1:6" x14ac:dyDescent="0.15">
      <c r="A82">
        <v>24</v>
      </c>
      <c r="B82" t="s">
        <v>134</v>
      </c>
      <c r="C82" t="s">
        <v>61</v>
      </c>
      <c r="D82" t="s">
        <v>54</v>
      </c>
      <c r="E82" t="s">
        <v>142</v>
      </c>
      <c r="F82" s="1" t="s">
        <v>178</v>
      </c>
    </row>
    <row r="83" spans="1:6" x14ac:dyDescent="0.15">
      <c r="A83">
        <v>25</v>
      </c>
      <c r="B83" t="s">
        <v>134</v>
      </c>
      <c r="C83" t="s">
        <v>61</v>
      </c>
      <c r="D83" t="s">
        <v>54</v>
      </c>
      <c r="E83" t="s">
        <v>143</v>
      </c>
      <c r="F83" s="1" t="s">
        <v>177</v>
      </c>
    </row>
    <row r="84" spans="1:6" x14ac:dyDescent="0.15">
      <c r="A84">
        <v>26</v>
      </c>
      <c r="B84" t="s">
        <v>134</v>
      </c>
      <c r="C84" t="s">
        <v>61</v>
      </c>
      <c r="D84" t="s">
        <v>54</v>
      </c>
      <c r="E84" t="s">
        <v>144</v>
      </c>
      <c r="F84" s="1" t="s">
        <v>178</v>
      </c>
    </row>
    <row r="85" spans="1:6" x14ac:dyDescent="0.15">
      <c r="A85">
        <v>27</v>
      </c>
      <c r="B85" t="s">
        <v>134</v>
      </c>
      <c r="C85" t="s">
        <v>61</v>
      </c>
      <c r="D85" t="s">
        <v>54</v>
      </c>
      <c r="E85" t="s">
        <v>145</v>
      </c>
      <c r="F85" s="1" t="s">
        <v>178</v>
      </c>
    </row>
    <row r="86" spans="1:6" x14ac:dyDescent="0.15">
      <c r="A86">
        <v>28</v>
      </c>
      <c r="B86" t="s">
        <v>134</v>
      </c>
      <c r="C86" t="s">
        <v>61</v>
      </c>
      <c r="D86" t="s">
        <v>54</v>
      </c>
      <c r="E86" t="s">
        <v>146</v>
      </c>
      <c r="F86" s="1" t="s">
        <v>178</v>
      </c>
    </row>
    <row r="87" spans="1:6" x14ac:dyDescent="0.15">
      <c r="A87">
        <v>35</v>
      </c>
      <c r="B87" t="s">
        <v>134</v>
      </c>
      <c r="C87" t="s">
        <v>53</v>
      </c>
      <c r="D87" t="s">
        <v>54</v>
      </c>
      <c r="E87" t="s">
        <v>147</v>
      </c>
      <c r="F87" s="1" t="s">
        <v>178</v>
      </c>
    </row>
    <row r="88" spans="1:6" x14ac:dyDescent="0.15">
      <c r="A88">
        <v>36</v>
      </c>
      <c r="B88" t="s">
        <v>134</v>
      </c>
      <c r="C88" t="s">
        <v>53</v>
      </c>
      <c r="D88" t="s">
        <v>54</v>
      </c>
      <c r="E88" t="s">
        <v>148</v>
      </c>
      <c r="F88" s="1" t="s">
        <v>177</v>
      </c>
    </row>
    <row r="89" spans="1:6" x14ac:dyDescent="0.15">
      <c r="A89">
        <v>37</v>
      </c>
      <c r="B89" t="s">
        <v>134</v>
      </c>
      <c r="C89" t="s">
        <v>53</v>
      </c>
      <c r="D89" t="s">
        <v>54</v>
      </c>
      <c r="E89" t="s">
        <v>149</v>
      </c>
      <c r="F89" s="1" t="s">
        <v>177</v>
      </c>
    </row>
    <row r="90" spans="1:6" x14ac:dyDescent="0.15">
      <c r="A90">
        <v>38</v>
      </c>
      <c r="B90" t="s">
        <v>134</v>
      </c>
      <c r="C90" t="s">
        <v>53</v>
      </c>
      <c r="D90" t="s">
        <v>54</v>
      </c>
      <c r="E90" t="s">
        <v>150</v>
      </c>
      <c r="F90" s="1" t="s">
        <v>178</v>
      </c>
    </row>
    <row r="91" spans="1:6" x14ac:dyDescent="0.15">
      <c r="A91">
        <v>10</v>
      </c>
      <c r="B91" t="s">
        <v>134</v>
      </c>
      <c r="C91" t="s">
        <v>106</v>
      </c>
      <c r="D91" t="s">
        <v>57</v>
      </c>
      <c r="E91" t="s">
        <v>151</v>
      </c>
      <c r="F91" s="1" t="s">
        <v>178</v>
      </c>
    </row>
    <row r="92" spans="1:6" x14ac:dyDescent="0.15">
      <c r="A92">
        <v>11</v>
      </c>
      <c r="B92" t="s">
        <v>134</v>
      </c>
      <c r="C92" t="s">
        <v>106</v>
      </c>
      <c r="D92" t="s">
        <v>57</v>
      </c>
      <c r="E92" t="s">
        <v>152</v>
      </c>
      <c r="F92" s="1" t="s">
        <v>177</v>
      </c>
    </row>
    <row r="93" spans="1:6" x14ac:dyDescent="0.15">
      <c r="A93">
        <v>12</v>
      </c>
      <c r="B93" t="s">
        <v>134</v>
      </c>
      <c r="C93" t="s">
        <v>106</v>
      </c>
      <c r="D93" t="s">
        <v>57</v>
      </c>
      <c r="E93" t="s">
        <v>153</v>
      </c>
      <c r="F93" s="1" t="s">
        <v>178</v>
      </c>
    </row>
    <row r="94" spans="1:6" x14ac:dyDescent="0.15">
      <c r="A94">
        <v>20</v>
      </c>
      <c r="B94" t="s">
        <v>134</v>
      </c>
      <c r="C94" t="s">
        <v>61</v>
      </c>
      <c r="D94" t="s">
        <v>57</v>
      </c>
      <c r="E94" t="s">
        <v>154</v>
      </c>
      <c r="F94" s="1" t="s">
        <v>178</v>
      </c>
    </row>
    <row r="95" spans="1:6" x14ac:dyDescent="0.15">
      <c r="A95">
        <v>21</v>
      </c>
      <c r="B95" t="s">
        <v>134</v>
      </c>
      <c r="C95" t="s">
        <v>61</v>
      </c>
      <c r="D95" t="s">
        <v>57</v>
      </c>
      <c r="E95" t="s">
        <v>155</v>
      </c>
      <c r="F95" s="1" t="s">
        <v>177</v>
      </c>
    </row>
    <row r="96" spans="1:6" x14ac:dyDescent="0.15">
      <c r="A96">
        <v>22</v>
      </c>
      <c r="B96" t="s">
        <v>134</v>
      </c>
      <c r="C96" t="s">
        <v>61</v>
      </c>
      <c r="D96" t="s">
        <v>57</v>
      </c>
      <c r="E96" t="s">
        <v>156</v>
      </c>
      <c r="F96" s="1" t="s">
        <v>178</v>
      </c>
    </row>
    <row r="97" spans="1:6" x14ac:dyDescent="0.15">
      <c r="A97">
        <v>23</v>
      </c>
      <c r="B97" t="s">
        <v>134</v>
      </c>
      <c r="C97" t="s">
        <v>61</v>
      </c>
      <c r="D97" t="s">
        <v>57</v>
      </c>
      <c r="E97" t="s">
        <v>157</v>
      </c>
      <c r="F97" s="1" t="s">
        <v>178</v>
      </c>
    </row>
    <row r="98" spans="1:6" x14ac:dyDescent="0.15">
      <c r="A98">
        <v>29</v>
      </c>
      <c r="B98" t="s">
        <v>134</v>
      </c>
      <c r="C98" t="s">
        <v>53</v>
      </c>
      <c r="D98" t="s">
        <v>57</v>
      </c>
      <c r="E98" t="s">
        <v>158</v>
      </c>
      <c r="F98" s="1" t="s">
        <v>178</v>
      </c>
    </row>
    <row r="99" spans="1:6" x14ac:dyDescent="0.15">
      <c r="A99">
        <v>30</v>
      </c>
      <c r="B99" t="s">
        <v>134</v>
      </c>
      <c r="C99" t="s">
        <v>53</v>
      </c>
      <c r="D99" t="s">
        <v>57</v>
      </c>
      <c r="E99" t="s">
        <v>159</v>
      </c>
      <c r="F99" s="1" t="s">
        <v>178</v>
      </c>
    </row>
    <row r="100" spans="1:6" x14ac:dyDescent="0.15">
      <c r="A100">
        <v>31</v>
      </c>
      <c r="B100" t="s">
        <v>134</v>
      </c>
      <c r="C100" t="s">
        <v>53</v>
      </c>
      <c r="D100" t="s">
        <v>57</v>
      </c>
      <c r="E100" t="s">
        <v>160</v>
      </c>
      <c r="F100" s="1" t="s">
        <v>177</v>
      </c>
    </row>
    <row r="101" spans="1:6" x14ac:dyDescent="0.15">
      <c r="A101">
        <v>32</v>
      </c>
      <c r="B101" t="s">
        <v>134</v>
      </c>
      <c r="C101" t="s">
        <v>53</v>
      </c>
      <c r="D101" t="s">
        <v>57</v>
      </c>
      <c r="E101" t="s">
        <v>161</v>
      </c>
      <c r="F101" s="1" t="s">
        <v>178</v>
      </c>
    </row>
    <row r="102" spans="1:6" x14ac:dyDescent="0.15">
      <c r="A102">
        <v>33</v>
      </c>
      <c r="B102" t="s">
        <v>134</v>
      </c>
      <c r="C102" t="s">
        <v>53</v>
      </c>
      <c r="D102" t="s">
        <v>57</v>
      </c>
      <c r="E102" t="s">
        <v>162</v>
      </c>
      <c r="F102" s="1" t="s">
        <v>178</v>
      </c>
    </row>
    <row r="103" spans="1:6" x14ac:dyDescent="0.15">
      <c r="A103">
        <v>34</v>
      </c>
      <c r="B103" t="s">
        <v>134</v>
      </c>
      <c r="C103" t="s">
        <v>53</v>
      </c>
      <c r="D103" t="s">
        <v>57</v>
      </c>
      <c r="E103" t="s">
        <v>163</v>
      </c>
      <c r="F103" s="1" t="s">
        <v>178</v>
      </c>
    </row>
    <row r="104" spans="1:6" x14ac:dyDescent="0.15">
      <c r="A104">
        <v>8</v>
      </c>
      <c r="B104" t="s">
        <v>164</v>
      </c>
      <c r="C104" t="s">
        <v>61</v>
      </c>
      <c r="D104" t="s">
        <v>54</v>
      </c>
      <c r="E104" t="s">
        <v>165</v>
      </c>
      <c r="F104" s="1" t="s">
        <v>178</v>
      </c>
    </row>
    <row r="105" spans="1:6" x14ac:dyDescent="0.15">
      <c r="A105">
        <v>9</v>
      </c>
      <c r="B105" t="s">
        <v>164</v>
      </c>
      <c r="C105" t="s">
        <v>53</v>
      </c>
      <c r="D105" t="s">
        <v>57</v>
      </c>
      <c r="E105" t="s">
        <v>166</v>
      </c>
      <c r="F105" s="1" t="s">
        <v>177</v>
      </c>
    </row>
    <row r="106" spans="1:6" x14ac:dyDescent="0.15">
      <c r="A106">
        <v>2</v>
      </c>
      <c r="B106" t="s">
        <v>167</v>
      </c>
      <c r="C106" t="s">
        <v>61</v>
      </c>
      <c r="D106" t="s">
        <v>54</v>
      </c>
      <c r="E106" t="s">
        <v>168</v>
      </c>
      <c r="F106" s="1" t="s">
        <v>177</v>
      </c>
    </row>
    <row r="107" spans="1:6" x14ac:dyDescent="0.15">
      <c r="A107">
        <v>3</v>
      </c>
      <c r="B107" t="s">
        <v>167</v>
      </c>
      <c r="C107" t="s">
        <v>61</v>
      </c>
      <c r="D107" t="s">
        <v>54</v>
      </c>
      <c r="E107" t="s">
        <v>169</v>
      </c>
      <c r="F107" s="1" t="s">
        <v>178</v>
      </c>
    </row>
    <row r="108" spans="1:6" x14ac:dyDescent="0.15">
      <c r="A108">
        <v>6</v>
      </c>
      <c r="B108" t="s">
        <v>167</v>
      </c>
      <c r="C108" t="s">
        <v>53</v>
      </c>
      <c r="D108" t="s">
        <v>54</v>
      </c>
      <c r="E108" t="s">
        <v>170</v>
      </c>
      <c r="F108" s="1" t="s">
        <v>178</v>
      </c>
    </row>
    <row r="109" spans="1:6" x14ac:dyDescent="0.15">
      <c r="A109">
        <v>7</v>
      </c>
      <c r="B109" t="s">
        <v>167</v>
      </c>
      <c r="C109" t="s">
        <v>53</v>
      </c>
      <c r="D109" t="s">
        <v>54</v>
      </c>
      <c r="E109" t="s">
        <v>171</v>
      </c>
      <c r="F109" s="1" t="s">
        <v>178</v>
      </c>
    </row>
    <row r="110" spans="1:6" x14ac:dyDescent="0.15">
      <c r="A110">
        <v>0</v>
      </c>
      <c r="B110" t="s">
        <v>167</v>
      </c>
      <c r="C110" t="s">
        <v>61</v>
      </c>
      <c r="D110" t="s">
        <v>57</v>
      </c>
      <c r="E110" t="s">
        <v>172</v>
      </c>
      <c r="F110" s="1" t="s">
        <v>178</v>
      </c>
    </row>
    <row r="111" spans="1:6" x14ac:dyDescent="0.15">
      <c r="A111">
        <v>1</v>
      </c>
      <c r="B111" t="s">
        <v>167</v>
      </c>
      <c r="C111" t="s">
        <v>61</v>
      </c>
      <c r="D111" t="s">
        <v>57</v>
      </c>
      <c r="E111" t="s">
        <v>173</v>
      </c>
      <c r="F111" s="1" t="s">
        <v>178</v>
      </c>
    </row>
    <row r="112" spans="1:6" x14ac:dyDescent="0.15">
      <c r="A112">
        <v>4</v>
      </c>
      <c r="B112" t="s">
        <v>167</v>
      </c>
      <c r="C112" t="s">
        <v>53</v>
      </c>
      <c r="D112" t="s">
        <v>57</v>
      </c>
      <c r="E112" t="s">
        <v>174</v>
      </c>
      <c r="F112" s="1" t="s">
        <v>177</v>
      </c>
    </row>
    <row r="113" spans="1:6" x14ac:dyDescent="0.15">
      <c r="A113">
        <v>5</v>
      </c>
      <c r="B113" t="s">
        <v>167</v>
      </c>
      <c r="C113" t="s">
        <v>53</v>
      </c>
      <c r="D113" t="s">
        <v>57</v>
      </c>
      <c r="E113" t="s">
        <v>175</v>
      </c>
      <c r="F113" s="1" t="s">
        <v>178</v>
      </c>
    </row>
    <row r="114" spans="1:6" x14ac:dyDescent="0.15">
      <c r="A114">
        <v>8</v>
      </c>
      <c r="B114" t="s">
        <v>183</v>
      </c>
      <c r="C114" t="s">
        <v>61</v>
      </c>
      <c r="D114" t="s">
        <v>183</v>
      </c>
      <c r="E114" t="s">
        <v>184</v>
      </c>
      <c r="F114" s="1" t="s">
        <v>178</v>
      </c>
    </row>
    <row r="115" spans="1:6" x14ac:dyDescent="0.15">
      <c r="A115">
        <v>9</v>
      </c>
      <c r="B115" t="s">
        <v>183</v>
      </c>
      <c r="C115" t="s">
        <v>61</v>
      </c>
      <c r="D115" t="s">
        <v>183</v>
      </c>
      <c r="E115" t="s">
        <v>185</v>
      </c>
      <c r="F115" s="1" t="s">
        <v>177</v>
      </c>
    </row>
    <row r="116" spans="1:6" x14ac:dyDescent="0.15">
      <c r="A116">
        <v>10</v>
      </c>
      <c r="B116" t="s">
        <v>183</v>
      </c>
      <c r="C116" t="s">
        <v>53</v>
      </c>
      <c r="D116" t="s">
        <v>183</v>
      </c>
      <c r="E116" t="s">
        <v>186</v>
      </c>
      <c r="F116" s="1" t="s">
        <v>178</v>
      </c>
    </row>
    <row r="117" spans="1:6" x14ac:dyDescent="0.15">
      <c r="A117">
        <v>11</v>
      </c>
      <c r="B117" t="s">
        <v>183</v>
      </c>
      <c r="C117" t="s">
        <v>53</v>
      </c>
      <c r="D117" t="s">
        <v>183</v>
      </c>
      <c r="E117" t="s">
        <v>187</v>
      </c>
      <c r="F117" s="1" t="s">
        <v>177</v>
      </c>
    </row>
    <row r="118" spans="1:6" x14ac:dyDescent="0.15">
      <c r="A118">
        <v>12</v>
      </c>
      <c r="B118" t="s">
        <v>183</v>
      </c>
      <c r="C118" t="s">
        <v>53</v>
      </c>
      <c r="D118" t="s">
        <v>183</v>
      </c>
      <c r="E118" t="s">
        <v>188</v>
      </c>
      <c r="F118" s="1" t="s">
        <v>178</v>
      </c>
    </row>
    <row r="119" spans="1:6" x14ac:dyDescent="0.15">
      <c r="A119">
        <v>13</v>
      </c>
      <c r="B119" t="s">
        <v>183</v>
      </c>
      <c r="C119" t="s">
        <v>53</v>
      </c>
      <c r="D119" t="s">
        <v>183</v>
      </c>
      <c r="E119" t="s">
        <v>189</v>
      </c>
      <c r="F119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3"/>
  <sheetViews>
    <sheetView zoomScale="150" zoomScaleNormal="150" workbookViewId="0">
      <selection activeCell="F3" sqref="F1:F1048576"/>
    </sheetView>
  </sheetViews>
  <sheetFormatPr baseColWidth="10" defaultColWidth="12.6640625" defaultRowHeight="15.75" customHeight="1" x14ac:dyDescent="0.15"/>
  <cols>
    <col min="1" max="1" width="12.6640625" style="22"/>
    <col min="6" max="6" width="12.6640625" style="3"/>
  </cols>
  <sheetData>
    <row r="1" spans="1:6" ht="15.75" customHeight="1" x14ac:dyDescent="0.15">
      <c r="A1" s="13" t="s">
        <v>0</v>
      </c>
      <c r="B1" s="13" t="s">
        <v>179</v>
      </c>
      <c r="C1" s="13" t="s">
        <v>47</v>
      </c>
      <c r="D1" s="13" t="s">
        <v>1</v>
      </c>
      <c r="E1" s="13" t="s">
        <v>2</v>
      </c>
      <c r="F1" s="13" t="s">
        <v>194</v>
      </c>
    </row>
    <row r="2" spans="1:6" ht="15.75" customHeight="1" x14ac:dyDescent="0.15">
      <c r="A2" s="14" t="s">
        <v>45</v>
      </c>
      <c r="B2" s="5">
        <v>7</v>
      </c>
      <c r="C2" s="5">
        <v>10</v>
      </c>
      <c r="D2" s="5">
        <v>37</v>
      </c>
      <c r="E2" s="5">
        <v>202</v>
      </c>
      <c r="F2" s="5">
        <v>5</v>
      </c>
    </row>
    <row r="3" spans="1:6" ht="15.75" customHeight="1" x14ac:dyDescent="0.15">
      <c r="A3" s="15" t="s">
        <v>8</v>
      </c>
      <c r="B3" s="6">
        <v>6</v>
      </c>
      <c r="C3" s="6">
        <v>9.25</v>
      </c>
      <c r="D3" s="6">
        <v>1</v>
      </c>
      <c r="E3" s="6">
        <v>791</v>
      </c>
      <c r="F3" s="6">
        <v>4.5</v>
      </c>
    </row>
    <row r="4" spans="1:6" ht="15.75" customHeight="1" x14ac:dyDescent="0.15">
      <c r="A4" s="15" t="s">
        <v>10</v>
      </c>
      <c r="B4" s="6">
        <v>6</v>
      </c>
      <c r="C4" s="6">
        <v>9.25</v>
      </c>
      <c r="D4" s="6">
        <v>7</v>
      </c>
      <c r="E4" s="6">
        <v>930</v>
      </c>
      <c r="F4" s="6">
        <v>4.5</v>
      </c>
    </row>
    <row r="5" spans="1:6" ht="15.75" customHeight="1" x14ac:dyDescent="0.15">
      <c r="A5" s="16" t="s">
        <v>12</v>
      </c>
      <c r="B5" s="7">
        <v>6</v>
      </c>
      <c r="C5" s="7">
        <v>8.5</v>
      </c>
      <c r="D5" s="7">
        <v>2</v>
      </c>
      <c r="E5" s="7">
        <v>1000</v>
      </c>
      <c r="F5" s="7">
        <v>4</v>
      </c>
    </row>
    <row r="6" spans="1:6" ht="15.75" customHeight="1" x14ac:dyDescent="0.15">
      <c r="A6" s="16" t="s">
        <v>5</v>
      </c>
      <c r="B6" s="7">
        <v>6</v>
      </c>
      <c r="C6" s="7">
        <v>8.5</v>
      </c>
      <c r="D6" s="7">
        <v>5</v>
      </c>
      <c r="E6" s="7">
        <v>1000</v>
      </c>
      <c r="F6" s="7">
        <v>4</v>
      </c>
    </row>
    <row r="7" spans="1:6" ht="15.75" customHeight="1" x14ac:dyDescent="0.15">
      <c r="A7" s="17" t="s">
        <v>28</v>
      </c>
      <c r="B7" s="8">
        <v>5</v>
      </c>
      <c r="C7" s="8">
        <v>7.5</v>
      </c>
      <c r="D7" s="8">
        <v>3</v>
      </c>
      <c r="E7" s="8">
        <v>1015</v>
      </c>
      <c r="F7" s="8">
        <v>3</v>
      </c>
    </row>
    <row r="8" spans="1:6" ht="15.75" customHeight="1" x14ac:dyDescent="0.15">
      <c r="A8" s="17" t="s">
        <v>17</v>
      </c>
      <c r="B8" s="8">
        <v>5</v>
      </c>
      <c r="C8" s="8">
        <v>7.5</v>
      </c>
      <c r="D8" s="8">
        <v>8</v>
      </c>
      <c r="E8" s="8">
        <v>900</v>
      </c>
      <c r="F8" s="8">
        <v>3</v>
      </c>
    </row>
    <row r="9" spans="1:6" ht="15.75" customHeight="1" x14ac:dyDescent="0.15">
      <c r="A9" s="17" t="s">
        <v>21</v>
      </c>
      <c r="B9" s="8">
        <v>5</v>
      </c>
      <c r="C9" s="8">
        <v>7.5</v>
      </c>
      <c r="D9" s="8">
        <v>9</v>
      </c>
      <c r="E9" s="8">
        <v>610</v>
      </c>
      <c r="F9" s="8">
        <v>3</v>
      </c>
    </row>
    <row r="10" spans="1:6" ht="15.75" customHeight="1" x14ac:dyDescent="0.15">
      <c r="A10" s="17" t="s">
        <v>11</v>
      </c>
      <c r="B10" s="8">
        <v>5</v>
      </c>
      <c r="C10" s="8">
        <v>8</v>
      </c>
      <c r="D10" s="8">
        <v>16</v>
      </c>
      <c r="E10" s="8">
        <v>654</v>
      </c>
      <c r="F10" s="8">
        <v>3</v>
      </c>
    </row>
    <row r="11" spans="1:6" ht="15.75" customHeight="1" x14ac:dyDescent="0.15">
      <c r="A11" s="18" t="s">
        <v>23</v>
      </c>
      <c r="B11" s="9">
        <v>4</v>
      </c>
      <c r="C11" s="9">
        <v>7</v>
      </c>
      <c r="D11" s="9">
        <v>4</v>
      </c>
      <c r="E11" s="9">
        <v>470</v>
      </c>
      <c r="F11" s="9">
        <v>2.5</v>
      </c>
    </row>
    <row r="12" spans="1:6" ht="15.75" customHeight="1" x14ac:dyDescent="0.15">
      <c r="A12" s="18" t="s">
        <v>16</v>
      </c>
      <c r="B12" s="9">
        <v>4</v>
      </c>
      <c r="C12" s="9">
        <v>7.5</v>
      </c>
      <c r="D12" s="9">
        <v>6</v>
      </c>
      <c r="E12" s="9">
        <v>500</v>
      </c>
      <c r="F12" s="9">
        <v>2.5</v>
      </c>
    </row>
    <row r="13" spans="1:6" ht="15.75" customHeight="1" x14ac:dyDescent="0.15">
      <c r="A13" s="18" t="s">
        <v>27</v>
      </c>
      <c r="B13" s="9">
        <v>4</v>
      </c>
      <c r="C13" s="9">
        <v>6.5</v>
      </c>
      <c r="D13" s="9">
        <v>10</v>
      </c>
      <c r="E13" s="9">
        <v>300</v>
      </c>
      <c r="F13" s="9">
        <v>2.5</v>
      </c>
    </row>
    <row r="14" spans="1:6" ht="15.75" customHeight="1" x14ac:dyDescent="0.15">
      <c r="A14" s="19" t="s">
        <v>7</v>
      </c>
      <c r="B14" s="10">
        <v>4</v>
      </c>
      <c r="C14" s="10">
        <v>6.5</v>
      </c>
      <c r="D14" s="10">
        <v>11</v>
      </c>
      <c r="E14" s="10">
        <v>487</v>
      </c>
      <c r="F14" s="10">
        <v>2</v>
      </c>
    </row>
    <row r="15" spans="1:6" ht="15.75" customHeight="1" x14ac:dyDescent="0.15">
      <c r="A15" s="19" t="s">
        <v>32</v>
      </c>
      <c r="B15" s="10">
        <v>2</v>
      </c>
      <c r="C15" s="10">
        <v>4.5</v>
      </c>
      <c r="D15" s="10">
        <v>13</v>
      </c>
      <c r="E15" s="10">
        <v>347</v>
      </c>
      <c r="F15" s="10">
        <v>2</v>
      </c>
    </row>
    <row r="16" spans="1:6" ht="15.75" customHeight="1" x14ac:dyDescent="0.15">
      <c r="A16" s="19" t="s">
        <v>14</v>
      </c>
      <c r="B16" s="10">
        <v>3</v>
      </c>
      <c r="C16" s="10">
        <v>5.5</v>
      </c>
      <c r="D16" s="10">
        <v>31</v>
      </c>
      <c r="E16" s="10">
        <v>197</v>
      </c>
      <c r="F16" s="10">
        <v>2</v>
      </c>
    </row>
    <row r="17" spans="1:6" ht="15.75" customHeight="1" x14ac:dyDescent="0.15">
      <c r="A17" s="19" t="s">
        <v>4</v>
      </c>
      <c r="B17" s="10">
        <v>3</v>
      </c>
      <c r="C17" s="10">
        <v>4.75</v>
      </c>
      <c r="D17" s="10">
        <v>32</v>
      </c>
      <c r="E17" s="10">
        <v>207</v>
      </c>
      <c r="F17" s="10">
        <v>2</v>
      </c>
    </row>
    <row r="18" spans="1:6" ht="15.75" customHeight="1" x14ac:dyDescent="0.15">
      <c r="A18" s="19" t="s">
        <v>191</v>
      </c>
      <c r="B18" s="10">
        <v>3</v>
      </c>
      <c r="C18" s="10">
        <v>4.75</v>
      </c>
      <c r="D18" s="10">
        <v>47</v>
      </c>
      <c r="E18" s="10">
        <v>160</v>
      </c>
      <c r="F18" s="10">
        <v>2</v>
      </c>
    </row>
    <row r="19" spans="1:6" ht="15.75" customHeight="1" x14ac:dyDescent="0.15">
      <c r="A19" s="20" t="s">
        <v>3</v>
      </c>
      <c r="B19" s="11">
        <v>2</v>
      </c>
      <c r="C19" s="11">
        <v>4.5</v>
      </c>
      <c r="D19" s="11">
        <v>15</v>
      </c>
      <c r="E19" s="11">
        <v>57</v>
      </c>
      <c r="F19" s="11">
        <v>1.5</v>
      </c>
    </row>
    <row r="20" spans="1:6" ht="15.75" customHeight="1" x14ac:dyDescent="0.15">
      <c r="A20" s="20" t="s">
        <v>25</v>
      </c>
      <c r="B20" s="11">
        <v>3</v>
      </c>
      <c r="C20" s="11">
        <v>5.5</v>
      </c>
      <c r="D20" s="11">
        <v>18</v>
      </c>
      <c r="E20" s="11">
        <v>219</v>
      </c>
      <c r="F20" s="11">
        <v>1.5</v>
      </c>
    </row>
    <row r="21" spans="1:6" ht="15.75" customHeight="1" x14ac:dyDescent="0.15">
      <c r="A21" s="20" t="s">
        <v>26</v>
      </c>
      <c r="B21" s="11">
        <v>3</v>
      </c>
      <c r="C21" s="11">
        <v>5.5</v>
      </c>
      <c r="D21" s="11">
        <v>19</v>
      </c>
      <c r="E21" s="11">
        <v>330</v>
      </c>
      <c r="F21" s="11">
        <v>1.5</v>
      </c>
    </row>
    <row r="22" spans="1:6" ht="15.75" customHeight="1" x14ac:dyDescent="0.15">
      <c r="A22" s="20" t="s">
        <v>19</v>
      </c>
      <c r="B22" s="11">
        <v>2</v>
      </c>
      <c r="C22" s="11">
        <v>4</v>
      </c>
      <c r="D22" s="11">
        <v>20</v>
      </c>
      <c r="E22" s="11">
        <v>270</v>
      </c>
      <c r="F22" s="11">
        <v>1.5</v>
      </c>
    </row>
    <row r="23" spans="1:6" ht="15.75" customHeight="1" x14ac:dyDescent="0.15">
      <c r="A23" s="20" t="s">
        <v>43</v>
      </c>
      <c r="B23" s="11">
        <v>1</v>
      </c>
      <c r="C23" s="11">
        <v>2</v>
      </c>
      <c r="D23" s="11">
        <v>21</v>
      </c>
      <c r="E23" s="11">
        <v>51</v>
      </c>
      <c r="F23" s="11">
        <v>1.5</v>
      </c>
    </row>
    <row r="24" spans="1:6" ht="15.75" customHeight="1" x14ac:dyDescent="0.15">
      <c r="A24" s="20" t="s">
        <v>180</v>
      </c>
      <c r="B24" s="11">
        <v>3</v>
      </c>
      <c r="C24" s="11">
        <v>4.5</v>
      </c>
      <c r="D24" s="11">
        <v>44</v>
      </c>
      <c r="E24" s="11">
        <v>344</v>
      </c>
      <c r="F24" s="11">
        <v>1.5</v>
      </c>
    </row>
    <row r="25" spans="1:6" ht="15.75" customHeight="1" x14ac:dyDescent="0.15">
      <c r="A25" s="20" t="s">
        <v>39</v>
      </c>
      <c r="B25" s="11">
        <v>3</v>
      </c>
      <c r="C25" s="11">
        <v>5</v>
      </c>
      <c r="D25" s="11">
        <v>46</v>
      </c>
      <c r="E25" s="11">
        <v>137</v>
      </c>
      <c r="F25" s="11">
        <v>1.5</v>
      </c>
    </row>
    <row r="26" spans="1:6" ht="15.75" customHeight="1" x14ac:dyDescent="0.15">
      <c r="A26" s="21" t="s">
        <v>15</v>
      </c>
      <c r="B26" s="12">
        <v>2</v>
      </c>
      <c r="C26" s="12">
        <v>4</v>
      </c>
      <c r="D26" s="12">
        <v>12</v>
      </c>
      <c r="E26" s="12">
        <v>227</v>
      </c>
      <c r="F26" s="12">
        <v>1</v>
      </c>
    </row>
    <row r="27" spans="1:6" ht="15.75" customHeight="1" x14ac:dyDescent="0.15">
      <c r="A27" s="21" t="s">
        <v>34</v>
      </c>
      <c r="B27" s="12">
        <v>2</v>
      </c>
      <c r="C27" s="12">
        <v>3.5</v>
      </c>
      <c r="D27" s="12">
        <v>17</v>
      </c>
      <c r="E27" s="12">
        <v>300</v>
      </c>
      <c r="F27" s="12">
        <v>1</v>
      </c>
    </row>
    <row r="28" spans="1:6" ht="15.75" customHeight="1" x14ac:dyDescent="0.15">
      <c r="A28" s="21" t="s">
        <v>30</v>
      </c>
      <c r="B28" s="12">
        <v>2</v>
      </c>
      <c r="C28" s="12">
        <v>3</v>
      </c>
      <c r="D28" s="12">
        <v>22</v>
      </c>
      <c r="E28" s="12">
        <v>320</v>
      </c>
      <c r="F28" s="12">
        <v>1</v>
      </c>
    </row>
    <row r="29" spans="1:6" ht="15.75" customHeight="1" x14ac:dyDescent="0.15">
      <c r="A29" s="21" t="s">
        <v>29</v>
      </c>
      <c r="B29" s="12">
        <v>2</v>
      </c>
      <c r="C29" s="12">
        <v>3.5</v>
      </c>
      <c r="D29" s="12">
        <v>23</v>
      </c>
      <c r="E29" s="12">
        <v>193</v>
      </c>
      <c r="F29" s="12">
        <v>1</v>
      </c>
    </row>
    <row r="30" spans="1:6" ht="15.75" customHeight="1" x14ac:dyDescent="0.15">
      <c r="A30" s="21" t="s">
        <v>22</v>
      </c>
      <c r="B30" s="12">
        <v>2</v>
      </c>
      <c r="C30" s="12">
        <v>4</v>
      </c>
      <c r="D30" s="12">
        <v>24</v>
      </c>
      <c r="E30" s="12">
        <v>270</v>
      </c>
      <c r="F30" s="12">
        <v>1.5</v>
      </c>
    </row>
    <row r="31" spans="1:6" ht="15.75" customHeight="1" x14ac:dyDescent="0.15">
      <c r="A31" s="21" t="s">
        <v>35</v>
      </c>
      <c r="B31" s="12">
        <v>2</v>
      </c>
      <c r="C31" s="12">
        <v>3.5</v>
      </c>
      <c r="D31" s="12">
        <v>26</v>
      </c>
      <c r="E31" s="12">
        <v>52</v>
      </c>
      <c r="F31" s="12">
        <v>1</v>
      </c>
    </row>
    <row r="32" spans="1:6" ht="15.75" customHeight="1" x14ac:dyDescent="0.15">
      <c r="A32" s="21" t="s">
        <v>44</v>
      </c>
      <c r="B32" s="12">
        <v>2</v>
      </c>
      <c r="C32" s="12">
        <v>2.5</v>
      </c>
      <c r="D32" s="12">
        <v>29</v>
      </c>
      <c r="E32" s="12">
        <v>180</v>
      </c>
      <c r="F32" s="12">
        <v>1</v>
      </c>
    </row>
    <row r="33" spans="1:6" ht="15.75" customHeight="1" x14ac:dyDescent="0.15">
      <c r="A33" s="21" t="s">
        <v>20</v>
      </c>
      <c r="B33" s="12">
        <v>2</v>
      </c>
      <c r="C33" s="12">
        <v>4</v>
      </c>
      <c r="D33" s="12">
        <v>34</v>
      </c>
      <c r="E33" s="12">
        <v>270</v>
      </c>
      <c r="F33" s="12">
        <v>1</v>
      </c>
    </row>
    <row r="34" spans="1:6" ht="15.75" customHeight="1" x14ac:dyDescent="0.15">
      <c r="A34" s="21" t="s">
        <v>40</v>
      </c>
      <c r="B34" s="12">
        <v>2</v>
      </c>
      <c r="C34" s="12">
        <v>3.5</v>
      </c>
      <c r="D34" s="12">
        <v>38</v>
      </c>
      <c r="E34" s="12">
        <v>160</v>
      </c>
      <c r="F34" s="12">
        <v>1</v>
      </c>
    </row>
    <row r="35" spans="1:6" ht="15.75" customHeight="1" x14ac:dyDescent="0.15">
      <c r="A35" s="21" t="s">
        <v>38</v>
      </c>
      <c r="B35" s="12">
        <v>2</v>
      </c>
      <c r="C35" s="12">
        <v>3.5</v>
      </c>
      <c r="D35" s="12">
        <v>39</v>
      </c>
      <c r="E35" s="12">
        <v>131</v>
      </c>
      <c r="F35" s="12">
        <v>1</v>
      </c>
    </row>
    <row r="36" spans="1:6" ht="15.75" customHeight="1" x14ac:dyDescent="0.15">
      <c r="A36" s="21" t="s">
        <v>193</v>
      </c>
      <c r="B36" s="12">
        <v>2</v>
      </c>
      <c r="C36" s="12">
        <v>4</v>
      </c>
      <c r="D36" s="12">
        <v>43</v>
      </c>
      <c r="E36" s="12">
        <v>81</v>
      </c>
      <c r="F36" s="12">
        <v>1</v>
      </c>
    </row>
    <row r="37" spans="1:6" ht="15.75" customHeight="1" x14ac:dyDescent="0.15">
      <c r="A37" s="21" t="s">
        <v>6</v>
      </c>
      <c r="B37" s="12">
        <v>2</v>
      </c>
      <c r="C37" s="12">
        <v>3</v>
      </c>
      <c r="D37" s="12">
        <v>48</v>
      </c>
      <c r="E37" s="12">
        <v>197</v>
      </c>
      <c r="F37" s="12">
        <v>1</v>
      </c>
    </row>
    <row r="38" spans="1:6" ht="15.75" customHeight="1" x14ac:dyDescent="0.15">
      <c r="A38" s="21" t="s">
        <v>42</v>
      </c>
      <c r="B38" s="12">
        <v>1</v>
      </c>
      <c r="C38" s="12">
        <v>1.5</v>
      </c>
      <c r="D38" s="12">
        <v>59</v>
      </c>
      <c r="E38" s="12">
        <v>32</v>
      </c>
      <c r="F38" s="12">
        <v>0.5</v>
      </c>
    </row>
    <row r="39" spans="1:6" ht="15.75" customHeight="1" x14ac:dyDescent="0.15">
      <c r="A39" s="21" t="s">
        <v>190</v>
      </c>
      <c r="B39" s="12">
        <v>1</v>
      </c>
      <c r="C39" s="12">
        <v>2</v>
      </c>
      <c r="D39" s="12">
        <v>62</v>
      </c>
      <c r="E39" s="12">
        <v>88</v>
      </c>
      <c r="F39" s="12">
        <v>0.5</v>
      </c>
    </row>
    <row r="40" spans="1:6" ht="15.75" customHeight="1" x14ac:dyDescent="0.15">
      <c r="A40" s="21" t="s">
        <v>182</v>
      </c>
      <c r="B40" s="12">
        <v>2</v>
      </c>
      <c r="C40" s="12">
        <v>3</v>
      </c>
      <c r="D40" s="12">
        <v>137</v>
      </c>
      <c r="E40" s="12">
        <v>9</v>
      </c>
      <c r="F40" s="12">
        <v>0.5</v>
      </c>
    </row>
    <row r="41" spans="1:6" ht="15.75" customHeight="1" x14ac:dyDescent="0.15">
      <c r="A41" s="21" t="s">
        <v>36</v>
      </c>
      <c r="B41" s="12">
        <v>2</v>
      </c>
      <c r="C41" s="12">
        <v>2.5</v>
      </c>
      <c r="D41" s="12">
        <v>25</v>
      </c>
      <c r="E41" s="12">
        <v>40</v>
      </c>
      <c r="F41" s="12">
        <v>0.5</v>
      </c>
    </row>
    <row r="42" spans="1:6" ht="15.75" customHeight="1" x14ac:dyDescent="0.15">
      <c r="A42" s="21" t="s">
        <v>31</v>
      </c>
      <c r="B42" s="12">
        <v>2</v>
      </c>
      <c r="C42" s="12">
        <v>3</v>
      </c>
      <c r="D42" s="12">
        <v>27</v>
      </c>
      <c r="E42" s="12">
        <v>150</v>
      </c>
      <c r="F42" s="12">
        <v>0.5</v>
      </c>
    </row>
    <row r="43" spans="1:6" ht="15.75" customHeight="1" x14ac:dyDescent="0.15">
      <c r="A43" s="21" t="s">
        <v>41</v>
      </c>
      <c r="B43" s="12">
        <v>1</v>
      </c>
      <c r="C43" s="12">
        <v>1.5</v>
      </c>
      <c r="D43" s="12">
        <v>28</v>
      </c>
      <c r="E43" s="12">
        <v>60</v>
      </c>
      <c r="F43" s="12">
        <v>0.5</v>
      </c>
    </row>
    <row r="44" spans="1:6" ht="15.75" customHeight="1" x14ac:dyDescent="0.15">
      <c r="A44" s="21" t="s">
        <v>37</v>
      </c>
      <c r="B44" s="12">
        <v>1</v>
      </c>
      <c r="C44" s="12">
        <v>2</v>
      </c>
      <c r="D44" s="12">
        <v>36</v>
      </c>
      <c r="E44" s="12">
        <v>192</v>
      </c>
      <c r="F44" s="12">
        <v>0.5</v>
      </c>
    </row>
    <row r="45" spans="1:6" ht="15.75" customHeight="1" x14ac:dyDescent="0.15">
      <c r="A45" s="21" t="s">
        <v>46</v>
      </c>
      <c r="B45" s="12">
        <v>1</v>
      </c>
      <c r="C45" s="12">
        <v>2</v>
      </c>
      <c r="D45" s="12">
        <v>45</v>
      </c>
      <c r="E45" s="12">
        <v>167</v>
      </c>
      <c r="F45" s="12">
        <v>0.5</v>
      </c>
    </row>
    <row r="46" spans="1:6" ht="15.75" customHeight="1" x14ac:dyDescent="0.15">
      <c r="A46" s="21" t="s">
        <v>18</v>
      </c>
      <c r="B46" s="12">
        <v>1</v>
      </c>
      <c r="C46" s="12">
        <v>1.5</v>
      </c>
      <c r="D46" s="12">
        <v>52</v>
      </c>
      <c r="E46" s="12">
        <v>18</v>
      </c>
      <c r="F46" s="12">
        <v>0.5</v>
      </c>
    </row>
    <row r="47" spans="1:6" ht="15.75" customHeight="1" x14ac:dyDescent="0.15">
      <c r="A47" s="21" t="s">
        <v>192</v>
      </c>
      <c r="B47" s="12">
        <v>1</v>
      </c>
      <c r="C47" s="12">
        <v>2</v>
      </c>
      <c r="D47" s="12">
        <v>54</v>
      </c>
      <c r="E47" s="12">
        <v>130</v>
      </c>
      <c r="F47" s="12">
        <v>0.5</v>
      </c>
    </row>
    <row r="48" spans="1:6" ht="15.75" customHeight="1" x14ac:dyDescent="0.15">
      <c r="A48" s="21" t="s">
        <v>33</v>
      </c>
      <c r="B48" s="12">
        <v>1</v>
      </c>
      <c r="C48" s="12">
        <v>1.5</v>
      </c>
      <c r="D48" s="12">
        <v>56</v>
      </c>
      <c r="E48" s="12">
        <v>32</v>
      </c>
      <c r="F48" s="12">
        <v>0.5</v>
      </c>
    </row>
    <row r="49" spans="1:6" ht="15.75" customHeight="1" x14ac:dyDescent="0.15">
      <c r="A49" s="21" t="s">
        <v>9</v>
      </c>
      <c r="B49" s="12">
        <v>1</v>
      </c>
      <c r="C49" s="12">
        <v>1.5</v>
      </c>
      <c r="D49" s="12">
        <v>58</v>
      </c>
      <c r="E49" s="12">
        <v>15</v>
      </c>
      <c r="F49" s="12">
        <v>0.5</v>
      </c>
    </row>
    <row r="50" spans="1:6" ht="15.75" customHeight="1" x14ac:dyDescent="0.15">
      <c r="A50" s="21" t="s">
        <v>13</v>
      </c>
      <c r="B50" s="12">
        <v>2</v>
      </c>
      <c r="C50" s="12">
        <v>3.5</v>
      </c>
      <c r="D50" s="12">
        <v>61</v>
      </c>
      <c r="E50" s="12">
        <v>195</v>
      </c>
      <c r="F50" s="12">
        <v>0.5</v>
      </c>
    </row>
    <row r="51" spans="1:6" ht="15.75" customHeight="1" x14ac:dyDescent="0.15">
      <c r="A51" s="21" t="s">
        <v>24</v>
      </c>
      <c r="B51" s="12">
        <v>1</v>
      </c>
      <c r="C51" s="12">
        <v>1.25</v>
      </c>
      <c r="D51" s="12">
        <v>65</v>
      </c>
      <c r="E51" s="12">
        <v>51</v>
      </c>
      <c r="F51" s="12">
        <v>0.5</v>
      </c>
    </row>
    <row r="52" spans="1:6" ht="15.75" customHeight="1" x14ac:dyDescent="0.15">
      <c r="A52" s="21" t="s">
        <v>181</v>
      </c>
      <c r="B52" s="12">
        <v>1</v>
      </c>
      <c r="C52" s="12">
        <v>2.5</v>
      </c>
      <c r="D52" s="12">
        <v>70</v>
      </c>
      <c r="E52" s="12">
        <v>44</v>
      </c>
      <c r="F52" s="12">
        <v>0.5</v>
      </c>
    </row>
    <row r="53" spans="1:6" ht="15.75" customHeight="1" x14ac:dyDescent="0.15">
      <c r="F53" s="4"/>
    </row>
  </sheetData>
  <sortState xmlns:xlrd2="http://schemas.microsoft.com/office/spreadsheetml/2017/richdata2" ref="A2:F55">
    <sortCondition descending="1" ref="F1:F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8C07-7517-954B-BD6B-1E8BE9AA6FAB}">
  <dimension ref="A1:K52"/>
  <sheetViews>
    <sheetView tabSelected="1" zoomScale="152" zoomScaleNormal="152" workbookViewId="0">
      <selection activeCell="H48" sqref="H48"/>
    </sheetView>
  </sheetViews>
  <sheetFormatPr baseColWidth="10" defaultRowHeight="13" x14ac:dyDescent="0.15"/>
  <cols>
    <col min="1" max="1" width="10.83203125" style="22"/>
    <col min="2" max="2" width="12.6640625" customWidth="1"/>
    <col min="3" max="3" width="19" customWidth="1"/>
    <col min="5" max="5" width="16.33203125" customWidth="1"/>
    <col min="7" max="7" width="14.1640625" customWidth="1"/>
    <col min="8" max="8" width="12.5" customWidth="1"/>
    <col min="9" max="9" width="10.83203125" customWidth="1"/>
  </cols>
  <sheetData>
    <row r="1" spans="1:11" x14ac:dyDescent="0.15">
      <c r="A1" s="23" t="s">
        <v>0</v>
      </c>
      <c r="B1" s="23" t="s">
        <v>179</v>
      </c>
      <c r="C1" s="23" t="s">
        <v>47</v>
      </c>
      <c r="D1" s="23" t="s">
        <v>1</v>
      </c>
      <c r="E1" s="23" t="s">
        <v>208</v>
      </c>
      <c r="F1" s="23" t="s">
        <v>2</v>
      </c>
      <c r="G1" s="23" t="s">
        <v>209</v>
      </c>
      <c r="H1" s="23" t="s">
        <v>194</v>
      </c>
      <c r="I1" s="23" t="s">
        <v>210</v>
      </c>
      <c r="J1" s="23" t="s">
        <v>201</v>
      </c>
      <c r="K1" s="23" t="s">
        <v>211</v>
      </c>
    </row>
    <row r="2" spans="1:11" x14ac:dyDescent="0.15">
      <c r="A2" s="40" t="s">
        <v>45</v>
      </c>
      <c r="B2" s="41">
        <v>7</v>
      </c>
      <c r="C2" s="41">
        <v>10</v>
      </c>
      <c r="D2" s="41">
        <v>37</v>
      </c>
      <c r="E2" s="55">
        <v>2.5</v>
      </c>
      <c r="F2" s="41">
        <v>202</v>
      </c>
      <c r="G2" s="53">
        <v>3</v>
      </c>
      <c r="H2" s="41">
        <v>5</v>
      </c>
      <c r="I2">
        <f t="shared" ref="I2:I33" si="0">(E2+G2)/2</f>
        <v>2.75</v>
      </c>
      <c r="J2">
        <f t="shared" ref="J2:J33" si="1">(H2*0.4) + (G2*0.3) +(E2*0.3)</f>
        <v>3.65</v>
      </c>
      <c r="K2">
        <f t="shared" ref="K2:K33" si="2">I2+H2</f>
        <v>7.75</v>
      </c>
    </row>
    <row r="3" spans="1:11" x14ac:dyDescent="0.15">
      <c r="A3" s="42" t="s">
        <v>8</v>
      </c>
      <c r="B3" s="43">
        <v>6</v>
      </c>
      <c r="C3" s="43">
        <v>9.25</v>
      </c>
      <c r="D3" s="43">
        <v>1</v>
      </c>
      <c r="E3" s="43">
        <v>5</v>
      </c>
      <c r="F3" s="43">
        <v>791</v>
      </c>
      <c r="G3" s="43">
        <v>4.5</v>
      </c>
      <c r="H3" s="43">
        <v>4.5</v>
      </c>
      <c r="I3">
        <f t="shared" si="0"/>
        <v>4.75</v>
      </c>
      <c r="J3">
        <f t="shared" si="1"/>
        <v>4.6500000000000004</v>
      </c>
      <c r="K3">
        <f t="shared" si="2"/>
        <v>9.25</v>
      </c>
    </row>
    <row r="4" spans="1:11" x14ac:dyDescent="0.15">
      <c r="A4" s="42" t="s">
        <v>10</v>
      </c>
      <c r="B4" s="43">
        <v>6</v>
      </c>
      <c r="C4" s="43">
        <v>9.25</v>
      </c>
      <c r="D4" s="43">
        <v>7</v>
      </c>
      <c r="E4" s="49">
        <v>4.5</v>
      </c>
      <c r="F4" s="43">
        <v>930</v>
      </c>
      <c r="G4" s="47">
        <v>5</v>
      </c>
      <c r="H4" s="43">
        <v>4.5</v>
      </c>
      <c r="I4">
        <f t="shared" si="0"/>
        <v>4.75</v>
      </c>
      <c r="J4">
        <f t="shared" si="1"/>
        <v>4.6499999999999995</v>
      </c>
      <c r="K4">
        <f t="shared" si="2"/>
        <v>9.25</v>
      </c>
    </row>
    <row r="5" spans="1:11" x14ac:dyDescent="0.15">
      <c r="A5" s="44" t="s">
        <v>12</v>
      </c>
      <c r="B5" s="45">
        <v>6</v>
      </c>
      <c r="C5" s="45">
        <v>8.5</v>
      </c>
      <c r="D5" s="45">
        <v>2</v>
      </c>
      <c r="E5" s="43">
        <v>5</v>
      </c>
      <c r="F5" s="45">
        <v>1000</v>
      </c>
      <c r="G5" s="47">
        <v>5</v>
      </c>
      <c r="H5" s="45">
        <v>4</v>
      </c>
      <c r="I5">
        <f t="shared" si="0"/>
        <v>5</v>
      </c>
      <c r="J5">
        <f t="shared" si="1"/>
        <v>4.5999999999999996</v>
      </c>
      <c r="K5">
        <f t="shared" si="2"/>
        <v>9</v>
      </c>
    </row>
    <row r="6" spans="1:11" x14ac:dyDescent="0.15">
      <c r="A6" s="44" t="s">
        <v>5</v>
      </c>
      <c r="B6" s="45">
        <v>6</v>
      </c>
      <c r="C6" s="45">
        <v>8.5</v>
      </c>
      <c r="D6" s="45">
        <v>5</v>
      </c>
      <c r="E6" s="43">
        <v>5</v>
      </c>
      <c r="F6" s="45">
        <v>1000</v>
      </c>
      <c r="G6" s="47">
        <v>5</v>
      </c>
      <c r="H6" s="45">
        <v>4</v>
      </c>
      <c r="I6">
        <f t="shared" si="0"/>
        <v>5</v>
      </c>
      <c r="J6">
        <f t="shared" si="1"/>
        <v>4.5999999999999996</v>
      </c>
      <c r="K6">
        <f t="shared" si="2"/>
        <v>9</v>
      </c>
    </row>
    <row r="7" spans="1:11" x14ac:dyDescent="0.15">
      <c r="A7" s="46" t="s">
        <v>28</v>
      </c>
      <c r="B7" s="47">
        <v>5</v>
      </c>
      <c r="C7" s="47">
        <v>7.5</v>
      </c>
      <c r="D7" s="47">
        <v>3</v>
      </c>
      <c r="E7" s="43">
        <v>5</v>
      </c>
      <c r="F7" s="47">
        <v>1015</v>
      </c>
      <c r="G7" s="47">
        <v>5</v>
      </c>
      <c r="H7" s="47">
        <v>3</v>
      </c>
      <c r="I7">
        <f t="shared" si="0"/>
        <v>5</v>
      </c>
      <c r="J7">
        <f t="shared" si="1"/>
        <v>4.2</v>
      </c>
      <c r="K7">
        <f t="shared" si="2"/>
        <v>8</v>
      </c>
    </row>
    <row r="8" spans="1:11" x14ac:dyDescent="0.15">
      <c r="A8" s="46" t="s">
        <v>17</v>
      </c>
      <c r="B8" s="47">
        <v>5</v>
      </c>
      <c r="C8" s="47">
        <v>7.5</v>
      </c>
      <c r="D8" s="47">
        <v>8</v>
      </c>
      <c r="E8" s="49">
        <v>4.5</v>
      </c>
      <c r="F8" s="47">
        <v>900</v>
      </c>
      <c r="G8" s="47">
        <v>5</v>
      </c>
      <c r="H8" s="47">
        <v>3</v>
      </c>
      <c r="I8">
        <f t="shared" si="0"/>
        <v>4.75</v>
      </c>
      <c r="J8">
        <f t="shared" si="1"/>
        <v>4.05</v>
      </c>
      <c r="K8">
        <f t="shared" si="2"/>
        <v>7.75</v>
      </c>
    </row>
    <row r="9" spans="1:11" x14ac:dyDescent="0.15">
      <c r="A9" s="46" t="s">
        <v>21</v>
      </c>
      <c r="B9" s="47">
        <v>5</v>
      </c>
      <c r="C9" s="47">
        <v>7.5</v>
      </c>
      <c r="D9" s="47">
        <v>9</v>
      </c>
      <c r="E9" s="49">
        <v>4.5</v>
      </c>
      <c r="F9" s="47">
        <v>610</v>
      </c>
      <c r="G9" s="43">
        <v>4.5</v>
      </c>
      <c r="H9" s="47">
        <v>3</v>
      </c>
      <c r="I9">
        <f t="shared" si="0"/>
        <v>4.5</v>
      </c>
      <c r="J9">
        <f t="shared" si="1"/>
        <v>3.8999999999999995</v>
      </c>
      <c r="K9">
        <f t="shared" si="2"/>
        <v>7.5</v>
      </c>
    </row>
    <row r="10" spans="1:11" x14ac:dyDescent="0.15">
      <c r="A10" s="46" t="s">
        <v>11</v>
      </c>
      <c r="B10" s="47">
        <v>5</v>
      </c>
      <c r="C10" s="47">
        <v>8</v>
      </c>
      <c r="D10" s="47">
        <v>16</v>
      </c>
      <c r="E10" s="53">
        <v>3.5</v>
      </c>
      <c r="F10" s="47">
        <v>654</v>
      </c>
      <c r="G10" s="43">
        <v>4.5</v>
      </c>
      <c r="H10" s="47">
        <v>3</v>
      </c>
      <c r="I10">
        <f t="shared" si="0"/>
        <v>4</v>
      </c>
      <c r="J10">
        <f t="shared" si="1"/>
        <v>3.5999999999999996</v>
      </c>
      <c r="K10">
        <f t="shared" si="2"/>
        <v>7</v>
      </c>
    </row>
    <row r="11" spans="1:11" x14ac:dyDescent="0.15">
      <c r="A11" s="48" t="s">
        <v>23</v>
      </c>
      <c r="B11" s="49">
        <v>4</v>
      </c>
      <c r="C11" s="49">
        <v>7</v>
      </c>
      <c r="D11" s="49">
        <v>4</v>
      </c>
      <c r="E11" s="43">
        <v>5</v>
      </c>
      <c r="F11" s="49">
        <v>470</v>
      </c>
      <c r="G11" s="49">
        <v>4</v>
      </c>
      <c r="H11" s="49">
        <v>2.5</v>
      </c>
      <c r="I11">
        <f t="shared" si="0"/>
        <v>4.5</v>
      </c>
      <c r="J11">
        <f t="shared" si="1"/>
        <v>3.7</v>
      </c>
      <c r="K11">
        <f t="shared" si="2"/>
        <v>7</v>
      </c>
    </row>
    <row r="12" spans="1:11" x14ac:dyDescent="0.15">
      <c r="A12" s="48" t="s">
        <v>16</v>
      </c>
      <c r="B12" s="49">
        <v>4</v>
      </c>
      <c r="C12" s="49">
        <v>7.5</v>
      </c>
      <c r="D12" s="49">
        <v>6</v>
      </c>
      <c r="E12" s="49">
        <v>4.5</v>
      </c>
      <c r="F12" s="49">
        <v>500</v>
      </c>
      <c r="G12" s="49">
        <v>4</v>
      </c>
      <c r="H12" s="49">
        <v>2.5</v>
      </c>
      <c r="I12">
        <f t="shared" si="0"/>
        <v>4.25</v>
      </c>
      <c r="J12">
        <f t="shared" si="1"/>
        <v>3.55</v>
      </c>
      <c r="K12">
        <f t="shared" si="2"/>
        <v>6.75</v>
      </c>
    </row>
    <row r="13" spans="1:11" x14ac:dyDescent="0.15">
      <c r="A13" s="48" t="s">
        <v>27</v>
      </c>
      <c r="B13" s="49">
        <v>4</v>
      </c>
      <c r="C13" s="49">
        <v>6.5</v>
      </c>
      <c r="D13" s="49">
        <v>10</v>
      </c>
      <c r="E13" s="49">
        <v>4</v>
      </c>
      <c r="F13" s="49">
        <v>300</v>
      </c>
      <c r="G13" s="53">
        <v>3.5</v>
      </c>
      <c r="H13" s="49">
        <v>2.5</v>
      </c>
      <c r="I13">
        <f t="shared" si="0"/>
        <v>3.75</v>
      </c>
      <c r="J13">
        <f t="shared" si="1"/>
        <v>3.25</v>
      </c>
      <c r="K13">
        <f t="shared" si="2"/>
        <v>6.25</v>
      </c>
    </row>
    <row r="14" spans="1:11" x14ac:dyDescent="0.15">
      <c r="A14" s="50" t="s">
        <v>7</v>
      </c>
      <c r="B14" s="51">
        <v>3</v>
      </c>
      <c r="C14" s="51">
        <v>6.5</v>
      </c>
      <c r="D14" s="51">
        <v>11</v>
      </c>
      <c r="E14" s="49">
        <v>4</v>
      </c>
      <c r="F14" s="51">
        <v>487</v>
      </c>
      <c r="G14" s="49">
        <v>4</v>
      </c>
      <c r="H14" s="51">
        <v>2</v>
      </c>
      <c r="I14">
        <f t="shared" si="0"/>
        <v>4</v>
      </c>
      <c r="J14">
        <f t="shared" si="1"/>
        <v>3.2</v>
      </c>
      <c r="K14">
        <f t="shared" si="2"/>
        <v>6</v>
      </c>
    </row>
    <row r="15" spans="1:11" x14ac:dyDescent="0.15">
      <c r="A15" s="50" t="s">
        <v>4</v>
      </c>
      <c r="B15" s="51">
        <v>3</v>
      </c>
      <c r="C15" s="51">
        <v>4.75</v>
      </c>
      <c r="D15" s="51">
        <v>32</v>
      </c>
      <c r="E15" s="55">
        <v>2.5</v>
      </c>
      <c r="F15" s="51">
        <v>207</v>
      </c>
      <c r="G15" s="53">
        <v>3</v>
      </c>
      <c r="H15" s="51">
        <v>2</v>
      </c>
      <c r="I15">
        <f t="shared" si="0"/>
        <v>2.75</v>
      </c>
      <c r="J15">
        <f t="shared" si="1"/>
        <v>2.4500000000000002</v>
      </c>
      <c r="K15">
        <f t="shared" si="2"/>
        <v>4.75</v>
      </c>
    </row>
    <row r="16" spans="1:11" x14ac:dyDescent="0.15">
      <c r="A16" s="50" t="s">
        <v>14</v>
      </c>
      <c r="B16" s="51">
        <v>3</v>
      </c>
      <c r="C16" s="51">
        <v>5.5</v>
      </c>
      <c r="D16" s="51">
        <v>31</v>
      </c>
      <c r="E16" s="55">
        <v>2.5</v>
      </c>
      <c r="F16" s="51">
        <v>197</v>
      </c>
      <c r="G16" s="51">
        <v>2.5</v>
      </c>
      <c r="H16" s="51">
        <v>2</v>
      </c>
      <c r="I16">
        <f t="shared" si="0"/>
        <v>2.5</v>
      </c>
      <c r="J16">
        <f t="shared" si="1"/>
        <v>2.2999999999999998</v>
      </c>
      <c r="K16">
        <f t="shared" si="2"/>
        <v>4.5</v>
      </c>
    </row>
    <row r="17" spans="1:11" x14ac:dyDescent="0.15">
      <c r="A17" s="50" t="s">
        <v>191</v>
      </c>
      <c r="B17" s="51">
        <v>3</v>
      </c>
      <c r="C17" s="51">
        <v>4.75</v>
      </c>
      <c r="D17" s="51">
        <v>47</v>
      </c>
      <c r="E17" s="55">
        <v>2</v>
      </c>
      <c r="F17" s="51">
        <v>160</v>
      </c>
      <c r="G17" s="51">
        <v>2.5</v>
      </c>
      <c r="H17" s="51">
        <v>2</v>
      </c>
      <c r="I17">
        <f t="shared" si="0"/>
        <v>2.25</v>
      </c>
      <c r="J17">
        <f t="shared" si="1"/>
        <v>2.15</v>
      </c>
      <c r="K17">
        <f t="shared" si="2"/>
        <v>4.25</v>
      </c>
    </row>
    <row r="18" spans="1:11" x14ac:dyDescent="0.15">
      <c r="A18" s="50" t="s">
        <v>32</v>
      </c>
      <c r="B18" s="51">
        <v>3</v>
      </c>
      <c r="C18" s="51">
        <v>4.5</v>
      </c>
      <c r="D18" s="51">
        <v>13</v>
      </c>
      <c r="E18" s="49">
        <v>4</v>
      </c>
      <c r="F18" s="51">
        <v>347</v>
      </c>
      <c r="G18" s="49">
        <v>4</v>
      </c>
      <c r="H18" s="51">
        <v>2</v>
      </c>
      <c r="I18">
        <f t="shared" si="0"/>
        <v>4</v>
      </c>
      <c r="J18">
        <f t="shared" si="1"/>
        <v>3.2</v>
      </c>
      <c r="K18">
        <f t="shared" si="2"/>
        <v>6</v>
      </c>
    </row>
    <row r="19" spans="1:11" x14ac:dyDescent="0.15">
      <c r="A19" s="52" t="s">
        <v>26</v>
      </c>
      <c r="B19" s="53">
        <v>2</v>
      </c>
      <c r="C19" s="53">
        <v>5.5</v>
      </c>
      <c r="D19" s="53">
        <v>19</v>
      </c>
      <c r="E19" s="53">
        <v>3.5</v>
      </c>
      <c r="F19" s="53">
        <v>330</v>
      </c>
      <c r="G19" s="53">
        <v>3.5</v>
      </c>
      <c r="H19" s="53">
        <v>1.5</v>
      </c>
      <c r="I19">
        <f t="shared" si="0"/>
        <v>3.5</v>
      </c>
      <c r="J19">
        <f t="shared" si="1"/>
        <v>2.7</v>
      </c>
      <c r="K19">
        <f t="shared" si="2"/>
        <v>5</v>
      </c>
    </row>
    <row r="20" spans="1:11" x14ac:dyDescent="0.15">
      <c r="A20" s="52" t="s">
        <v>25</v>
      </c>
      <c r="B20" s="53">
        <v>2</v>
      </c>
      <c r="C20" s="53">
        <v>5.5</v>
      </c>
      <c r="D20" s="53">
        <v>18</v>
      </c>
      <c r="E20" s="53">
        <v>3.5</v>
      </c>
      <c r="F20" s="53">
        <v>219</v>
      </c>
      <c r="G20" s="53">
        <v>3</v>
      </c>
      <c r="H20" s="53">
        <v>1.5</v>
      </c>
      <c r="I20">
        <f t="shared" si="0"/>
        <v>3.25</v>
      </c>
      <c r="J20">
        <f t="shared" si="1"/>
        <v>2.5499999999999998</v>
      </c>
      <c r="K20">
        <f t="shared" si="2"/>
        <v>4.75</v>
      </c>
    </row>
    <row r="21" spans="1:11" x14ac:dyDescent="0.15">
      <c r="A21" s="52" t="s">
        <v>180</v>
      </c>
      <c r="B21" s="53">
        <v>2</v>
      </c>
      <c r="C21" s="53">
        <v>4.5</v>
      </c>
      <c r="D21" s="53">
        <v>44</v>
      </c>
      <c r="E21" s="55">
        <v>2</v>
      </c>
      <c r="F21" s="53">
        <v>344</v>
      </c>
      <c r="G21" s="53">
        <v>3.5</v>
      </c>
      <c r="H21" s="53">
        <v>1.5</v>
      </c>
      <c r="I21">
        <f t="shared" si="0"/>
        <v>2.75</v>
      </c>
      <c r="J21">
        <f t="shared" si="1"/>
        <v>2.25</v>
      </c>
      <c r="K21">
        <f t="shared" si="2"/>
        <v>4.25</v>
      </c>
    </row>
    <row r="22" spans="1:11" x14ac:dyDescent="0.15">
      <c r="A22" s="52" t="s">
        <v>39</v>
      </c>
      <c r="B22" s="53">
        <v>2</v>
      </c>
      <c r="C22" s="53">
        <v>5</v>
      </c>
      <c r="D22" s="53">
        <v>46</v>
      </c>
      <c r="E22" s="55">
        <v>2</v>
      </c>
      <c r="F22" s="53">
        <v>137</v>
      </c>
      <c r="G22" s="53">
        <v>2</v>
      </c>
      <c r="H22" s="53">
        <v>1.5</v>
      </c>
      <c r="I22">
        <f t="shared" si="0"/>
        <v>2</v>
      </c>
      <c r="J22">
        <f t="shared" si="1"/>
        <v>1.8000000000000003</v>
      </c>
      <c r="K22">
        <f t="shared" si="2"/>
        <v>3.5</v>
      </c>
    </row>
    <row r="23" spans="1:11" x14ac:dyDescent="0.15">
      <c r="A23" s="52" t="s">
        <v>19</v>
      </c>
      <c r="B23" s="53">
        <v>2</v>
      </c>
      <c r="C23" s="53">
        <v>4</v>
      </c>
      <c r="D23" s="53">
        <v>20</v>
      </c>
      <c r="E23" s="53">
        <v>3.5</v>
      </c>
      <c r="F23" s="53">
        <v>270</v>
      </c>
      <c r="G23" s="53">
        <v>3</v>
      </c>
      <c r="H23" s="53">
        <v>1.5</v>
      </c>
      <c r="I23">
        <f t="shared" si="0"/>
        <v>3.25</v>
      </c>
      <c r="J23">
        <f t="shared" si="1"/>
        <v>2.5499999999999998</v>
      </c>
      <c r="K23">
        <f t="shared" si="2"/>
        <v>4.75</v>
      </c>
    </row>
    <row r="24" spans="1:11" x14ac:dyDescent="0.15">
      <c r="A24" s="54" t="s">
        <v>22</v>
      </c>
      <c r="B24" s="53">
        <v>2</v>
      </c>
      <c r="C24" s="55">
        <v>4</v>
      </c>
      <c r="D24" s="55">
        <v>24</v>
      </c>
      <c r="E24" s="51">
        <v>3</v>
      </c>
      <c r="F24" s="55">
        <v>270</v>
      </c>
      <c r="G24" s="53">
        <v>3</v>
      </c>
      <c r="H24" s="55">
        <v>1</v>
      </c>
      <c r="I24">
        <f t="shared" si="0"/>
        <v>3</v>
      </c>
      <c r="J24">
        <f t="shared" si="1"/>
        <v>2.1999999999999997</v>
      </c>
      <c r="K24">
        <f t="shared" si="2"/>
        <v>4</v>
      </c>
    </row>
    <row r="25" spans="1:11" x14ac:dyDescent="0.15">
      <c r="A25" s="52" t="s">
        <v>3</v>
      </c>
      <c r="B25" s="53">
        <v>2</v>
      </c>
      <c r="C25" s="53">
        <v>4.5</v>
      </c>
      <c r="D25" s="53">
        <v>15</v>
      </c>
      <c r="E25" s="49">
        <v>4</v>
      </c>
      <c r="F25" s="53">
        <v>57</v>
      </c>
      <c r="G25" s="55">
        <v>1.5</v>
      </c>
      <c r="H25" s="53">
        <v>1.5</v>
      </c>
      <c r="I25">
        <f t="shared" si="0"/>
        <v>2.75</v>
      </c>
      <c r="J25">
        <f t="shared" si="1"/>
        <v>2.25</v>
      </c>
      <c r="K25">
        <f t="shared" si="2"/>
        <v>4.25</v>
      </c>
    </row>
    <row r="26" spans="1:11" x14ac:dyDescent="0.15">
      <c r="A26" s="52" t="s">
        <v>43</v>
      </c>
      <c r="B26" s="53">
        <v>2</v>
      </c>
      <c r="C26" s="53">
        <v>2</v>
      </c>
      <c r="D26" s="53">
        <v>21</v>
      </c>
      <c r="E26" s="51">
        <v>3</v>
      </c>
      <c r="F26" s="53">
        <v>51</v>
      </c>
      <c r="G26" s="55">
        <v>1.5</v>
      </c>
      <c r="H26" s="53">
        <v>1.5</v>
      </c>
      <c r="I26">
        <f t="shared" si="0"/>
        <v>2.25</v>
      </c>
      <c r="J26">
        <f t="shared" si="1"/>
        <v>1.95</v>
      </c>
      <c r="K26">
        <f t="shared" si="2"/>
        <v>3.75</v>
      </c>
    </row>
    <row r="27" spans="1:11" x14ac:dyDescent="0.15">
      <c r="A27" s="54" t="s">
        <v>15</v>
      </c>
      <c r="B27" s="55">
        <v>2</v>
      </c>
      <c r="C27" s="55">
        <v>4</v>
      </c>
      <c r="D27" s="55">
        <v>12</v>
      </c>
      <c r="E27" s="49">
        <v>4</v>
      </c>
      <c r="F27" s="55">
        <v>227</v>
      </c>
      <c r="G27" s="53">
        <v>3</v>
      </c>
      <c r="H27" s="55">
        <v>1</v>
      </c>
      <c r="I27">
        <f t="shared" si="0"/>
        <v>3.5</v>
      </c>
      <c r="J27">
        <f t="shared" si="1"/>
        <v>2.5</v>
      </c>
      <c r="K27">
        <f t="shared" si="2"/>
        <v>4.5</v>
      </c>
    </row>
    <row r="28" spans="1:11" x14ac:dyDescent="0.15">
      <c r="A28" s="54" t="s">
        <v>34</v>
      </c>
      <c r="B28" s="55">
        <v>2</v>
      </c>
      <c r="C28" s="55">
        <v>3.5</v>
      </c>
      <c r="D28" s="55">
        <v>17</v>
      </c>
      <c r="E28" s="53">
        <v>3.5</v>
      </c>
      <c r="F28" s="55">
        <v>300</v>
      </c>
      <c r="G28" s="53">
        <v>3.5</v>
      </c>
      <c r="H28" s="55">
        <v>1</v>
      </c>
      <c r="I28">
        <f t="shared" si="0"/>
        <v>3.5</v>
      </c>
      <c r="J28">
        <f t="shared" si="1"/>
        <v>2.5</v>
      </c>
      <c r="K28">
        <f t="shared" si="2"/>
        <v>4.5</v>
      </c>
    </row>
    <row r="29" spans="1:11" x14ac:dyDescent="0.15">
      <c r="A29" s="54" t="s">
        <v>30</v>
      </c>
      <c r="B29" s="55">
        <v>2</v>
      </c>
      <c r="C29" s="55">
        <v>3</v>
      </c>
      <c r="D29" s="55">
        <v>22</v>
      </c>
      <c r="E29" s="51">
        <v>3</v>
      </c>
      <c r="F29" s="55">
        <v>320</v>
      </c>
      <c r="G29" s="53">
        <v>3.5</v>
      </c>
      <c r="H29" s="55">
        <v>1</v>
      </c>
      <c r="I29">
        <f t="shared" si="0"/>
        <v>3.25</v>
      </c>
      <c r="J29">
        <f t="shared" si="1"/>
        <v>2.35</v>
      </c>
      <c r="K29">
        <f t="shared" si="2"/>
        <v>4.25</v>
      </c>
    </row>
    <row r="30" spans="1:11" x14ac:dyDescent="0.15">
      <c r="A30" s="54" t="s">
        <v>29</v>
      </c>
      <c r="B30" s="55">
        <v>2</v>
      </c>
      <c r="C30" s="55">
        <v>3.5</v>
      </c>
      <c r="D30" s="55">
        <v>23</v>
      </c>
      <c r="E30" s="51">
        <v>3</v>
      </c>
      <c r="F30" s="55">
        <v>193</v>
      </c>
      <c r="G30" s="51">
        <v>2.5</v>
      </c>
      <c r="H30" s="55">
        <v>1</v>
      </c>
      <c r="I30">
        <f t="shared" si="0"/>
        <v>2.75</v>
      </c>
      <c r="J30">
        <f t="shared" si="1"/>
        <v>2.0499999999999998</v>
      </c>
      <c r="K30">
        <f t="shared" si="2"/>
        <v>3.75</v>
      </c>
    </row>
    <row r="31" spans="1:11" x14ac:dyDescent="0.15">
      <c r="A31" s="54" t="s">
        <v>44</v>
      </c>
      <c r="B31" s="55">
        <v>2</v>
      </c>
      <c r="C31" s="55">
        <v>2.5</v>
      </c>
      <c r="D31" s="55">
        <v>29</v>
      </c>
      <c r="E31" s="51">
        <v>3</v>
      </c>
      <c r="F31" s="55">
        <v>180</v>
      </c>
      <c r="G31" s="51">
        <v>2.5</v>
      </c>
      <c r="H31" s="55">
        <v>1</v>
      </c>
      <c r="I31">
        <f t="shared" si="0"/>
        <v>2.75</v>
      </c>
      <c r="J31">
        <f t="shared" si="1"/>
        <v>2.0499999999999998</v>
      </c>
      <c r="K31">
        <f t="shared" si="2"/>
        <v>3.75</v>
      </c>
    </row>
    <row r="32" spans="1:11" x14ac:dyDescent="0.15">
      <c r="A32" s="54" t="s">
        <v>20</v>
      </c>
      <c r="B32" s="55">
        <v>2</v>
      </c>
      <c r="C32" s="55">
        <v>4</v>
      </c>
      <c r="D32" s="55">
        <v>34</v>
      </c>
      <c r="E32" s="55">
        <v>2.5</v>
      </c>
      <c r="F32" s="55">
        <v>270</v>
      </c>
      <c r="G32" s="53">
        <v>3</v>
      </c>
      <c r="H32" s="55">
        <v>1</v>
      </c>
      <c r="I32">
        <f t="shared" si="0"/>
        <v>2.75</v>
      </c>
      <c r="J32">
        <f t="shared" si="1"/>
        <v>2.0499999999999998</v>
      </c>
      <c r="K32">
        <f t="shared" si="2"/>
        <v>3.75</v>
      </c>
    </row>
    <row r="33" spans="1:11" x14ac:dyDescent="0.15">
      <c r="A33" s="54" t="s">
        <v>40</v>
      </c>
      <c r="B33" s="55">
        <v>2</v>
      </c>
      <c r="C33" s="55">
        <v>3.5</v>
      </c>
      <c r="D33" s="55">
        <v>38</v>
      </c>
      <c r="E33" s="55">
        <v>2.5</v>
      </c>
      <c r="F33" s="55">
        <v>160</v>
      </c>
      <c r="G33" s="51">
        <v>2.5</v>
      </c>
      <c r="H33" s="55">
        <v>1</v>
      </c>
      <c r="I33">
        <f t="shared" si="0"/>
        <v>2.5</v>
      </c>
      <c r="J33">
        <f t="shared" si="1"/>
        <v>1.9</v>
      </c>
      <c r="K33">
        <f t="shared" si="2"/>
        <v>3.5</v>
      </c>
    </row>
    <row r="34" spans="1:11" x14ac:dyDescent="0.15">
      <c r="A34" s="54" t="s">
        <v>35</v>
      </c>
      <c r="B34" s="55">
        <v>2</v>
      </c>
      <c r="C34" s="55">
        <v>3.5</v>
      </c>
      <c r="D34" s="55">
        <v>26</v>
      </c>
      <c r="E34" s="51">
        <v>3</v>
      </c>
      <c r="F34" s="55">
        <v>52</v>
      </c>
      <c r="G34" s="55">
        <v>1.5</v>
      </c>
      <c r="H34" s="55">
        <v>1</v>
      </c>
      <c r="I34">
        <f t="shared" ref="I34:I52" si="3">(E34+G34)/2</f>
        <v>2.25</v>
      </c>
      <c r="J34">
        <f t="shared" ref="J34:J52" si="4">(H34*0.4) + (G34*0.3) +(E34*0.3)</f>
        <v>1.75</v>
      </c>
      <c r="K34">
        <f t="shared" ref="K34:K52" si="5">I34+H34</f>
        <v>3.25</v>
      </c>
    </row>
    <row r="35" spans="1:11" x14ac:dyDescent="0.15">
      <c r="A35" s="54" t="s">
        <v>38</v>
      </c>
      <c r="B35" s="55">
        <v>2</v>
      </c>
      <c r="C35" s="55">
        <v>3.5</v>
      </c>
      <c r="D35" s="55">
        <v>39</v>
      </c>
      <c r="E35" s="55">
        <v>2.5</v>
      </c>
      <c r="F35" s="55">
        <v>131</v>
      </c>
      <c r="G35" s="53">
        <v>2</v>
      </c>
      <c r="H35" s="55">
        <v>1</v>
      </c>
      <c r="I35">
        <f t="shared" si="3"/>
        <v>2.25</v>
      </c>
      <c r="J35">
        <f t="shared" si="4"/>
        <v>1.75</v>
      </c>
      <c r="K35">
        <f t="shared" si="5"/>
        <v>3.25</v>
      </c>
    </row>
    <row r="36" spans="1:11" x14ac:dyDescent="0.15">
      <c r="A36" s="54" t="s">
        <v>6</v>
      </c>
      <c r="B36" s="55">
        <v>2</v>
      </c>
      <c r="C36" s="55">
        <v>3</v>
      </c>
      <c r="D36" s="55">
        <v>48</v>
      </c>
      <c r="E36" s="55">
        <v>2</v>
      </c>
      <c r="F36" s="55">
        <v>197</v>
      </c>
      <c r="G36" s="51">
        <v>2.5</v>
      </c>
      <c r="H36" s="55">
        <v>1</v>
      </c>
      <c r="I36">
        <f t="shared" si="3"/>
        <v>2.25</v>
      </c>
      <c r="J36">
        <f t="shared" si="4"/>
        <v>1.75</v>
      </c>
      <c r="K36">
        <f t="shared" si="5"/>
        <v>3.25</v>
      </c>
    </row>
    <row r="37" spans="1:11" x14ac:dyDescent="0.15">
      <c r="A37" s="54" t="s">
        <v>193</v>
      </c>
      <c r="B37" s="55">
        <v>2</v>
      </c>
      <c r="C37" s="55">
        <v>4</v>
      </c>
      <c r="D37" s="55">
        <v>43</v>
      </c>
      <c r="E37" s="55">
        <v>2</v>
      </c>
      <c r="F37" s="55">
        <v>81</v>
      </c>
      <c r="G37" s="55">
        <v>1.5</v>
      </c>
      <c r="H37" s="55">
        <v>1</v>
      </c>
      <c r="I37">
        <f t="shared" si="3"/>
        <v>1.75</v>
      </c>
      <c r="J37">
        <f t="shared" si="4"/>
        <v>1.45</v>
      </c>
      <c r="K37">
        <f t="shared" si="5"/>
        <v>2.75</v>
      </c>
    </row>
    <row r="38" spans="1:11" x14ac:dyDescent="0.15">
      <c r="A38" s="54" t="s">
        <v>31</v>
      </c>
      <c r="B38" s="55">
        <v>2</v>
      </c>
      <c r="C38" s="55">
        <v>3</v>
      </c>
      <c r="D38" s="55">
        <v>27</v>
      </c>
      <c r="E38" s="51">
        <v>3</v>
      </c>
      <c r="F38" s="55">
        <v>150</v>
      </c>
      <c r="G38" s="51">
        <v>2.5</v>
      </c>
      <c r="H38" s="55">
        <v>0.5</v>
      </c>
      <c r="I38">
        <f t="shared" si="3"/>
        <v>2.75</v>
      </c>
      <c r="J38">
        <f t="shared" si="4"/>
        <v>1.8499999999999999</v>
      </c>
      <c r="K38">
        <f t="shared" si="5"/>
        <v>3.25</v>
      </c>
    </row>
    <row r="39" spans="1:11" x14ac:dyDescent="0.15">
      <c r="A39" s="54" t="s">
        <v>36</v>
      </c>
      <c r="B39" s="55">
        <v>2</v>
      </c>
      <c r="C39" s="55">
        <v>2.5</v>
      </c>
      <c r="D39" s="55">
        <v>25</v>
      </c>
      <c r="E39" s="51">
        <v>3</v>
      </c>
      <c r="F39" s="55">
        <v>40</v>
      </c>
      <c r="G39" s="55">
        <v>1</v>
      </c>
      <c r="H39" s="55">
        <v>0.5</v>
      </c>
      <c r="I39">
        <f t="shared" si="3"/>
        <v>2</v>
      </c>
      <c r="J39">
        <f t="shared" si="4"/>
        <v>1.4</v>
      </c>
      <c r="K39">
        <f t="shared" si="5"/>
        <v>2.5</v>
      </c>
    </row>
    <row r="40" spans="1:11" x14ac:dyDescent="0.15">
      <c r="A40" s="54" t="s">
        <v>13</v>
      </c>
      <c r="B40" s="55">
        <v>2</v>
      </c>
      <c r="C40" s="55">
        <v>3.5</v>
      </c>
      <c r="D40" s="55">
        <v>61</v>
      </c>
      <c r="E40" s="55">
        <v>1</v>
      </c>
      <c r="F40" s="55">
        <v>195</v>
      </c>
      <c r="G40" s="51">
        <v>2.5</v>
      </c>
      <c r="H40" s="55">
        <v>0.5</v>
      </c>
      <c r="I40">
        <f t="shared" si="3"/>
        <v>1.75</v>
      </c>
      <c r="J40">
        <f t="shared" si="4"/>
        <v>1.25</v>
      </c>
      <c r="K40">
        <f t="shared" si="5"/>
        <v>2.25</v>
      </c>
    </row>
    <row r="41" spans="1:11" x14ac:dyDescent="0.15">
      <c r="A41" s="54" t="s">
        <v>182</v>
      </c>
      <c r="B41" s="55">
        <v>2</v>
      </c>
      <c r="C41" s="55">
        <v>3</v>
      </c>
      <c r="D41" s="55">
        <v>137</v>
      </c>
      <c r="E41" s="55">
        <v>0.5</v>
      </c>
      <c r="F41" s="55">
        <v>9</v>
      </c>
      <c r="G41" s="55">
        <v>0.5</v>
      </c>
      <c r="H41" s="55">
        <v>1</v>
      </c>
      <c r="I41">
        <f t="shared" si="3"/>
        <v>0.5</v>
      </c>
      <c r="J41">
        <f t="shared" si="4"/>
        <v>0.70000000000000007</v>
      </c>
      <c r="K41">
        <f t="shared" si="5"/>
        <v>1.5</v>
      </c>
    </row>
    <row r="42" spans="1:11" x14ac:dyDescent="0.15">
      <c r="A42" s="54" t="s">
        <v>37</v>
      </c>
      <c r="B42" s="55">
        <v>1</v>
      </c>
      <c r="C42" s="55">
        <v>2</v>
      </c>
      <c r="D42" s="55">
        <v>36</v>
      </c>
      <c r="E42" s="55">
        <v>2.5</v>
      </c>
      <c r="F42" s="55">
        <v>192</v>
      </c>
      <c r="G42" s="51">
        <v>2.5</v>
      </c>
      <c r="H42" s="55">
        <v>0.5</v>
      </c>
      <c r="I42">
        <f t="shared" si="3"/>
        <v>2.5</v>
      </c>
      <c r="J42">
        <f t="shared" si="4"/>
        <v>1.7</v>
      </c>
      <c r="K42">
        <f t="shared" si="5"/>
        <v>3</v>
      </c>
    </row>
    <row r="43" spans="1:11" x14ac:dyDescent="0.15">
      <c r="A43" s="54" t="s">
        <v>41</v>
      </c>
      <c r="B43" s="55">
        <v>1</v>
      </c>
      <c r="C43" s="55">
        <v>1.5</v>
      </c>
      <c r="D43" s="55">
        <v>28</v>
      </c>
      <c r="E43" s="51">
        <v>3</v>
      </c>
      <c r="F43" s="55">
        <v>60</v>
      </c>
      <c r="G43" s="55">
        <v>1.5</v>
      </c>
      <c r="H43" s="55">
        <v>0.5</v>
      </c>
      <c r="I43">
        <f t="shared" si="3"/>
        <v>2.25</v>
      </c>
      <c r="J43">
        <f t="shared" si="4"/>
        <v>1.5499999999999998</v>
      </c>
      <c r="K43">
        <f t="shared" si="5"/>
        <v>2.75</v>
      </c>
    </row>
    <row r="44" spans="1:11" x14ac:dyDescent="0.15">
      <c r="A44" s="54" t="s">
        <v>46</v>
      </c>
      <c r="B44" s="55">
        <v>1</v>
      </c>
      <c r="C44" s="55">
        <v>2</v>
      </c>
      <c r="D44" s="55">
        <v>45</v>
      </c>
      <c r="E44" s="55">
        <v>2</v>
      </c>
      <c r="F44" s="55">
        <v>167</v>
      </c>
      <c r="G44" s="51">
        <v>2.5</v>
      </c>
      <c r="H44" s="55">
        <v>0.5</v>
      </c>
      <c r="I44">
        <f t="shared" si="3"/>
        <v>2.25</v>
      </c>
      <c r="J44">
        <f t="shared" si="4"/>
        <v>1.5499999999999998</v>
      </c>
      <c r="K44">
        <f t="shared" si="5"/>
        <v>2.75</v>
      </c>
    </row>
    <row r="45" spans="1:11" x14ac:dyDescent="0.15">
      <c r="A45" s="54" t="s">
        <v>192</v>
      </c>
      <c r="B45" s="55">
        <v>1</v>
      </c>
      <c r="C45" s="55">
        <v>2</v>
      </c>
      <c r="D45" s="55">
        <v>54</v>
      </c>
      <c r="E45" s="55">
        <v>1.5</v>
      </c>
      <c r="F45" s="55">
        <v>130</v>
      </c>
      <c r="G45" s="53">
        <v>2</v>
      </c>
      <c r="H45" s="55">
        <v>0.5</v>
      </c>
      <c r="I45">
        <f t="shared" si="3"/>
        <v>1.75</v>
      </c>
      <c r="J45">
        <f t="shared" si="4"/>
        <v>1.25</v>
      </c>
      <c r="K45">
        <f t="shared" si="5"/>
        <v>2.25</v>
      </c>
    </row>
    <row r="46" spans="1:11" x14ac:dyDescent="0.15">
      <c r="A46" s="54" t="s">
        <v>33</v>
      </c>
      <c r="B46" s="55">
        <v>1</v>
      </c>
      <c r="C46" s="55">
        <v>1.5</v>
      </c>
      <c r="D46" s="55">
        <v>56</v>
      </c>
      <c r="E46" s="55">
        <v>1.5</v>
      </c>
      <c r="F46" s="55">
        <v>32</v>
      </c>
      <c r="G46" s="55">
        <v>1</v>
      </c>
      <c r="H46" s="55">
        <v>0.5</v>
      </c>
      <c r="I46">
        <f t="shared" si="3"/>
        <v>1.25</v>
      </c>
      <c r="J46">
        <f t="shared" si="4"/>
        <v>0.95</v>
      </c>
      <c r="K46">
        <f t="shared" si="5"/>
        <v>1.75</v>
      </c>
    </row>
    <row r="47" spans="1:11" x14ac:dyDescent="0.15">
      <c r="A47" s="54" t="s">
        <v>42</v>
      </c>
      <c r="B47" s="55">
        <v>1</v>
      </c>
      <c r="C47" s="55">
        <v>1.5</v>
      </c>
      <c r="D47" s="55">
        <v>59</v>
      </c>
      <c r="E47" s="55">
        <v>1.5</v>
      </c>
      <c r="F47" s="55">
        <v>32</v>
      </c>
      <c r="G47" s="55">
        <v>1</v>
      </c>
      <c r="H47" s="55">
        <v>1</v>
      </c>
      <c r="I47">
        <f t="shared" si="3"/>
        <v>1.25</v>
      </c>
      <c r="J47">
        <f t="shared" si="4"/>
        <v>1.1499999999999999</v>
      </c>
      <c r="K47">
        <f t="shared" si="5"/>
        <v>2.25</v>
      </c>
    </row>
    <row r="48" spans="1:11" x14ac:dyDescent="0.15">
      <c r="A48" s="54" t="s">
        <v>190</v>
      </c>
      <c r="B48" s="55">
        <v>1</v>
      </c>
      <c r="C48" s="55">
        <v>2</v>
      </c>
      <c r="D48" s="55">
        <v>62</v>
      </c>
      <c r="E48" s="55">
        <v>1</v>
      </c>
      <c r="F48" s="55">
        <v>88</v>
      </c>
      <c r="G48" s="55">
        <v>1.5</v>
      </c>
      <c r="H48" s="55">
        <v>1</v>
      </c>
      <c r="I48">
        <f t="shared" si="3"/>
        <v>1.25</v>
      </c>
      <c r="J48">
        <f t="shared" si="4"/>
        <v>1.1499999999999999</v>
      </c>
      <c r="K48">
        <f t="shared" si="5"/>
        <v>2.25</v>
      </c>
    </row>
    <row r="49" spans="1:11" x14ac:dyDescent="0.15">
      <c r="A49" s="54" t="s">
        <v>24</v>
      </c>
      <c r="B49" s="55">
        <v>1</v>
      </c>
      <c r="C49" s="55">
        <v>1.25</v>
      </c>
      <c r="D49" s="55">
        <v>65</v>
      </c>
      <c r="E49" s="55">
        <v>1</v>
      </c>
      <c r="F49" s="55">
        <v>51</v>
      </c>
      <c r="G49" s="55">
        <v>1.5</v>
      </c>
      <c r="H49" s="55">
        <v>0.5</v>
      </c>
      <c r="I49">
        <f t="shared" si="3"/>
        <v>1.25</v>
      </c>
      <c r="J49">
        <f t="shared" si="4"/>
        <v>0.95</v>
      </c>
      <c r="K49">
        <f t="shared" si="5"/>
        <v>1.75</v>
      </c>
    </row>
    <row r="50" spans="1:11" x14ac:dyDescent="0.15">
      <c r="A50" s="54" t="s">
        <v>181</v>
      </c>
      <c r="B50" s="55">
        <v>1</v>
      </c>
      <c r="C50" s="55">
        <v>2.5</v>
      </c>
      <c r="D50" s="55">
        <v>70</v>
      </c>
      <c r="E50" s="55">
        <v>1</v>
      </c>
      <c r="F50" s="55">
        <v>44</v>
      </c>
      <c r="G50" s="55">
        <v>1</v>
      </c>
      <c r="H50" s="55">
        <v>0.5</v>
      </c>
      <c r="I50">
        <f t="shared" si="3"/>
        <v>1</v>
      </c>
      <c r="J50">
        <f t="shared" si="4"/>
        <v>0.8</v>
      </c>
      <c r="K50">
        <f t="shared" si="5"/>
        <v>1.5</v>
      </c>
    </row>
    <row r="51" spans="1:11" x14ac:dyDescent="0.15">
      <c r="A51" s="54" t="s">
        <v>18</v>
      </c>
      <c r="B51" s="55">
        <v>1</v>
      </c>
      <c r="C51" s="55">
        <v>1.5</v>
      </c>
      <c r="D51" s="55">
        <v>52</v>
      </c>
      <c r="E51" s="55">
        <v>1.5</v>
      </c>
      <c r="F51" s="55">
        <v>18</v>
      </c>
      <c r="G51" s="55">
        <v>0.5</v>
      </c>
      <c r="H51" s="55">
        <v>0.5</v>
      </c>
      <c r="I51">
        <f t="shared" si="3"/>
        <v>1</v>
      </c>
      <c r="J51">
        <f t="shared" si="4"/>
        <v>0.79999999999999993</v>
      </c>
      <c r="K51">
        <f t="shared" si="5"/>
        <v>1.5</v>
      </c>
    </row>
    <row r="52" spans="1:11" x14ac:dyDescent="0.15">
      <c r="A52" s="54" t="s">
        <v>9</v>
      </c>
      <c r="B52" s="55">
        <v>1</v>
      </c>
      <c r="C52" s="55">
        <v>1.5</v>
      </c>
      <c r="D52" s="55">
        <v>58</v>
      </c>
      <c r="E52" s="55">
        <v>1.5</v>
      </c>
      <c r="F52" s="55">
        <v>15</v>
      </c>
      <c r="G52" s="55">
        <v>0.5</v>
      </c>
      <c r="H52" s="55">
        <v>0.5</v>
      </c>
      <c r="I52">
        <f t="shared" si="3"/>
        <v>1</v>
      </c>
      <c r="J52">
        <f t="shared" si="4"/>
        <v>0.79999999999999993</v>
      </c>
      <c r="K52">
        <f t="shared" si="5"/>
        <v>1.5</v>
      </c>
    </row>
  </sheetData>
  <sortState xmlns:xlrd2="http://schemas.microsoft.com/office/spreadsheetml/2017/richdata2" ref="A2:K53">
    <sortCondition descending="1" ref="H1:H5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4CBE-8D64-084F-A288-67ED482C5668}">
  <dimension ref="A1:I52"/>
  <sheetViews>
    <sheetView workbookViewId="0">
      <selection activeCell="A41" sqref="A41:XFD41"/>
    </sheetView>
  </sheetViews>
  <sheetFormatPr baseColWidth="10" defaultRowHeight="13" x14ac:dyDescent="0.15"/>
  <cols>
    <col min="1" max="1" width="12" style="22" bestFit="1" customWidth="1"/>
    <col min="2" max="2" width="10.5" customWidth="1"/>
    <col min="3" max="3" width="10" customWidth="1"/>
    <col min="4" max="4" width="11" bestFit="1" customWidth="1"/>
    <col min="6" max="6" width="14.5" customWidth="1"/>
    <col min="9" max="9" width="11" customWidth="1"/>
  </cols>
  <sheetData>
    <row r="1" spans="1:9" x14ac:dyDescent="0.15">
      <c r="A1" s="23" t="s">
        <v>0</v>
      </c>
      <c r="B1" s="23" t="s">
        <v>195</v>
      </c>
      <c r="C1" s="23" t="s">
        <v>196</v>
      </c>
      <c r="D1" s="23" t="s">
        <v>194</v>
      </c>
      <c r="E1" s="23" t="s">
        <v>197</v>
      </c>
      <c r="F1" s="23" t="s">
        <v>198</v>
      </c>
      <c r="G1" s="23" t="s">
        <v>199</v>
      </c>
      <c r="H1" s="23" t="s">
        <v>200</v>
      </c>
      <c r="I1" s="23" t="s">
        <v>201</v>
      </c>
    </row>
    <row r="2" spans="1:9" x14ac:dyDescent="0.15">
      <c r="A2" s="23" t="s">
        <v>10</v>
      </c>
      <c r="B2" s="24">
        <v>4.5</v>
      </c>
      <c r="C2" s="24">
        <v>5</v>
      </c>
      <c r="D2" s="24">
        <v>4.5</v>
      </c>
      <c r="E2">
        <f t="shared" ref="E2:E33" si="0">D2+C2+B2</f>
        <v>14</v>
      </c>
      <c r="F2">
        <f t="shared" ref="F2:F33" si="1">E2/14</f>
        <v>1</v>
      </c>
      <c r="G2">
        <f t="shared" ref="G2:G33" si="2">(D2*2) +C2+B2</f>
        <v>18.5</v>
      </c>
      <c r="H2">
        <f t="shared" ref="H2:H33" si="3">G2/18.5</f>
        <v>1</v>
      </c>
      <c r="I2">
        <f t="shared" ref="I2:I33" si="4">(D2*0.6) + (C2*0.2) + (B2*0.2)</f>
        <v>4.5999999999999996</v>
      </c>
    </row>
    <row r="3" spans="1:9" x14ac:dyDescent="0.15">
      <c r="A3" s="23" t="s">
        <v>8</v>
      </c>
      <c r="B3" s="24">
        <v>5</v>
      </c>
      <c r="C3" s="24">
        <v>4.5</v>
      </c>
      <c r="D3" s="24">
        <v>4.5</v>
      </c>
      <c r="E3">
        <f t="shared" si="0"/>
        <v>14</v>
      </c>
      <c r="F3">
        <f t="shared" si="1"/>
        <v>1</v>
      </c>
      <c r="G3">
        <f t="shared" si="2"/>
        <v>18.5</v>
      </c>
      <c r="H3">
        <f t="shared" si="3"/>
        <v>1</v>
      </c>
      <c r="I3">
        <f t="shared" si="4"/>
        <v>4.5999999999999996</v>
      </c>
    </row>
    <row r="4" spans="1:9" x14ac:dyDescent="0.15">
      <c r="A4" s="23" t="s">
        <v>12</v>
      </c>
      <c r="B4" s="24">
        <v>5</v>
      </c>
      <c r="C4" s="24">
        <v>5</v>
      </c>
      <c r="D4" s="24">
        <v>4</v>
      </c>
      <c r="E4">
        <f t="shared" si="0"/>
        <v>14</v>
      </c>
      <c r="F4">
        <f t="shared" si="1"/>
        <v>1</v>
      </c>
      <c r="G4">
        <f t="shared" si="2"/>
        <v>18</v>
      </c>
      <c r="H4">
        <f t="shared" si="3"/>
        <v>0.97297297297297303</v>
      </c>
      <c r="I4">
        <f t="shared" si="4"/>
        <v>4.4000000000000004</v>
      </c>
    </row>
    <row r="5" spans="1:9" x14ac:dyDescent="0.15">
      <c r="A5" s="23" t="s">
        <v>5</v>
      </c>
      <c r="B5" s="24">
        <v>5</v>
      </c>
      <c r="C5" s="24">
        <v>5</v>
      </c>
      <c r="D5" s="24">
        <v>4</v>
      </c>
      <c r="E5">
        <f t="shared" si="0"/>
        <v>14</v>
      </c>
      <c r="F5">
        <f t="shared" si="1"/>
        <v>1</v>
      </c>
      <c r="G5">
        <f t="shared" si="2"/>
        <v>18</v>
      </c>
      <c r="H5">
        <f t="shared" si="3"/>
        <v>0.97297297297297303</v>
      </c>
      <c r="I5">
        <f t="shared" si="4"/>
        <v>4.4000000000000004</v>
      </c>
    </row>
    <row r="6" spans="1:9" x14ac:dyDescent="0.15">
      <c r="A6" s="23" t="s">
        <v>45</v>
      </c>
      <c r="B6" s="24">
        <v>2</v>
      </c>
      <c r="C6" s="24">
        <v>3</v>
      </c>
      <c r="D6" s="24">
        <v>5</v>
      </c>
      <c r="E6">
        <f t="shared" si="0"/>
        <v>10</v>
      </c>
      <c r="F6">
        <f t="shared" si="1"/>
        <v>0.7142857142857143</v>
      </c>
      <c r="G6">
        <f t="shared" si="2"/>
        <v>15</v>
      </c>
      <c r="H6">
        <f t="shared" si="3"/>
        <v>0.81081081081081086</v>
      </c>
      <c r="I6">
        <f t="shared" si="4"/>
        <v>4</v>
      </c>
    </row>
    <row r="7" spans="1:9" x14ac:dyDescent="0.15">
      <c r="A7" s="23" t="s">
        <v>28</v>
      </c>
      <c r="B7" s="24">
        <v>5</v>
      </c>
      <c r="C7" s="24">
        <v>5</v>
      </c>
      <c r="D7" s="24">
        <v>3</v>
      </c>
      <c r="E7">
        <f t="shared" si="0"/>
        <v>13</v>
      </c>
      <c r="F7">
        <f t="shared" si="1"/>
        <v>0.9285714285714286</v>
      </c>
      <c r="G7">
        <f t="shared" si="2"/>
        <v>16</v>
      </c>
      <c r="H7">
        <f t="shared" si="3"/>
        <v>0.86486486486486491</v>
      </c>
      <c r="I7">
        <f t="shared" si="4"/>
        <v>3.8</v>
      </c>
    </row>
    <row r="8" spans="1:9" x14ac:dyDescent="0.15">
      <c r="A8" s="23" t="s">
        <v>17</v>
      </c>
      <c r="B8" s="24">
        <v>4.5</v>
      </c>
      <c r="C8" s="24">
        <v>5</v>
      </c>
      <c r="D8" s="24">
        <v>3</v>
      </c>
      <c r="E8">
        <f t="shared" si="0"/>
        <v>12.5</v>
      </c>
      <c r="F8">
        <f t="shared" si="1"/>
        <v>0.8928571428571429</v>
      </c>
      <c r="G8">
        <f t="shared" si="2"/>
        <v>15.5</v>
      </c>
      <c r="H8">
        <f t="shared" si="3"/>
        <v>0.83783783783783783</v>
      </c>
      <c r="I8">
        <f t="shared" si="4"/>
        <v>3.6999999999999997</v>
      </c>
    </row>
    <row r="9" spans="1:9" x14ac:dyDescent="0.15">
      <c r="A9" s="23" t="s">
        <v>21</v>
      </c>
      <c r="B9" s="24">
        <v>4.5</v>
      </c>
      <c r="C9" s="24">
        <v>4.5</v>
      </c>
      <c r="D9" s="24">
        <v>3</v>
      </c>
      <c r="E9">
        <f t="shared" si="0"/>
        <v>12</v>
      </c>
      <c r="F9">
        <f t="shared" si="1"/>
        <v>0.8571428571428571</v>
      </c>
      <c r="G9">
        <f t="shared" si="2"/>
        <v>15</v>
      </c>
      <c r="H9">
        <f t="shared" si="3"/>
        <v>0.81081081081081086</v>
      </c>
      <c r="I9">
        <f t="shared" si="4"/>
        <v>3.5999999999999996</v>
      </c>
    </row>
    <row r="10" spans="1:9" x14ac:dyDescent="0.15">
      <c r="A10" s="23" t="s">
        <v>11</v>
      </c>
      <c r="B10" s="24">
        <v>4</v>
      </c>
      <c r="C10" s="24">
        <v>4.5</v>
      </c>
      <c r="D10" s="24">
        <v>3</v>
      </c>
      <c r="E10">
        <f t="shared" si="0"/>
        <v>11.5</v>
      </c>
      <c r="F10">
        <f t="shared" si="1"/>
        <v>0.8214285714285714</v>
      </c>
      <c r="G10">
        <f t="shared" si="2"/>
        <v>14.5</v>
      </c>
      <c r="H10">
        <f t="shared" si="3"/>
        <v>0.78378378378378377</v>
      </c>
      <c r="I10">
        <f t="shared" si="4"/>
        <v>3.5</v>
      </c>
    </row>
    <row r="11" spans="1:9" x14ac:dyDescent="0.15">
      <c r="A11" s="23" t="s">
        <v>16</v>
      </c>
      <c r="B11" s="24">
        <v>4.5</v>
      </c>
      <c r="C11" s="24">
        <v>4.5</v>
      </c>
      <c r="D11" s="24">
        <v>2.5</v>
      </c>
      <c r="E11">
        <f t="shared" si="0"/>
        <v>11.5</v>
      </c>
      <c r="F11">
        <f t="shared" si="1"/>
        <v>0.8214285714285714</v>
      </c>
      <c r="G11">
        <f t="shared" si="2"/>
        <v>14</v>
      </c>
      <c r="H11">
        <f t="shared" si="3"/>
        <v>0.7567567567567568</v>
      </c>
      <c r="I11">
        <f t="shared" si="4"/>
        <v>3.3</v>
      </c>
    </row>
    <row r="12" spans="1:9" x14ac:dyDescent="0.15">
      <c r="A12" s="23" t="s">
        <v>23</v>
      </c>
      <c r="B12" s="24">
        <v>5</v>
      </c>
      <c r="C12" s="24">
        <v>4</v>
      </c>
      <c r="D12" s="24">
        <v>2.5</v>
      </c>
      <c r="E12">
        <f t="shared" si="0"/>
        <v>11.5</v>
      </c>
      <c r="F12">
        <f t="shared" si="1"/>
        <v>0.8214285714285714</v>
      </c>
      <c r="G12">
        <f t="shared" si="2"/>
        <v>14</v>
      </c>
      <c r="H12">
        <f t="shared" si="3"/>
        <v>0.7567567567567568</v>
      </c>
      <c r="I12">
        <f t="shared" si="4"/>
        <v>3.3</v>
      </c>
    </row>
    <row r="13" spans="1:9" x14ac:dyDescent="0.15">
      <c r="A13" s="23" t="s">
        <v>27</v>
      </c>
      <c r="B13" s="24">
        <v>4.5</v>
      </c>
      <c r="C13" s="24">
        <v>3.5</v>
      </c>
      <c r="D13" s="24">
        <v>2.5</v>
      </c>
      <c r="E13">
        <f t="shared" si="0"/>
        <v>10.5</v>
      </c>
      <c r="F13">
        <f t="shared" si="1"/>
        <v>0.75</v>
      </c>
      <c r="G13">
        <f t="shared" si="2"/>
        <v>13</v>
      </c>
      <c r="H13">
        <f t="shared" si="3"/>
        <v>0.70270270270270274</v>
      </c>
      <c r="I13">
        <f t="shared" si="4"/>
        <v>3.1</v>
      </c>
    </row>
    <row r="14" spans="1:9" x14ac:dyDescent="0.15">
      <c r="A14" s="23" t="s">
        <v>7</v>
      </c>
      <c r="B14" s="24">
        <v>4</v>
      </c>
      <c r="C14" s="24">
        <v>4.5</v>
      </c>
      <c r="D14" s="24">
        <v>2</v>
      </c>
      <c r="E14">
        <f t="shared" si="0"/>
        <v>10.5</v>
      </c>
      <c r="F14">
        <f t="shared" si="1"/>
        <v>0.75</v>
      </c>
      <c r="G14">
        <f t="shared" si="2"/>
        <v>12.5</v>
      </c>
      <c r="H14">
        <f t="shared" si="3"/>
        <v>0.67567567567567566</v>
      </c>
      <c r="I14">
        <f t="shared" si="4"/>
        <v>2.9000000000000004</v>
      </c>
    </row>
    <row r="15" spans="1:9" x14ac:dyDescent="0.15">
      <c r="A15" s="23" t="s">
        <v>32</v>
      </c>
      <c r="B15" s="24">
        <v>4</v>
      </c>
      <c r="C15" s="24">
        <v>4</v>
      </c>
      <c r="D15" s="24">
        <v>2</v>
      </c>
      <c r="E15">
        <f t="shared" si="0"/>
        <v>10</v>
      </c>
      <c r="F15">
        <f t="shared" si="1"/>
        <v>0.7142857142857143</v>
      </c>
      <c r="G15">
        <f t="shared" si="2"/>
        <v>12</v>
      </c>
      <c r="H15">
        <f t="shared" si="3"/>
        <v>0.64864864864864868</v>
      </c>
      <c r="I15">
        <f t="shared" si="4"/>
        <v>2.8</v>
      </c>
    </row>
    <row r="16" spans="1:9" x14ac:dyDescent="0.15">
      <c r="A16" s="23" t="s">
        <v>26</v>
      </c>
      <c r="B16" s="24">
        <v>3.5</v>
      </c>
      <c r="C16" s="24">
        <v>4</v>
      </c>
      <c r="D16" s="24">
        <v>1.5</v>
      </c>
      <c r="E16">
        <f t="shared" si="0"/>
        <v>9</v>
      </c>
      <c r="F16">
        <f t="shared" si="1"/>
        <v>0.6428571428571429</v>
      </c>
      <c r="G16">
        <f t="shared" si="2"/>
        <v>10.5</v>
      </c>
      <c r="H16">
        <f t="shared" si="3"/>
        <v>0.56756756756756754</v>
      </c>
      <c r="I16">
        <f t="shared" si="4"/>
        <v>2.4</v>
      </c>
    </row>
    <row r="17" spans="1:9" x14ac:dyDescent="0.15">
      <c r="A17" s="23" t="s">
        <v>19</v>
      </c>
      <c r="B17" s="24">
        <v>3.5</v>
      </c>
      <c r="C17" s="24">
        <v>3.5</v>
      </c>
      <c r="D17" s="24">
        <v>1.5</v>
      </c>
      <c r="E17">
        <f t="shared" si="0"/>
        <v>8.5</v>
      </c>
      <c r="F17">
        <f t="shared" si="1"/>
        <v>0.6071428571428571</v>
      </c>
      <c r="G17">
        <f t="shared" si="2"/>
        <v>10</v>
      </c>
      <c r="H17">
        <f t="shared" si="3"/>
        <v>0.54054054054054057</v>
      </c>
      <c r="I17">
        <f t="shared" si="4"/>
        <v>2.3000000000000003</v>
      </c>
    </row>
    <row r="18" spans="1:9" x14ac:dyDescent="0.15">
      <c r="A18" s="23" t="s">
        <v>4</v>
      </c>
      <c r="B18" s="24">
        <v>2.5</v>
      </c>
      <c r="C18" s="24">
        <v>3</v>
      </c>
      <c r="D18" s="24">
        <v>2</v>
      </c>
      <c r="E18">
        <f t="shared" si="0"/>
        <v>7.5</v>
      </c>
      <c r="F18">
        <f t="shared" si="1"/>
        <v>0.5357142857142857</v>
      </c>
      <c r="G18">
        <f t="shared" si="2"/>
        <v>9.5</v>
      </c>
      <c r="H18">
        <f t="shared" si="3"/>
        <v>0.51351351351351349</v>
      </c>
      <c r="I18">
        <f t="shared" si="4"/>
        <v>2.2999999999999998</v>
      </c>
    </row>
    <row r="19" spans="1:9" x14ac:dyDescent="0.15">
      <c r="A19" s="23" t="s">
        <v>14</v>
      </c>
      <c r="B19" s="24">
        <v>2.5</v>
      </c>
      <c r="C19" s="24">
        <v>3</v>
      </c>
      <c r="D19" s="24">
        <v>2</v>
      </c>
      <c r="E19">
        <f t="shared" si="0"/>
        <v>7.5</v>
      </c>
      <c r="F19">
        <f t="shared" si="1"/>
        <v>0.5357142857142857</v>
      </c>
      <c r="G19">
        <f t="shared" si="2"/>
        <v>9.5</v>
      </c>
      <c r="H19">
        <f t="shared" si="3"/>
        <v>0.51351351351351349</v>
      </c>
      <c r="I19">
        <f t="shared" si="4"/>
        <v>2.2999999999999998</v>
      </c>
    </row>
    <row r="20" spans="1:9" x14ac:dyDescent="0.15">
      <c r="A20" s="23" t="s">
        <v>25</v>
      </c>
      <c r="B20" s="24">
        <v>3.5</v>
      </c>
      <c r="C20" s="24">
        <v>3</v>
      </c>
      <c r="D20" s="24">
        <v>1.5</v>
      </c>
      <c r="E20">
        <f t="shared" si="0"/>
        <v>8</v>
      </c>
      <c r="F20">
        <f t="shared" si="1"/>
        <v>0.5714285714285714</v>
      </c>
      <c r="G20">
        <f t="shared" si="2"/>
        <v>9.5</v>
      </c>
      <c r="H20">
        <f t="shared" si="3"/>
        <v>0.51351351351351349</v>
      </c>
      <c r="I20">
        <f t="shared" si="4"/>
        <v>2.2000000000000002</v>
      </c>
    </row>
    <row r="21" spans="1:9" x14ac:dyDescent="0.15">
      <c r="A21" s="23" t="s">
        <v>180</v>
      </c>
      <c r="B21" s="24">
        <v>1.5</v>
      </c>
      <c r="C21" s="24">
        <v>4</v>
      </c>
      <c r="D21" s="24">
        <v>1.5</v>
      </c>
      <c r="E21">
        <f t="shared" si="0"/>
        <v>7</v>
      </c>
      <c r="F21">
        <f t="shared" si="1"/>
        <v>0.5</v>
      </c>
      <c r="G21">
        <f t="shared" si="2"/>
        <v>8.5</v>
      </c>
      <c r="H21">
        <f t="shared" si="3"/>
        <v>0.45945945945945948</v>
      </c>
      <c r="I21">
        <f t="shared" si="4"/>
        <v>2</v>
      </c>
    </row>
    <row r="22" spans="1:9" x14ac:dyDescent="0.15">
      <c r="A22" s="23" t="s">
        <v>34</v>
      </c>
      <c r="B22" s="24">
        <v>3.5</v>
      </c>
      <c r="C22" s="24">
        <v>3.5</v>
      </c>
      <c r="D22" s="24">
        <v>1</v>
      </c>
      <c r="E22">
        <f t="shared" si="0"/>
        <v>8</v>
      </c>
      <c r="F22">
        <f t="shared" si="1"/>
        <v>0.5714285714285714</v>
      </c>
      <c r="G22">
        <f t="shared" si="2"/>
        <v>9</v>
      </c>
      <c r="H22">
        <f t="shared" si="3"/>
        <v>0.48648648648648651</v>
      </c>
      <c r="I22">
        <f t="shared" si="4"/>
        <v>2</v>
      </c>
    </row>
    <row r="23" spans="1:9" x14ac:dyDescent="0.15">
      <c r="A23" s="23" t="s">
        <v>30</v>
      </c>
      <c r="B23" s="24">
        <v>3</v>
      </c>
      <c r="C23" s="24">
        <v>4</v>
      </c>
      <c r="D23" s="24">
        <v>1</v>
      </c>
      <c r="E23">
        <f t="shared" si="0"/>
        <v>8</v>
      </c>
      <c r="F23">
        <f t="shared" si="1"/>
        <v>0.5714285714285714</v>
      </c>
      <c r="G23">
        <f t="shared" si="2"/>
        <v>9</v>
      </c>
      <c r="H23">
        <f t="shared" si="3"/>
        <v>0.48648648648648651</v>
      </c>
      <c r="I23">
        <f t="shared" si="4"/>
        <v>2</v>
      </c>
    </row>
    <row r="24" spans="1:9" x14ac:dyDescent="0.15">
      <c r="A24" s="23" t="s">
        <v>15</v>
      </c>
      <c r="B24" s="24">
        <v>4</v>
      </c>
      <c r="C24" s="24">
        <v>3</v>
      </c>
      <c r="D24" s="24">
        <v>1</v>
      </c>
      <c r="E24">
        <f t="shared" si="0"/>
        <v>8</v>
      </c>
      <c r="F24">
        <f t="shared" si="1"/>
        <v>0.5714285714285714</v>
      </c>
      <c r="G24">
        <f t="shared" si="2"/>
        <v>9</v>
      </c>
      <c r="H24">
        <f t="shared" si="3"/>
        <v>0.48648648648648651</v>
      </c>
      <c r="I24">
        <f t="shared" si="4"/>
        <v>2</v>
      </c>
    </row>
    <row r="25" spans="1:9" x14ac:dyDescent="0.15">
      <c r="A25" s="23" t="s">
        <v>22</v>
      </c>
      <c r="B25" s="24">
        <v>3</v>
      </c>
      <c r="C25" s="24">
        <v>3.5</v>
      </c>
      <c r="D25" s="24">
        <v>1</v>
      </c>
      <c r="E25">
        <f t="shared" si="0"/>
        <v>7.5</v>
      </c>
      <c r="F25">
        <f t="shared" si="1"/>
        <v>0.5357142857142857</v>
      </c>
      <c r="G25">
        <f t="shared" si="2"/>
        <v>8.5</v>
      </c>
      <c r="H25">
        <f t="shared" si="3"/>
        <v>0.45945945945945948</v>
      </c>
      <c r="I25">
        <f t="shared" si="4"/>
        <v>1.9000000000000001</v>
      </c>
    </row>
    <row r="26" spans="1:9" x14ac:dyDescent="0.15">
      <c r="A26" s="23" t="s">
        <v>3</v>
      </c>
      <c r="B26" s="24">
        <v>4</v>
      </c>
      <c r="C26" s="24">
        <v>1</v>
      </c>
      <c r="D26" s="24">
        <v>1.5</v>
      </c>
      <c r="E26">
        <f t="shared" si="0"/>
        <v>6.5</v>
      </c>
      <c r="F26">
        <f t="shared" si="1"/>
        <v>0.4642857142857143</v>
      </c>
      <c r="G26">
        <f t="shared" si="2"/>
        <v>8</v>
      </c>
      <c r="H26">
        <f t="shared" si="3"/>
        <v>0.43243243243243246</v>
      </c>
      <c r="I26">
        <f t="shared" si="4"/>
        <v>1.9</v>
      </c>
    </row>
    <row r="27" spans="1:9" x14ac:dyDescent="0.15">
      <c r="A27" s="23" t="s">
        <v>191</v>
      </c>
      <c r="B27" s="24">
        <v>1</v>
      </c>
      <c r="C27" s="24">
        <v>2</v>
      </c>
      <c r="D27" s="24">
        <v>2</v>
      </c>
      <c r="E27">
        <f t="shared" si="0"/>
        <v>5</v>
      </c>
      <c r="F27">
        <f t="shared" si="1"/>
        <v>0.35714285714285715</v>
      </c>
      <c r="G27">
        <f t="shared" si="2"/>
        <v>7</v>
      </c>
      <c r="H27">
        <f t="shared" si="3"/>
        <v>0.3783783783783784</v>
      </c>
      <c r="I27">
        <f t="shared" si="4"/>
        <v>1.8</v>
      </c>
    </row>
    <row r="28" spans="1:9" x14ac:dyDescent="0.15">
      <c r="A28" s="23" t="s">
        <v>43</v>
      </c>
      <c r="B28" s="24">
        <v>3.5</v>
      </c>
      <c r="C28" s="24">
        <v>1</v>
      </c>
      <c r="D28" s="24">
        <v>1.5</v>
      </c>
      <c r="E28">
        <f t="shared" si="0"/>
        <v>6</v>
      </c>
      <c r="F28">
        <f t="shared" si="1"/>
        <v>0.42857142857142855</v>
      </c>
      <c r="G28">
        <f t="shared" si="2"/>
        <v>7.5</v>
      </c>
      <c r="H28">
        <f t="shared" si="3"/>
        <v>0.40540540540540543</v>
      </c>
      <c r="I28">
        <f t="shared" si="4"/>
        <v>1.7999999999999998</v>
      </c>
    </row>
    <row r="29" spans="1:9" x14ac:dyDescent="0.15">
      <c r="A29" s="23" t="s">
        <v>29</v>
      </c>
      <c r="B29" s="24">
        <v>3</v>
      </c>
      <c r="C29" s="24">
        <v>2.5</v>
      </c>
      <c r="D29" s="24">
        <v>1</v>
      </c>
      <c r="E29">
        <f t="shared" si="0"/>
        <v>6.5</v>
      </c>
      <c r="F29">
        <f t="shared" si="1"/>
        <v>0.4642857142857143</v>
      </c>
      <c r="G29">
        <f t="shared" si="2"/>
        <v>7.5</v>
      </c>
      <c r="H29">
        <f t="shared" si="3"/>
        <v>0.40540540540540543</v>
      </c>
      <c r="I29">
        <f t="shared" si="4"/>
        <v>1.7000000000000002</v>
      </c>
    </row>
    <row r="30" spans="1:9" x14ac:dyDescent="0.15">
      <c r="A30" s="23" t="s">
        <v>20</v>
      </c>
      <c r="B30" s="24">
        <v>2</v>
      </c>
      <c r="C30" s="24">
        <v>3.5</v>
      </c>
      <c r="D30" s="24">
        <v>1</v>
      </c>
      <c r="E30">
        <f t="shared" si="0"/>
        <v>6.5</v>
      </c>
      <c r="F30">
        <f t="shared" si="1"/>
        <v>0.4642857142857143</v>
      </c>
      <c r="G30">
        <f t="shared" si="2"/>
        <v>7.5</v>
      </c>
      <c r="H30">
        <f t="shared" si="3"/>
        <v>0.40540540540540543</v>
      </c>
      <c r="I30">
        <f t="shared" si="4"/>
        <v>1.7000000000000002</v>
      </c>
    </row>
    <row r="31" spans="1:9" x14ac:dyDescent="0.15">
      <c r="A31" s="23" t="s">
        <v>44</v>
      </c>
      <c r="B31" s="24">
        <v>2.5</v>
      </c>
      <c r="C31" s="24">
        <v>2.5</v>
      </c>
      <c r="D31" s="24">
        <v>1</v>
      </c>
      <c r="E31">
        <f t="shared" si="0"/>
        <v>6</v>
      </c>
      <c r="F31">
        <f t="shared" si="1"/>
        <v>0.42857142857142855</v>
      </c>
      <c r="G31">
        <f t="shared" si="2"/>
        <v>7</v>
      </c>
      <c r="H31">
        <f t="shared" si="3"/>
        <v>0.3783783783783784</v>
      </c>
      <c r="I31">
        <f t="shared" si="4"/>
        <v>1.6</v>
      </c>
    </row>
    <row r="32" spans="1:9" x14ac:dyDescent="0.15">
      <c r="A32" s="23" t="s">
        <v>39</v>
      </c>
      <c r="B32" s="24">
        <v>1.5</v>
      </c>
      <c r="C32" s="24">
        <v>1.5</v>
      </c>
      <c r="D32" s="24">
        <v>1.5</v>
      </c>
      <c r="E32">
        <f t="shared" si="0"/>
        <v>4.5</v>
      </c>
      <c r="F32">
        <f t="shared" si="1"/>
        <v>0.32142857142857145</v>
      </c>
      <c r="G32">
        <f t="shared" si="2"/>
        <v>6</v>
      </c>
      <c r="H32">
        <f t="shared" si="3"/>
        <v>0.32432432432432434</v>
      </c>
      <c r="I32">
        <f t="shared" si="4"/>
        <v>1.5</v>
      </c>
    </row>
    <row r="33" spans="1:9" x14ac:dyDescent="0.15">
      <c r="A33" s="23" t="s">
        <v>35</v>
      </c>
      <c r="B33" s="24">
        <v>3</v>
      </c>
      <c r="C33" s="24">
        <v>1</v>
      </c>
      <c r="D33" s="24">
        <v>1</v>
      </c>
      <c r="E33">
        <f t="shared" si="0"/>
        <v>5</v>
      </c>
      <c r="F33">
        <f t="shared" si="1"/>
        <v>0.35714285714285715</v>
      </c>
      <c r="G33">
        <f t="shared" si="2"/>
        <v>6</v>
      </c>
      <c r="H33">
        <f t="shared" si="3"/>
        <v>0.32432432432432434</v>
      </c>
      <c r="I33">
        <f t="shared" si="4"/>
        <v>1.4000000000000001</v>
      </c>
    </row>
    <row r="34" spans="1:9" x14ac:dyDescent="0.15">
      <c r="A34" s="23" t="s">
        <v>40</v>
      </c>
      <c r="B34" s="24">
        <v>2</v>
      </c>
      <c r="C34" s="24">
        <v>2</v>
      </c>
      <c r="D34" s="24">
        <v>1</v>
      </c>
      <c r="E34">
        <f t="shared" ref="E34:E52" si="5">D34+C34+B34</f>
        <v>5</v>
      </c>
      <c r="F34">
        <f t="shared" ref="F34:F52" si="6">E34/14</f>
        <v>0.35714285714285715</v>
      </c>
      <c r="G34">
        <f t="shared" ref="G34:G52" si="7">(D34*2) +C34+B34</f>
        <v>6</v>
      </c>
      <c r="H34">
        <f t="shared" ref="H34:H52" si="8">G34/18.5</f>
        <v>0.32432432432432434</v>
      </c>
      <c r="I34">
        <f t="shared" ref="I34:I52" si="9">(D34*0.6) + (C34*0.2) + (B34*0.2)</f>
        <v>1.4</v>
      </c>
    </row>
    <row r="35" spans="1:9" x14ac:dyDescent="0.15">
      <c r="A35" s="23" t="s">
        <v>38</v>
      </c>
      <c r="B35" s="24">
        <v>2</v>
      </c>
      <c r="C35" s="24">
        <v>1.5</v>
      </c>
      <c r="D35" s="24">
        <v>1</v>
      </c>
      <c r="E35">
        <f t="shared" si="5"/>
        <v>4.5</v>
      </c>
      <c r="F35">
        <f t="shared" si="6"/>
        <v>0.32142857142857145</v>
      </c>
      <c r="G35">
        <f t="shared" si="7"/>
        <v>5.5</v>
      </c>
      <c r="H35">
        <f t="shared" si="8"/>
        <v>0.29729729729729731</v>
      </c>
      <c r="I35">
        <f t="shared" si="9"/>
        <v>1.3</v>
      </c>
    </row>
    <row r="36" spans="1:9" x14ac:dyDescent="0.15">
      <c r="A36" s="23" t="s">
        <v>6</v>
      </c>
      <c r="B36" s="24">
        <v>1</v>
      </c>
      <c r="C36" s="24">
        <v>2.5</v>
      </c>
      <c r="D36" s="24">
        <v>1</v>
      </c>
      <c r="E36">
        <f t="shared" si="5"/>
        <v>4.5</v>
      </c>
      <c r="F36">
        <f t="shared" si="6"/>
        <v>0.32142857142857145</v>
      </c>
      <c r="G36">
        <f t="shared" si="7"/>
        <v>5.5</v>
      </c>
      <c r="H36">
        <f t="shared" si="8"/>
        <v>0.29729729729729731</v>
      </c>
      <c r="I36">
        <f t="shared" si="9"/>
        <v>1.3</v>
      </c>
    </row>
    <row r="37" spans="1:9" x14ac:dyDescent="0.15">
      <c r="A37" s="23" t="s">
        <v>193</v>
      </c>
      <c r="B37" s="24">
        <v>1.5</v>
      </c>
      <c r="C37" s="24">
        <v>1.5</v>
      </c>
      <c r="D37" s="24">
        <v>1</v>
      </c>
      <c r="E37">
        <f t="shared" si="5"/>
        <v>4</v>
      </c>
      <c r="F37">
        <f t="shared" si="6"/>
        <v>0.2857142857142857</v>
      </c>
      <c r="G37">
        <f t="shared" si="7"/>
        <v>5</v>
      </c>
      <c r="H37">
        <f t="shared" si="8"/>
        <v>0.27027027027027029</v>
      </c>
      <c r="I37">
        <f t="shared" si="9"/>
        <v>1.2000000000000002</v>
      </c>
    </row>
    <row r="38" spans="1:9" x14ac:dyDescent="0.15">
      <c r="A38" s="23" t="s">
        <v>37</v>
      </c>
      <c r="B38" s="24">
        <v>2</v>
      </c>
      <c r="C38" s="24">
        <v>2.5</v>
      </c>
      <c r="D38" s="24">
        <v>0.5</v>
      </c>
      <c r="E38">
        <f t="shared" si="5"/>
        <v>5</v>
      </c>
      <c r="F38">
        <f t="shared" si="6"/>
        <v>0.35714285714285715</v>
      </c>
      <c r="G38">
        <f t="shared" si="7"/>
        <v>5.5</v>
      </c>
      <c r="H38">
        <f t="shared" si="8"/>
        <v>0.29729729729729731</v>
      </c>
      <c r="I38">
        <f t="shared" si="9"/>
        <v>1.2000000000000002</v>
      </c>
    </row>
    <row r="39" spans="1:9" x14ac:dyDescent="0.15">
      <c r="A39" s="23" t="s">
        <v>31</v>
      </c>
      <c r="B39" s="24">
        <v>2.5</v>
      </c>
      <c r="C39" s="24">
        <v>2</v>
      </c>
      <c r="D39" s="24">
        <v>0.5</v>
      </c>
      <c r="E39">
        <f t="shared" si="5"/>
        <v>5</v>
      </c>
      <c r="F39">
        <f t="shared" si="6"/>
        <v>0.35714285714285715</v>
      </c>
      <c r="G39">
        <f t="shared" si="7"/>
        <v>5.5</v>
      </c>
      <c r="H39">
        <f t="shared" si="8"/>
        <v>0.29729729729729731</v>
      </c>
      <c r="I39">
        <f t="shared" si="9"/>
        <v>1.2</v>
      </c>
    </row>
    <row r="40" spans="1:9" x14ac:dyDescent="0.15">
      <c r="A40" s="23" t="s">
        <v>190</v>
      </c>
      <c r="B40" s="24">
        <v>0.5</v>
      </c>
      <c r="C40" s="24">
        <v>1.5</v>
      </c>
      <c r="D40" s="24">
        <v>1</v>
      </c>
      <c r="E40">
        <f t="shared" si="5"/>
        <v>3</v>
      </c>
      <c r="F40">
        <f t="shared" si="6"/>
        <v>0.21428571428571427</v>
      </c>
      <c r="G40">
        <f t="shared" si="7"/>
        <v>4</v>
      </c>
      <c r="H40">
        <f t="shared" si="8"/>
        <v>0.21621621621621623</v>
      </c>
      <c r="I40">
        <f t="shared" si="9"/>
        <v>1</v>
      </c>
    </row>
    <row r="41" spans="1:9" x14ac:dyDescent="0.15">
      <c r="A41" s="23" t="s">
        <v>46</v>
      </c>
      <c r="B41" s="24">
        <v>1.5</v>
      </c>
      <c r="C41" s="24">
        <v>2</v>
      </c>
      <c r="D41" s="24">
        <v>0.5</v>
      </c>
      <c r="E41">
        <f t="shared" si="5"/>
        <v>4</v>
      </c>
      <c r="F41">
        <f t="shared" si="6"/>
        <v>0.2857142857142857</v>
      </c>
      <c r="G41">
        <f t="shared" si="7"/>
        <v>4.5</v>
      </c>
      <c r="H41">
        <f t="shared" si="8"/>
        <v>0.24324324324324326</v>
      </c>
      <c r="I41">
        <f t="shared" si="9"/>
        <v>1</v>
      </c>
    </row>
    <row r="42" spans="1:9" x14ac:dyDescent="0.15">
      <c r="A42" s="23" t="s">
        <v>41</v>
      </c>
      <c r="B42" s="24">
        <v>2.5</v>
      </c>
      <c r="C42" s="24">
        <v>1</v>
      </c>
      <c r="D42" s="24">
        <v>0.5</v>
      </c>
      <c r="E42">
        <f t="shared" si="5"/>
        <v>4</v>
      </c>
      <c r="F42">
        <f t="shared" si="6"/>
        <v>0.2857142857142857</v>
      </c>
      <c r="G42">
        <f t="shared" si="7"/>
        <v>4.5</v>
      </c>
      <c r="H42">
        <f t="shared" si="8"/>
        <v>0.24324324324324326</v>
      </c>
      <c r="I42">
        <f t="shared" si="9"/>
        <v>1</v>
      </c>
    </row>
    <row r="43" spans="1:9" x14ac:dyDescent="0.15">
      <c r="A43" s="23" t="s">
        <v>36</v>
      </c>
      <c r="B43" s="24">
        <v>3</v>
      </c>
      <c r="C43" s="24">
        <v>0.5</v>
      </c>
      <c r="D43" s="24">
        <v>0.5</v>
      </c>
      <c r="E43">
        <f t="shared" si="5"/>
        <v>4</v>
      </c>
      <c r="F43">
        <f t="shared" si="6"/>
        <v>0.2857142857142857</v>
      </c>
      <c r="G43">
        <f t="shared" si="7"/>
        <v>4.5</v>
      </c>
      <c r="H43">
        <f t="shared" si="8"/>
        <v>0.24324324324324326</v>
      </c>
      <c r="I43">
        <f t="shared" si="9"/>
        <v>1</v>
      </c>
    </row>
    <row r="44" spans="1:9" x14ac:dyDescent="0.15">
      <c r="A44" s="23" t="s">
        <v>13</v>
      </c>
      <c r="B44" s="24">
        <v>0.5</v>
      </c>
      <c r="C44" s="24">
        <v>2.5</v>
      </c>
      <c r="D44" s="24">
        <v>0.5</v>
      </c>
      <c r="E44">
        <f t="shared" si="5"/>
        <v>3.5</v>
      </c>
      <c r="F44">
        <f t="shared" si="6"/>
        <v>0.25</v>
      </c>
      <c r="G44">
        <f t="shared" si="7"/>
        <v>4</v>
      </c>
      <c r="H44">
        <f t="shared" si="8"/>
        <v>0.21621621621621623</v>
      </c>
      <c r="I44">
        <f t="shared" si="9"/>
        <v>0.9</v>
      </c>
    </row>
    <row r="45" spans="1:9" x14ac:dyDescent="0.15">
      <c r="A45" s="23" t="s">
        <v>192</v>
      </c>
      <c r="B45" s="24">
        <v>1</v>
      </c>
      <c r="C45" s="24">
        <v>1.5</v>
      </c>
      <c r="D45" s="24">
        <v>0.5</v>
      </c>
      <c r="E45">
        <f t="shared" si="5"/>
        <v>3</v>
      </c>
      <c r="F45">
        <f t="shared" si="6"/>
        <v>0.21428571428571427</v>
      </c>
      <c r="G45">
        <f t="shared" si="7"/>
        <v>3.5</v>
      </c>
      <c r="H45">
        <f t="shared" si="8"/>
        <v>0.1891891891891892</v>
      </c>
      <c r="I45">
        <f t="shared" si="9"/>
        <v>0.8</v>
      </c>
    </row>
    <row r="46" spans="1:9" x14ac:dyDescent="0.15">
      <c r="A46" s="23" t="s">
        <v>42</v>
      </c>
      <c r="B46" s="24">
        <v>0.5</v>
      </c>
      <c r="C46" s="24">
        <v>0.5</v>
      </c>
      <c r="D46" s="24">
        <v>1</v>
      </c>
      <c r="E46">
        <f t="shared" si="5"/>
        <v>2</v>
      </c>
      <c r="F46">
        <f t="shared" si="6"/>
        <v>0.14285714285714285</v>
      </c>
      <c r="G46">
        <f t="shared" si="7"/>
        <v>3</v>
      </c>
      <c r="H46">
        <f t="shared" si="8"/>
        <v>0.16216216216216217</v>
      </c>
      <c r="I46">
        <f t="shared" si="9"/>
        <v>0.79999999999999993</v>
      </c>
    </row>
    <row r="47" spans="1:9" x14ac:dyDescent="0.15">
      <c r="A47" s="23" t="s">
        <v>182</v>
      </c>
      <c r="B47" s="24">
        <v>0.5</v>
      </c>
      <c r="C47" s="24">
        <v>0.5</v>
      </c>
      <c r="D47" s="24">
        <v>1</v>
      </c>
      <c r="E47">
        <f t="shared" si="5"/>
        <v>2</v>
      </c>
      <c r="F47">
        <f t="shared" si="6"/>
        <v>0.14285714285714285</v>
      </c>
      <c r="G47">
        <f t="shared" si="7"/>
        <v>3</v>
      </c>
      <c r="H47">
        <f t="shared" si="8"/>
        <v>0.16216216216216217</v>
      </c>
      <c r="I47">
        <f t="shared" si="9"/>
        <v>0.79999999999999993</v>
      </c>
    </row>
    <row r="48" spans="1:9" x14ac:dyDescent="0.15">
      <c r="A48" s="23" t="s">
        <v>33</v>
      </c>
      <c r="B48" s="24">
        <v>1</v>
      </c>
      <c r="C48" s="24">
        <v>0.5</v>
      </c>
      <c r="D48" s="24">
        <v>0.5</v>
      </c>
      <c r="E48">
        <f t="shared" si="5"/>
        <v>2</v>
      </c>
      <c r="F48">
        <f t="shared" si="6"/>
        <v>0.14285714285714285</v>
      </c>
      <c r="G48">
        <f t="shared" si="7"/>
        <v>2.5</v>
      </c>
      <c r="H48">
        <f t="shared" si="8"/>
        <v>0.13513513513513514</v>
      </c>
      <c r="I48">
        <f t="shared" si="9"/>
        <v>0.60000000000000009</v>
      </c>
    </row>
    <row r="49" spans="1:9" x14ac:dyDescent="0.15">
      <c r="A49" s="23" t="s">
        <v>18</v>
      </c>
      <c r="B49" s="24">
        <v>1</v>
      </c>
      <c r="C49" s="24">
        <v>0.5</v>
      </c>
      <c r="D49" s="24">
        <v>0.5</v>
      </c>
      <c r="E49">
        <f t="shared" si="5"/>
        <v>2</v>
      </c>
      <c r="F49">
        <f t="shared" si="6"/>
        <v>0.14285714285714285</v>
      </c>
      <c r="G49">
        <f t="shared" si="7"/>
        <v>2.5</v>
      </c>
      <c r="H49">
        <f t="shared" si="8"/>
        <v>0.13513513513513514</v>
      </c>
      <c r="I49">
        <f t="shared" si="9"/>
        <v>0.60000000000000009</v>
      </c>
    </row>
    <row r="50" spans="1:9" x14ac:dyDescent="0.15">
      <c r="A50" s="23" t="s">
        <v>9</v>
      </c>
      <c r="B50" s="24">
        <v>1</v>
      </c>
      <c r="C50" s="24">
        <v>0.5</v>
      </c>
      <c r="D50" s="24">
        <v>0.5</v>
      </c>
      <c r="E50">
        <f t="shared" si="5"/>
        <v>2</v>
      </c>
      <c r="F50">
        <f t="shared" si="6"/>
        <v>0.14285714285714285</v>
      </c>
      <c r="G50">
        <f t="shared" si="7"/>
        <v>2.5</v>
      </c>
      <c r="H50">
        <f t="shared" si="8"/>
        <v>0.13513513513513514</v>
      </c>
      <c r="I50">
        <f t="shared" si="9"/>
        <v>0.60000000000000009</v>
      </c>
    </row>
    <row r="51" spans="1:9" x14ac:dyDescent="0.15">
      <c r="A51" s="23" t="s">
        <v>24</v>
      </c>
      <c r="B51" s="24">
        <v>0.5</v>
      </c>
      <c r="C51" s="24">
        <v>1</v>
      </c>
      <c r="D51" s="24">
        <v>0.5</v>
      </c>
      <c r="E51">
        <f t="shared" si="5"/>
        <v>2</v>
      </c>
      <c r="F51">
        <f t="shared" si="6"/>
        <v>0.14285714285714285</v>
      </c>
      <c r="G51">
        <f t="shared" si="7"/>
        <v>2.5</v>
      </c>
      <c r="H51">
        <f t="shared" si="8"/>
        <v>0.13513513513513514</v>
      </c>
      <c r="I51">
        <f t="shared" si="9"/>
        <v>0.6</v>
      </c>
    </row>
    <row r="52" spans="1:9" x14ac:dyDescent="0.15">
      <c r="A52" s="23" t="s">
        <v>181</v>
      </c>
      <c r="B52" s="24">
        <v>0.5</v>
      </c>
      <c r="C52" s="24">
        <v>0.5</v>
      </c>
      <c r="D52" s="24">
        <v>0.5</v>
      </c>
      <c r="E52">
        <f t="shared" si="5"/>
        <v>1.5</v>
      </c>
      <c r="F52">
        <f t="shared" si="6"/>
        <v>0.10714285714285714</v>
      </c>
      <c r="G52">
        <f t="shared" si="7"/>
        <v>2</v>
      </c>
      <c r="H52">
        <f t="shared" si="8"/>
        <v>0.10810810810810811</v>
      </c>
      <c r="I52">
        <f t="shared" si="9"/>
        <v>0.5</v>
      </c>
    </row>
  </sheetData>
  <sortState xmlns:xlrd2="http://schemas.microsoft.com/office/spreadsheetml/2017/richdata2" ref="A2:I59">
    <sortCondition descending="1" ref="I1:I5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880B-D760-674D-8263-D4D27371EA88}">
  <dimension ref="A1:N39"/>
  <sheetViews>
    <sheetView topLeftCell="A13" zoomScale="161" zoomScaleNormal="161" workbookViewId="0">
      <selection activeCell="B30" sqref="B30"/>
    </sheetView>
  </sheetViews>
  <sheetFormatPr baseColWidth="10" defaultRowHeight="13" x14ac:dyDescent="0.15"/>
  <cols>
    <col min="1" max="1" width="4.6640625" bestFit="1" customWidth="1"/>
    <col min="2" max="2" width="17.5" bestFit="1" customWidth="1"/>
    <col min="3" max="3" width="12.83203125" bestFit="1" customWidth="1"/>
    <col min="4" max="4" width="13.6640625" customWidth="1"/>
    <col min="5" max="6" width="12.83203125" customWidth="1"/>
    <col min="7" max="7" width="17.1640625" customWidth="1"/>
    <col min="8" max="8" width="13.1640625" customWidth="1"/>
    <col min="9" max="9" width="10" customWidth="1"/>
    <col min="10" max="10" width="17.6640625" customWidth="1"/>
    <col min="11" max="11" width="13.5" customWidth="1"/>
  </cols>
  <sheetData>
    <row r="1" spans="1:14" x14ac:dyDescent="0.15">
      <c r="B1" s="25">
        <v>5</v>
      </c>
      <c r="C1" s="25">
        <v>4.5</v>
      </c>
      <c r="D1" s="25">
        <v>4</v>
      </c>
      <c r="E1" s="25">
        <v>3.5</v>
      </c>
      <c r="F1" s="25">
        <v>3</v>
      </c>
      <c r="G1" s="25">
        <v>2.5</v>
      </c>
      <c r="H1" s="25">
        <v>2</v>
      </c>
      <c r="I1" s="25">
        <v>1.5</v>
      </c>
      <c r="J1" s="25">
        <v>1</v>
      </c>
      <c r="K1" s="25">
        <v>0.5</v>
      </c>
    </row>
    <row r="2" spans="1:14" x14ac:dyDescent="0.15">
      <c r="A2" s="22">
        <v>5</v>
      </c>
      <c r="B2" s="35"/>
      <c r="C2" s="1" t="s">
        <v>202</v>
      </c>
      <c r="D2" s="1" t="s">
        <v>202</v>
      </c>
      <c r="E2" s="1" t="s">
        <v>202</v>
      </c>
      <c r="F2" s="1" t="s">
        <v>202</v>
      </c>
      <c r="G2" s="1" t="s">
        <v>203</v>
      </c>
      <c r="H2" s="1" t="s">
        <v>203</v>
      </c>
      <c r="I2" s="1" t="s">
        <v>203</v>
      </c>
      <c r="J2" s="1" t="s">
        <v>203</v>
      </c>
      <c r="K2" s="1" t="s">
        <v>203</v>
      </c>
      <c r="M2" s="14" t="s">
        <v>45</v>
      </c>
      <c r="N2" s="5">
        <v>5</v>
      </c>
    </row>
    <row r="3" spans="1:14" x14ac:dyDescent="0.15">
      <c r="A3" s="22">
        <v>4.5</v>
      </c>
      <c r="B3" s="36" t="s">
        <v>202</v>
      </c>
      <c r="C3" s="32" t="s">
        <v>204</v>
      </c>
      <c r="D3" s="32" t="s">
        <v>204</v>
      </c>
      <c r="E3" s="32" t="s">
        <v>204</v>
      </c>
      <c r="F3" s="32" t="s">
        <v>204</v>
      </c>
      <c r="G3" s="29" t="s">
        <v>205</v>
      </c>
      <c r="H3" s="29" t="s">
        <v>205</v>
      </c>
      <c r="I3" s="29" t="s">
        <v>205</v>
      </c>
      <c r="J3" s="29" t="s">
        <v>205</v>
      </c>
      <c r="K3" s="29" t="s">
        <v>205</v>
      </c>
      <c r="M3" s="15" t="s">
        <v>8</v>
      </c>
      <c r="N3" s="6">
        <v>4.5</v>
      </c>
    </row>
    <row r="4" spans="1:14" x14ac:dyDescent="0.15">
      <c r="A4" s="22">
        <v>4</v>
      </c>
      <c r="B4" s="36" t="s">
        <v>202</v>
      </c>
      <c r="C4" s="32" t="s">
        <v>204</v>
      </c>
      <c r="D4" s="32" t="s">
        <v>204</v>
      </c>
      <c r="E4" s="32" t="s">
        <v>204</v>
      </c>
      <c r="F4" s="32" t="s">
        <v>204</v>
      </c>
      <c r="G4" s="29" t="s">
        <v>205</v>
      </c>
      <c r="H4" s="29" t="s">
        <v>205</v>
      </c>
      <c r="I4" s="29" t="s">
        <v>205</v>
      </c>
      <c r="J4" s="29" t="s">
        <v>205</v>
      </c>
      <c r="K4" s="29" t="s">
        <v>205</v>
      </c>
      <c r="M4" s="15" t="s">
        <v>10</v>
      </c>
      <c r="N4" s="6">
        <v>4.5</v>
      </c>
    </row>
    <row r="5" spans="1:14" x14ac:dyDescent="0.15">
      <c r="A5" s="22">
        <v>3.5</v>
      </c>
      <c r="B5" s="36" t="s">
        <v>202</v>
      </c>
      <c r="C5" s="32" t="s">
        <v>204</v>
      </c>
      <c r="D5" s="32" t="s">
        <v>204</v>
      </c>
      <c r="E5" s="32" t="s">
        <v>204</v>
      </c>
      <c r="F5" s="32" t="s">
        <v>204</v>
      </c>
      <c r="G5" s="29" t="s">
        <v>205</v>
      </c>
      <c r="H5" s="29" t="s">
        <v>205</v>
      </c>
      <c r="I5" s="29" t="s">
        <v>205</v>
      </c>
      <c r="J5" s="29" t="s">
        <v>205</v>
      </c>
      <c r="K5" s="29" t="s">
        <v>205</v>
      </c>
      <c r="M5" s="16" t="s">
        <v>12</v>
      </c>
      <c r="N5" s="7">
        <v>4</v>
      </c>
    </row>
    <row r="6" spans="1:14" x14ac:dyDescent="0.15">
      <c r="A6" s="22">
        <v>3</v>
      </c>
      <c r="B6" s="36" t="s">
        <v>202</v>
      </c>
      <c r="C6" s="32" t="s">
        <v>204</v>
      </c>
      <c r="D6" s="32" t="s">
        <v>204</v>
      </c>
      <c r="E6" s="32" t="s">
        <v>204</v>
      </c>
      <c r="F6" s="27" t="s">
        <v>204</v>
      </c>
      <c r="G6" s="27" t="s">
        <v>204</v>
      </c>
      <c r="H6" s="27" t="s">
        <v>204</v>
      </c>
      <c r="I6" s="27" t="s">
        <v>204</v>
      </c>
      <c r="J6" s="27" t="s">
        <v>204</v>
      </c>
      <c r="K6" s="27" t="s">
        <v>204</v>
      </c>
      <c r="M6" s="16" t="s">
        <v>5</v>
      </c>
      <c r="N6" s="7">
        <v>4</v>
      </c>
    </row>
    <row r="7" spans="1:14" x14ac:dyDescent="0.15">
      <c r="A7" s="22">
        <v>2.5</v>
      </c>
      <c r="B7" s="36" t="s">
        <v>202</v>
      </c>
      <c r="C7" s="29" t="s">
        <v>205</v>
      </c>
      <c r="D7" s="29" t="s">
        <v>205</v>
      </c>
      <c r="E7" s="29" t="s">
        <v>205</v>
      </c>
      <c r="F7" s="27" t="s">
        <v>204</v>
      </c>
      <c r="G7" s="33" t="s">
        <v>206</v>
      </c>
      <c r="H7" s="33" t="s">
        <v>206</v>
      </c>
      <c r="I7" s="33" t="s">
        <v>206</v>
      </c>
      <c r="J7" s="33" t="s">
        <v>206</v>
      </c>
      <c r="K7" s="33" t="s">
        <v>206</v>
      </c>
      <c r="M7" s="17" t="s">
        <v>28</v>
      </c>
      <c r="N7" s="8">
        <v>3</v>
      </c>
    </row>
    <row r="8" spans="1:14" x14ac:dyDescent="0.15">
      <c r="A8" s="22">
        <v>2</v>
      </c>
      <c r="B8" s="37" t="s">
        <v>203</v>
      </c>
      <c r="C8" s="29" t="s">
        <v>205</v>
      </c>
      <c r="D8" s="29" t="s">
        <v>205</v>
      </c>
      <c r="E8" s="29" t="s">
        <v>205</v>
      </c>
      <c r="F8" s="27" t="s">
        <v>204</v>
      </c>
      <c r="G8" s="33" t="s">
        <v>206</v>
      </c>
      <c r="H8" s="33" t="s">
        <v>206</v>
      </c>
      <c r="I8" s="33" t="s">
        <v>206</v>
      </c>
      <c r="J8" s="33" t="s">
        <v>206</v>
      </c>
      <c r="K8" s="33" t="s">
        <v>206</v>
      </c>
      <c r="M8" s="17" t="s">
        <v>17</v>
      </c>
      <c r="N8" s="8">
        <v>3</v>
      </c>
    </row>
    <row r="9" spans="1:14" x14ac:dyDescent="0.15">
      <c r="A9" s="22">
        <v>1.5</v>
      </c>
      <c r="B9" s="37" t="s">
        <v>203</v>
      </c>
      <c r="C9" s="29" t="s">
        <v>205</v>
      </c>
      <c r="D9" s="29" t="s">
        <v>205</v>
      </c>
      <c r="E9" s="29" t="s">
        <v>205</v>
      </c>
      <c r="F9" s="27" t="s">
        <v>204</v>
      </c>
      <c r="G9" s="33" t="s">
        <v>206</v>
      </c>
      <c r="H9" s="33" t="s">
        <v>206</v>
      </c>
      <c r="I9" s="33" t="s">
        <v>206</v>
      </c>
      <c r="J9" s="33" t="s">
        <v>206</v>
      </c>
      <c r="K9" s="33" t="s">
        <v>206</v>
      </c>
      <c r="M9" s="17" t="s">
        <v>21</v>
      </c>
      <c r="N9" s="8">
        <v>3</v>
      </c>
    </row>
    <row r="10" spans="1:14" x14ac:dyDescent="0.15">
      <c r="A10" s="22">
        <v>1</v>
      </c>
      <c r="B10" s="37" t="s">
        <v>203</v>
      </c>
      <c r="C10" s="29" t="s">
        <v>205</v>
      </c>
      <c r="D10" s="29" t="s">
        <v>205</v>
      </c>
      <c r="E10" s="29" t="s">
        <v>205</v>
      </c>
      <c r="F10" s="27" t="s">
        <v>204</v>
      </c>
      <c r="G10" s="33" t="s">
        <v>206</v>
      </c>
      <c r="H10" s="33" t="s">
        <v>206</v>
      </c>
      <c r="I10" s="33" t="s">
        <v>206</v>
      </c>
      <c r="J10" s="28" t="s">
        <v>204</v>
      </c>
      <c r="K10" s="28" t="s">
        <v>204</v>
      </c>
      <c r="M10" s="17" t="s">
        <v>11</v>
      </c>
      <c r="N10" s="8">
        <v>3</v>
      </c>
    </row>
    <row r="11" spans="1:14" x14ac:dyDescent="0.15">
      <c r="A11" s="22">
        <v>0.5</v>
      </c>
      <c r="B11" s="37" t="s">
        <v>203</v>
      </c>
      <c r="C11" s="29" t="s">
        <v>205</v>
      </c>
      <c r="D11" s="29" t="s">
        <v>205</v>
      </c>
      <c r="E11" s="29" t="s">
        <v>205</v>
      </c>
      <c r="F11" s="27" t="s">
        <v>204</v>
      </c>
      <c r="G11" s="33" t="s">
        <v>206</v>
      </c>
      <c r="H11" s="33" t="s">
        <v>206</v>
      </c>
      <c r="I11" s="33" t="s">
        <v>206</v>
      </c>
      <c r="J11" s="28" t="s">
        <v>204</v>
      </c>
      <c r="K11" s="28" t="s">
        <v>204</v>
      </c>
      <c r="M11" s="18" t="s">
        <v>23</v>
      </c>
      <c r="N11" s="9">
        <v>2.5</v>
      </c>
    </row>
    <row r="12" spans="1:14" x14ac:dyDescent="0.15">
      <c r="M12" s="18" t="s">
        <v>16</v>
      </c>
      <c r="N12" s="9">
        <v>2.5</v>
      </c>
    </row>
    <row r="13" spans="1:14" x14ac:dyDescent="0.15">
      <c r="M13" s="18" t="s">
        <v>27</v>
      </c>
      <c r="N13" s="9">
        <v>2.5</v>
      </c>
    </row>
    <row r="14" spans="1:14" x14ac:dyDescent="0.15">
      <c r="B14" s="26">
        <v>5</v>
      </c>
      <c r="C14" s="26">
        <v>4.5</v>
      </c>
      <c r="D14" s="26">
        <v>4</v>
      </c>
      <c r="E14" s="26">
        <v>3.5</v>
      </c>
      <c r="F14" s="26">
        <v>3</v>
      </c>
      <c r="G14" s="26">
        <v>2.5</v>
      </c>
      <c r="H14" s="26">
        <v>2</v>
      </c>
      <c r="I14" s="26">
        <v>1.5</v>
      </c>
      <c r="J14" s="26">
        <v>1</v>
      </c>
      <c r="K14" s="26">
        <v>0.5</v>
      </c>
      <c r="M14" s="19" t="s">
        <v>7</v>
      </c>
      <c r="N14" s="10">
        <v>2</v>
      </c>
    </row>
    <row r="15" spans="1:14" x14ac:dyDescent="0.15">
      <c r="A15" s="22">
        <v>5</v>
      </c>
      <c r="B15" s="35"/>
      <c r="C15" s="1">
        <f>(B$14+C14)*1.3</f>
        <v>12.35</v>
      </c>
      <c r="D15" s="1">
        <f>(B$14+D14)*1.3</f>
        <v>11.700000000000001</v>
      </c>
      <c r="E15" s="1">
        <f>(B$14+E14)*1.3</f>
        <v>11.05</v>
      </c>
      <c r="F15" s="1">
        <f>(B$14+F14)*1.3</f>
        <v>10.4</v>
      </c>
      <c r="G15" s="1">
        <f>(B$14+G14)*1.3</f>
        <v>9.75</v>
      </c>
      <c r="H15" s="1">
        <f>(B$14+H14+0.5)*1.3</f>
        <v>9.75</v>
      </c>
      <c r="I15" s="1">
        <f>(B$14+I14+0.5)*1.3</f>
        <v>9.1</v>
      </c>
      <c r="J15" s="1">
        <f>(B$14+J14+0.5)*1.3</f>
        <v>8.4500000000000011</v>
      </c>
      <c r="K15" s="1">
        <f>(B$14+K14+0.5)*1.3</f>
        <v>7.8000000000000007</v>
      </c>
      <c r="M15" s="19" t="s">
        <v>32</v>
      </c>
      <c r="N15" s="10">
        <v>2</v>
      </c>
    </row>
    <row r="16" spans="1:14" x14ac:dyDescent="0.15">
      <c r="A16" s="22">
        <v>4.5</v>
      </c>
      <c r="B16" s="1">
        <f>(B$14+A16)*1.3</f>
        <v>12.35</v>
      </c>
      <c r="C16">
        <f>(C$14+A16)*1.1</f>
        <v>9.9</v>
      </c>
      <c r="D16">
        <f>(D$14+A16)*1.1</f>
        <v>9.3500000000000014</v>
      </c>
      <c r="E16">
        <f>(E$14+A16)*1.1</f>
        <v>8.8000000000000007</v>
      </c>
      <c r="F16">
        <f>(F$14+A16)*1.1</f>
        <v>8.25</v>
      </c>
      <c r="G16">
        <f>(C$14+G14)*1.15</f>
        <v>8.0499999999999989</v>
      </c>
      <c r="H16">
        <f>(C$14+H14)*1.2</f>
        <v>7.8</v>
      </c>
      <c r="I16">
        <f>(C$14+I14)*1.2</f>
        <v>7.1999999999999993</v>
      </c>
      <c r="J16">
        <f>(C$14+J14)*1.2</f>
        <v>6.6</v>
      </c>
      <c r="K16">
        <f>(C$14+K14)*1.2</f>
        <v>6</v>
      </c>
      <c r="M16" s="19" t="s">
        <v>14</v>
      </c>
      <c r="N16" s="10">
        <v>2</v>
      </c>
    </row>
    <row r="17" spans="1:14" x14ac:dyDescent="0.15">
      <c r="A17" s="22">
        <v>4</v>
      </c>
      <c r="B17" s="1">
        <f t="shared" ref="B17:B19" si="0">(B$14+A17)*1.3</f>
        <v>11.700000000000001</v>
      </c>
      <c r="C17">
        <f>(C$14+A17)*1.1</f>
        <v>9.3500000000000014</v>
      </c>
      <c r="D17">
        <f t="shared" ref="D17:D18" si="1">(D$14+A17)*1.1</f>
        <v>8.8000000000000007</v>
      </c>
      <c r="E17">
        <f t="shared" ref="E17:E19" si="2">(E$14+A17)*1.1</f>
        <v>8.25</v>
      </c>
      <c r="F17">
        <f t="shared" ref="F17:F18" si="3">(F$14+A17)*1.1</f>
        <v>7.7000000000000011</v>
      </c>
      <c r="G17">
        <f>(D$14+G14)*1.15</f>
        <v>7.4749999999999996</v>
      </c>
      <c r="H17">
        <f>(D$14+H14)*1.15</f>
        <v>6.8999999999999995</v>
      </c>
      <c r="I17">
        <f>(D$14+I14)*1.15</f>
        <v>6.3249999999999993</v>
      </c>
      <c r="J17">
        <f>(D$14+J14)*1.15</f>
        <v>5.75</v>
      </c>
      <c r="K17">
        <f>(D$14+K14)*1.15</f>
        <v>5.1749999999999998</v>
      </c>
      <c r="M17" s="19" t="s">
        <v>4</v>
      </c>
      <c r="N17" s="10">
        <v>2</v>
      </c>
    </row>
    <row r="18" spans="1:14" x14ac:dyDescent="0.15">
      <c r="A18" s="22">
        <v>3.5</v>
      </c>
      <c r="B18" s="1">
        <f t="shared" si="0"/>
        <v>11.05</v>
      </c>
      <c r="C18">
        <f>(C$14+A18)*1.1</f>
        <v>8.8000000000000007</v>
      </c>
      <c r="D18">
        <f t="shared" si="1"/>
        <v>8.25</v>
      </c>
      <c r="E18">
        <f t="shared" si="2"/>
        <v>7.7000000000000011</v>
      </c>
      <c r="F18">
        <f t="shared" si="3"/>
        <v>7.15</v>
      </c>
      <c r="G18">
        <f>(E$14+G14)*1.15</f>
        <v>6.8999999999999995</v>
      </c>
      <c r="H18">
        <f>(E$14+H14)*1.15</f>
        <v>6.3249999999999993</v>
      </c>
      <c r="I18">
        <f>(E$14+I14)*1.15</f>
        <v>5.75</v>
      </c>
      <c r="J18">
        <f>(E$14+J14)*1.15</f>
        <v>5.1749999999999998</v>
      </c>
      <c r="K18">
        <f>(E$14+K14)*1.15</f>
        <v>4.5999999999999996</v>
      </c>
      <c r="M18" s="19" t="s">
        <v>191</v>
      </c>
      <c r="N18" s="10">
        <v>2</v>
      </c>
    </row>
    <row r="19" spans="1:14" x14ac:dyDescent="0.15">
      <c r="A19" s="22">
        <v>3</v>
      </c>
      <c r="B19" s="1">
        <f t="shared" si="0"/>
        <v>10.4</v>
      </c>
      <c r="C19">
        <f>(C$14+A19)*1.1</f>
        <v>8.25</v>
      </c>
      <c r="D19">
        <f>(D$14+A19)*1.1</f>
        <v>7.7000000000000011</v>
      </c>
      <c r="E19">
        <f t="shared" si="2"/>
        <v>7.15</v>
      </c>
      <c r="F19">
        <f>(F$14+A19)*1.1</f>
        <v>6.6000000000000005</v>
      </c>
      <c r="G19">
        <f>(G14+A$19)*1.1</f>
        <v>6.0500000000000007</v>
      </c>
      <c r="H19">
        <f>(H14+A$19)*1.1</f>
        <v>5.5</v>
      </c>
      <c r="I19">
        <f>(I14+A$19)*1.1</f>
        <v>4.95</v>
      </c>
      <c r="J19">
        <f>(J14+A$19)*1.1</f>
        <v>4.4000000000000004</v>
      </c>
      <c r="K19">
        <f>(K14+A$19)*1.1</f>
        <v>3.8500000000000005</v>
      </c>
      <c r="M19" s="20" t="s">
        <v>3</v>
      </c>
      <c r="N19" s="11">
        <v>1.5</v>
      </c>
    </row>
    <row r="20" spans="1:14" x14ac:dyDescent="0.15">
      <c r="A20" s="22">
        <v>2.5</v>
      </c>
      <c r="B20" s="1">
        <f>(B$14+A20)*1.3</f>
        <v>9.75</v>
      </c>
      <c r="C20">
        <f>(C$14+A20)*1.15</f>
        <v>8.0499999999999989</v>
      </c>
      <c r="D20">
        <f>(D$14+A20)*1.15</f>
        <v>7.4749999999999996</v>
      </c>
      <c r="E20">
        <f>(E$14+A20)*1.15</f>
        <v>6.8999999999999995</v>
      </c>
      <c r="F20">
        <f>(F$14+A20)*1.1</f>
        <v>6.0500000000000007</v>
      </c>
      <c r="G20">
        <f>(G$14+A20)</f>
        <v>5</v>
      </c>
      <c r="H20">
        <f>(H$14+A20)</f>
        <v>4.5</v>
      </c>
      <c r="I20">
        <f>(I$14+A20)</f>
        <v>4</v>
      </c>
      <c r="J20">
        <f>(G$14+J14)</f>
        <v>3.5</v>
      </c>
      <c r="K20">
        <f>(G$14+K14)</f>
        <v>3</v>
      </c>
      <c r="M20" s="20" t="s">
        <v>25</v>
      </c>
      <c r="N20" s="11">
        <v>1.5</v>
      </c>
    </row>
    <row r="21" spans="1:14" x14ac:dyDescent="0.15">
      <c r="A21" s="22">
        <v>2</v>
      </c>
      <c r="B21" s="1">
        <f>(B$14+A21+0.5)*1.3</f>
        <v>9.75</v>
      </c>
      <c r="C21">
        <f t="shared" ref="C21:C24" si="4">(C$14+A21)*1.2</f>
        <v>7.8</v>
      </c>
      <c r="D21">
        <f t="shared" ref="D21:D24" si="5">(D$14+A21)*1.15</f>
        <v>6.8999999999999995</v>
      </c>
      <c r="E21">
        <f t="shared" ref="E21:E24" si="6">(E$14+A21)*1.15</f>
        <v>6.3249999999999993</v>
      </c>
      <c r="F21">
        <f t="shared" ref="F21:F24" si="7">(F$14+A21)*1.1</f>
        <v>5.5</v>
      </c>
      <c r="G21">
        <f t="shared" ref="G21:G24" si="8">(G$14+A21)</f>
        <v>4.5</v>
      </c>
      <c r="H21">
        <f t="shared" ref="H21:H24" si="9">(H$14+A21)</f>
        <v>4</v>
      </c>
      <c r="I21">
        <f t="shared" ref="I21:I24" si="10">(I$14+A21)</f>
        <v>3.5</v>
      </c>
      <c r="J21">
        <f>(H$14+J14)</f>
        <v>3</v>
      </c>
      <c r="K21">
        <f>(H$14+K14)</f>
        <v>2.5</v>
      </c>
      <c r="M21" s="20" t="s">
        <v>26</v>
      </c>
      <c r="N21" s="11">
        <v>1.5</v>
      </c>
    </row>
    <row r="22" spans="1:14" x14ac:dyDescent="0.15">
      <c r="A22" s="22">
        <v>1.5</v>
      </c>
      <c r="B22" s="1">
        <f t="shared" ref="B22:B24" si="11">(B$14+A22+0.5)*1.3</f>
        <v>9.1</v>
      </c>
      <c r="C22">
        <f t="shared" si="4"/>
        <v>7.1999999999999993</v>
      </c>
      <c r="D22">
        <f t="shared" si="5"/>
        <v>6.3249999999999993</v>
      </c>
      <c r="E22">
        <f t="shared" si="6"/>
        <v>5.75</v>
      </c>
      <c r="F22">
        <f t="shared" si="7"/>
        <v>4.95</v>
      </c>
      <c r="G22">
        <f t="shared" si="8"/>
        <v>4</v>
      </c>
      <c r="H22">
        <f t="shared" si="9"/>
        <v>3.5</v>
      </c>
      <c r="I22">
        <f t="shared" si="10"/>
        <v>3</v>
      </c>
      <c r="J22">
        <f>(I$14+J14)</f>
        <v>2.5</v>
      </c>
      <c r="K22">
        <f>(I$14+K14)</f>
        <v>2</v>
      </c>
      <c r="M22" s="20" t="s">
        <v>19</v>
      </c>
      <c r="N22" s="11">
        <v>1.5</v>
      </c>
    </row>
    <row r="23" spans="1:14" x14ac:dyDescent="0.15">
      <c r="A23" s="34">
        <v>1</v>
      </c>
      <c r="B23" s="1">
        <f t="shared" si="11"/>
        <v>8.4500000000000011</v>
      </c>
      <c r="C23">
        <f t="shared" si="4"/>
        <v>6.6</v>
      </c>
      <c r="D23">
        <f t="shared" si="5"/>
        <v>5.75</v>
      </c>
      <c r="E23">
        <f t="shared" si="6"/>
        <v>5.1749999999999998</v>
      </c>
      <c r="F23">
        <f t="shared" si="7"/>
        <v>4.4000000000000004</v>
      </c>
      <c r="G23">
        <f t="shared" si="8"/>
        <v>3.5</v>
      </c>
      <c r="H23">
        <f t="shared" si="9"/>
        <v>3</v>
      </c>
      <c r="I23">
        <f t="shared" si="10"/>
        <v>2.5</v>
      </c>
      <c r="J23">
        <f>(J$14+A23)*1.2</f>
        <v>2.4</v>
      </c>
      <c r="K23">
        <f>(K$14+A23)*1.2</f>
        <v>1.7999999999999998</v>
      </c>
      <c r="M23" s="20" t="s">
        <v>43</v>
      </c>
      <c r="N23" s="11">
        <v>1.5</v>
      </c>
    </row>
    <row r="24" spans="1:14" x14ac:dyDescent="0.15">
      <c r="A24" s="22">
        <v>0.5</v>
      </c>
      <c r="B24" s="1">
        <f t="shared" si="11"/>
        <v>7.8000000000000007</v>
      </c>
      <c r="C24">
        <f t="shared" si="4"/>
        <v>6</v>
      </c>
      <c r="D24">
        <f t="shared" si="5"/>
        <v>5.1749999999999998</v>
      </c>
      <c r="E24">
        <f t="shared" si="6"/>
        <v>4.5999999999999996</v>
      </c>
      <c r="F24">
        <f t="shared" si="7"/>
        <v>3.8500000000000005</v>
      </c>
      <c r="G24">
        <f t="shared" si="8"/>
        <v>3</v>
      </c>
      <c r="H24">
        <f t="shared" si="9"/>
        <v>2.5</v>
      </c>
      <c r="I24">
        <f t="shared" si="10"/>
        <v>2</v>
      </c>
      <c r="J24">
        <f>(J$14+A24)*1.2</f>
        <v>1.7999999999999998</v>
      </c>
      <c r="K24">
        <f>(K$14+A24)*1.2</f>
        <v>1.2</v>
      </c>
      <c r="M24" s="20" t="s">
        <v>180</v>
      </c>
      <c r="N24" s="11">
        <v>1.5</v>
      </c>
    </row>
    <row r="25" spans="1:14" x14ac:dyDescent="0.15">
      <c r="M25" s="20" t="s">
        <v>39</v>
      </c>
      <c r="N25" s="11">
        <v>1.5</v>
      </c>
    </row>
    <row r="26" spans="1:14" x14ac:dyDescent="0.15">
      <c r="M26" s="21" t="s">
        <v>15</v>
      </c>
      <c r="N26" s="12">
        <v>1</v>
      </c>
    </row>
    <row r="27" spans="1:14" ht="18" x14ac:dyDescent="0.2">
      <c r="B27" s="38" t="s">
        <v>207</v>
      </c>
      <c r="M27" s="21" t="s">
        <v>34</v>
      </c>
      <c r="N27" s="12">
        <v>1</v>
      </c>
    </row>
    <row r="28" spans="1:14" x14ac:dyDescent="0.15">
      <c r="M28" s="21" t="s">
        <v>30</v>
      </c>
      <c r="N28" s="12">
        <v>1</v>
      </c>
    </row>
    <row r="29" spans="1:14" x14ac:dyDescent="0.15">
      <c r="B29" s="22">
        <v>5</v>
      </c>
      <c r="C29" s="22">
        <v>4.5</v>
      </c>
      <c r="D29" s="22">
        <v>4</v>
      </c>
      <c r="E29" s="22">
        <v>3.5</v>
      </c>
      <c r="F29" s="22">
        <v>3</v>
      </c>
      <c r="G29" s="22">
        <v>2.5</v>
      </c>
      <c r="H29" s="22">
        <v>2</v>
      </c>
      <c r="I29" s="22">
        <v>1.5</v>
      </c>
      <c r="J29" s="34">
        <v>1</v>
      </c>
      <c r="K29" s="22">
        <v>0.5</v>
      </c>
      <c r="M29" s="21" t="s">
        <v>29</v>
      </c>
      <c r="N29" s="12">
        <v>1</v>
      </c>
    </row>
    <row r="30" spans="1:14" x14ac:dyDescent="0.15">
      <c r="A30" s="22">
        <v>5</v>
      </c>
      <c r="J30" s="39"/>
      <c r="K30" s="39"/>
      <c r="M30" s="21" t="s">
        <v>22</v>
      </c>
      <c r="N30" s="12">
        <v>1</v>
      </c>
    </row>
    <row r="31" spans="1:14" x14ac:dyDescent="0.15">
      <c r="A31" s="22">
        <v>4.5</v>
      </c>
      <c r="J31" s="39"/>
      <c r="K31" s="39"/>
      <c r="M31" s="30" t="s">
        <v>36</v>
      </c>
      <c r="N31" s="31">
        <v>0.5</v>
      </c>
    </row>
    <row r="32" spans="1:14" x14ac:dyDescent="0.15">
      <c r="A32" s="22">
        <v>4</v>
      </c>
      <c r="K32" s="39"/>
      <c r="M32" s="30" t="s">
        <v>31</v>
      </c>
      <c r="N32" s="31">
        <v>0.5</v>
      </c>
    </row>
    <row r="33" spans="1:14" x14ac:dyDescent="0.15">
      <c r="A33" s="22">
        <v>3.5</v>
      </c>
      <c r="M33" s="30" t="s">
        <v>41</v>
      </c>
      <c r="N33" s="31">
        <v>0.5</v>
      </c>
    </row>
    <row r="34" spans="1:14" x14ac:dyDescent="0.15">
      <c r="A34" s="22">
        <v>3</v>
      </c>
    </row>
    <row r="35" spans="1:14" x14ac:dyDescent="0.15">
      <c r="A35" s="22">
        <v>2.5</v>
      </c>
    </row>
    <row r="36" spans="1:14" x14ac:dyDescent="0.15">
      <c r="A36" s="22">
        <v>2</v>
      </c>
    </row>
    <row r="37" spans="1:14" x14ac:dyDescent="0.15">
      <c r="A37" s="22">
        <v>1.5</v>
      </c>
    </row>
    <row r="38" spans="1:14" x14ac:dyDescent="0.15">
      <c r="A38" s="34">
        <v>1</v>
      </c>
    </row>
    <row r="39" spans="1:14" x14ac:dyDescent="0.15">
      <c r="A39" s="22">
        <v>0.5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train_test</vt:lpstr>
      <vt:lpstr>popularity_score</vt:lpstr>
      <vt:lpstr>popularity_score_2</vt:lpstr>
      <vt:lpstr>combined_score</vt:lpstr>
      <vt:lpstr>score_matrix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MUHAMMED LUTFI TURKCAN</cp:lastModifiedBy>
  <dcterms:modified xsi:type="dcterms:W3CDTF">2024-02-12T08:48:21Z</dcterms:modified>
</cp:coreProperties>
</file>