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_projects\college\ММО\PR_1\"/>
    </mc:Choice>
  </mc:AlternateContent>
  <xr:revisionPtr revIDLastSave="0" documentId="13_ncr:1_{7762D7D3-4D1C-4D1F-A0E3-36FFFA5333E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ПР1_заготовка" sheetId="11" r:id="rId1"/>
    <sheet name="задание 1" sheetId="2" r:id="rId2"/>
    <sheet name="задание_1_графика" sheetId="3" r:id="rId3"/>
  </sheets>
  <definedNames>
    <definedName name="solver_adj" localSheetId="1" hidden="1">'задание 1'!$K$10:$O$10</definedName>
    <definedName name="solver_adj" localSheetId="0" hidden="1">ПР1_заготовка!$L$3:$P$3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'задание 1'!$K$10:$O$10</definedName>
    <definedName name="solver_lhs1" localSheetId="0" hidden="1">ПР1_заготовка!$L$3:$P$3</definedName>
    <definedName name="solver_lhs2" localSheetId="1" hidden="1">'задание 1'!$K$12</definedName>
    <definedName name="solver_lhs2" localSheetId="0" hidden="1">ПР1_заготовка!$M$5</definedName>
    <definedName name="solver_lhs3" localSheetId="1" hidden="1">'задание 1'!$K$13</definedName>
    <definedName name="solver_lhs3" localSheetId="0" hidden="1">ПР1_заготовка!$M$6</definedName>
    <definedName name="solver_lhs4" localSheetId="1" hidden="1">'задание 1'!$K$14</definedName>
    <definedName name="solver_lhs4" localSheetId="0" hidden="1">ПР1_заготовка!$M$7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'задание 1'!$M$15</definedName>
    <definedName name="solver_opt" localSheetId="0" hidden="1">ПР1_заготовка!$N$9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1</definedName>
    <definedName name="solver_rhs1" localSheetId="1" hidden="1">0</definedName>
    <definedName name="solver_rhs1" localSheetId="0" hidden="1">0</definedName>
    <definedName name="solver_rhs2" localSheetId="1" hidden="1">'задание 1'!$L$12</definedName>
    <definedName name="solver_rhs2" localSheetId="0" hidden="1">ПР1_заготовка!$N$5</definedName>
    <definedName name="solver_rhs3" localSheetId="1" hidden="1">'задание 1'!$L$13</definedName>
    <definedName name="solver_rhs3" localSheetId="0" hidden="1">ПР1_заготовка!$N$6</definedName>
    <definedName name="solver_rhs4" localSheetId="1" hidden="1">'задание 1'!$L$14</definedName>
    <definedName name="solver_rhs4" localSheetId="0" hidden="1">ПР1_заготовка!$N$7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1" l="1"/>
  <c r="C36" i="11"/>
  <c r="C35" i="11"/>
  <c r="C34" i="11"/>
  <c r="C20" i="11"/>
  <c r="C19" i="11"/>
  <c r="C18" i="11"/>
  <c r="C28" i="11"/>
  <c r="C26" i="11"/>
  <c r="C27" i="11"/>
  <c r="F19" i="11"/>
  <c r="E20" i="11"/>
  <c r="E18" i="11"/>
  <c r="J18" i="11" s="1"/>
  <c r="D19" i="11"/>
  <c r="D20" i="11"/>
  <c r="J20" i="11" s="1"/>
  <c r="H11" i="11"/>
  <c r="G12" i="11"/>
  <c r="G10" i="11"/>
  <c r="M11" i="11"/>
  <c r="O18" i="11" s="1"/>
  <c r="M12" i="11"/>
  <c r="O19" i="11" s="1"/>
  <c r="M10" i="11"/>
  <c r="O17" i="11" s="1"/>
  <c r="D3" i="11"/>
  <c r="C10" i="11" s="1"/>
  <c r="D5" i="11"/>
  <c r="C12" i="11" s="1"/>
  <c r="C4" i="11"/>
  <c r="G11" i="11" s="1"/>
  <c r="M15" i="2"/>
  <c r="K14" i="2"/>
  <c r="K13" i="2"/>
  <c r="K12" i="2"/>
  <c r="H15" i="2"/>
  <c r="I15" i="2"/>
  <c r="I16" i="2" s="1"/>
  <c r="D15" i="2"/>
  <c r="E13" i="2"/>
  <c r="I13" i="2"/>
  <c r="D13" i="2"/>
  <c r="E14" i="2"/>
  <c r="F14" i="2"/>
  <c r="F13" i="2" s="1"/>
  <c r="G14" i="2"/>
  <c r="G13" i="2" s="1"/>
  <c r="H14" i="2"/>
  <c r="H13" i="2" s="1"/>
  <c r="I14" i="2"/>
  <c r="D14" i="2"/>
  <c r="F8" i="2"/>
  <c r="G8" i="2"/>
  <c r="H8" i="2"/>
  <c r="I8" i="2"/>
  <c r="E8" i="2"/>
  <c r="J6" i="2"/>
  <c r="J7" i="2"/>
  <c r="J5" i="2"/>
  <c r="C11" i="11" l="1"/>
  <c r="E19" i="11"/>
  <c r="E27" i="11" s="1"/>
  <c r="F18" i="11"/>
  <c r="F20" i="11"/>
  <c r="H10" i="11"/>
  <c r="H12" i="11"/>
  <c r="D27" i="11"/>
  <c r="G27" i="11"/>
  <c r="D21" i="11"/>
  <c r="H21" i="11"/>
  <c r="G21" i="11"/>
  <c r="I21" i="11"/>
  <c r="H22" i="2"/>
  <c r="H20" i="2" s="1"/>
  <c r="H23" i="2" s="1"/>
  <c r="F16" i="2"/>
  <c r="F20" i="2"/>
  <c r="I20" i="2"/>
  <c r="I23" i="2" s="1"/>
  <c r="H16" i="2"/>
  <c r="I22" i="2"/>
  <c r="I21" i="2" s="1"/>
  <c r="G15" i="2"/>
  <c r="G22" i="2" s="1"/>
  <c r="G21" i="2" s="1"/>
  <c r="H21" i="2"/>
  <c r="E20" i="2"/>
  <c r="F15" i="2"/>
  <c r="F22" i="2" s="1"/>
  <c r="F21" i="2" s="1"/>
  <c r="E15" i="2"/>
  <c r="E22" i="2" s="1"/>
  <c r="E21" i="2" s="1"/>
  <c r="D16" i="2"/>
  <c r="H19" i="3"/>
  <c r="H20" i="3" s="1"/>
  <c r="H21" i="3" s="1"/>
  <c r="I19" i="3"/>
  <c r="I20" i="3" s="1"/>
  <c r="G19" i="3"/>
  <c r="G20" i="3" s="1"/>
  <c r="J14" i="3"/>
  <c r="I14" i="3"/>
  <c r="H14" i="3"/>
  <c r="J13" i="3"/>
  <c r="I13" i="3"/>
  <c r="H13" i="3"/>
  <c r="D8" i="2"/>
  <c r="E21" i="11" l="1"/>
  <c r="J19" i="11"/>
  <c r="H27" i="11"/>
  <c r="H28" i="11" s="1"/>
  <c r="D28" i="11"/>
  <c r="G26" i="11"/>
  <c r="G28" i="11"/>
  <c r="F27" i="11"/>
  <c r="F28" i="11" s="1"/>
  <c r="H26" i="11"/>
  <c r="I27" i="11"/>
  <c r="E26" i="11"/>
  <c r="F21" i="11"/>
  <c r="D26" i="11"/>
  <c r="E28" i="11"/>
  <c r="E23" i="2"/>
  <c r="F23" i="2"/>
  <c r="G20" i="2"/>
  <c r="G23" i="2" s="1"/>
  <c r="G16" i="2"/>
  <c r="D22" i="2"/>
  <c r="E16" i="2"/>
  <c r="I21" i="3"/>
  <c r="I23" i="3" s="1"/>
  <c r="I24" i="3" s="1"/>
  <c r="H26" i="3" s="1"/>
  <c r="J27" i="11" l="1"/>
  <c r="F26" i="11"/>
  <c r="H34" i="11" s="1"/>
  <c r="E34" i="11"/>
  <c r="E35" i="11" s="1"/>
  <c r="I26" i="11"/>
  <c r="I34" i="11" s="1"/>
  <c r="I35" i="11" s="1"/>
  <c r="I28" i="11"/>
  <c r="D29" i="11"/>
  <c r="J28" i="11"/>
  <c r="G29" i="11"/>
  <c r="E29" i="11"/>
  <c r="H29" i="11"/>
  <c r="D21" i="2"/>
  <c r="D20" i="2"/>
  <c r="D23" i="2" s="1"/>
  <c r="D26" i="2" s="1"/>
  <c r="I29" i="11" l="1"/>
  <c r="H35" i="11"/>
  <c r="H36" i="11"/>
  <c r="F34" i="11"/>
  <c r="F29" i="11"/>
  <c r="D34" i="11"/>
  <c r="E36" i="11"/>
  <c r="E37" i="11" s="1"/>
  <c r="I36" i="11"/>
  <c r="J26" i="11"/>
  <c r="G34" i="11"/>
  <c r="O16" i="11" l="1"/>
  <c r="D35" i="11"/>
  <c r="D36" i="11"/>
  <c r="R16" i="11" s="1"/>
  <c r="F36" i="11"/>
  <c r="F35" i="11"/>
  <c r="F37" i="11" s="1"/>
  <c r="N16" i="11"/>
  <c r="G35" i="11"/>
  <c r="G36" i="11"/>
  <c r="H37" i="11"/>
  <c r="I37" i="11"/>
  <c r="G37" i="11" l="1"/>
  <c r="N20" i="11"/>
  <c r="N18" i="11"/>
  <c r="P18" i="11" s="1"/>
  <c r="N19" i="11"/>
  <c r="P19" i="11" s="1"/>
  <c r="N17" i="11"/>
  <c r="P17" i="11" s="1"/>
  <c r="D37" i="11"/>
  <c r="O20" i="11" s="1"/>
  <c r="P20" i="11" l="1"/>
</calcChain>
</file>

<file path=xl/sharedStrings.xml><?xml version="1.0" encoding="utf-8"?>
<sst xmlns="http://schemas.openxmlformats.org/spreadsheetml/2006/main" count="129" uniqueCount="46">
  <si>
    <t>Таблиця 1</t>
  </si>
  <si>
    <t>Базис</t>
  </si>
  <si>
    <t>Сб</t>
  </si>
  <si>
    <t>В</t>
  </si>
  <si>
    <t>х1</t>
  </si>
  <si>
    <t>х2</t>
  </si>
  <si>
    <t>х3</t>
  </si>
  <si>
    <t>х4</t>
  </si>
  <si>
    <t>х5</t>
  </si>
  <si>
    <t>індексний рядок</t>
  </si>
  <si>
    <t>План не оптимальний</t>
  </si>
  <si>
    <r>
      <t>F=120х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+160х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</t>
    </r>
  </si>
  <si>
    <t>х1=0</t>
  </si>
  <si>
    <t>х2=0</t>
  </si>
  <si>
    <t>А</t>
  </si>
  <si>
    <t>D</t>
  </si>
  <si>
    <t xml:space="preserve">F=120х1+160х2 </t>
  </si>
  <si>
    <t>(1)</t>
  </si>
  <si>
    <t>(2)</t>
  </si>
  <si>
    <t>(3)</t>
  </si>
  <si>
    <t>координаты для построения графика</t>
  </si>
  <si>
    <t>х2=</t>
  </si>
  <si>
    <t>х1=</t>
  </si>
  <si>
    <t>ц.ф.</t>
  </si>
  <si>
    <r>
      <t xml:space="preserve">решение системы уравнений для определения координат точки </t>
    </r>
    <r>
      <rPr>
        <b/>
        <sz val="11"/>
        <color theme="1"/>
        <rFont val="Calibri"/>
        <family val="2"/>
        <charset val="204"/>
        <scheme val="minor"/>
      </rPr>
      <t xml:space="preserve"> В</t>
    </r>
  </si>
  <si>
    <t>max</t>
  </si>
  <si>
    <t>Артикул тканини</t>
  </si>
  <si>
    <t>Норма витрати тканини (м)на один виріб виду</t>
  </si>
  <si>
    <t>Загальна кількість тканини (м)</t>
  </si>
  <si>
    <t>Б</t>
  </si>
  <si>
    <t>I</t>
  </si>
  <si>
    <t>II</t>
  </si>
  <si>
    <t>III</t>
  </si>
  <si>
    <t>Ціна одного виробу (грн)</t>
  </si>
  <si>
    <t>F=</t>
  </si>
  <si>
    <t>90x+60x</t>
  </si>
  <si>
    <t>мах</t>
  </si>
  <si>
    <t>x1</t>
  </si>
  <si>
    <t>x2</t>
  </si>
  <si>
    <t>x3</t>
  </si>
  <si>
    <t>x4</t>
  </si>
  <si>
    <t>x5</t>
  </si>
  <si>
    <t>=</t>
  </si>
  <si>
    <t xml:space="preserve">N = </t>
  </si>
  <si>
    <t xml:space="preserve">x = </t>
  </si>
  <si>
    <t xml:space="preserve">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</si>
</sst>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157">
    <xf numFmtId="0" fontId="0" fillId="0" borderId="0" xfId="0"/>
    <xf numFmtId="0" fontId="0" fillId="0" borderId="0" xfId="0" applyFill="1"/>
    <xf numFmtId="0" fontId="0" fillId="0" borderId="11" xfId="0" applyBorder="1"/>
    <xf numFmtId="0" fontId="3" fillId="0" borderId="0" xfId="0" applyFont="1"/>
    <xf numFmtId="0" fontId="3" fillId="0" borderId="3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5" fillId="0" borderId="0" xfId="0" applyFont="1"/>
    <xf numFmtId="0" fontId="3" fillId="0" borderId="4" xfId="0" applyFont="1" applyFill="1" applyBorder="1" applyAlignment="1">
      <alignment horizontal="justify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7" fillId="0" borderId="0" xfId="0" applyFont="1" applyBorder="1"/>
    <xf numFmtId="0" fontId="5" fillId="0" borderId="11" xfId="0" applyFont="1" applyBorder="1" applyAlignment="1">
      <alignment horizontal="left" vertical="top"/>
    </xf>
    <xf numFmtId="0" fontId="5" fillId="0" borderId="16" xfId="0" applyFont="1" applyBorder="1"/>
    <xf numFmtId="0" fontId="5" fillId="0" borderId="19" xfId="0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6" fillId="0" borderId="0" xfId="0" applyFont="1"/>
    <xf numFmtId="0" fontId="0" fillId="0" borderId="27" xfId="0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28" xfId="0" applyBorder="1"/>
    <xf numFmtId="0" fontId="0" fillId="0" borderId="5" xfId="0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/>
    <xf numFmtId="0" fontId="9" fillId="0" borderId="11" xfId="1" applyBorder="1"/>
    <xf numFmtId="0" fontId="3" fillId="0" borderId="15" xfId="1" applyFont="1" applyFill="1" applyBorder="1" applyAlignment="1">
      <alignment horizontal="justify" vertical="center"/>
    </xf>
    <xf numFmtId="0" fontId="3" fillId="0" borderId="17" xfId="1" applyFont="1" applyFill="1" applyBorder="1" applyAlignment="1">
      <alignment horizontal="justify" vertical="center"/>
    </xf>
    <xf numFmtId="0" fontId="3" fillId="0" borderId="6" xfId="0" applyFont="1" applyFill="1" applyBorder="1" applyAlignment="1">
      <alignment horizontal="justify" vertical="center"/>
    </xf>
    <xf numFmtId="0" fontId="3" fillId="2" borderId="11" xfId="1" applyFont="1" applyFill="1" applyBorder="1" applyAlignment="1">
      <alignment horizontal="justify" vertical="center"/>
    </xf>
    <xf numFmtId="0" fontId="3" fillId="2" borderId="19" xfId="1" applyFont="1" applyFill="1" applyBorder="1" applyAlignment="1">
      <alignment horizontal="justify" vertical="center"/>
    </xf>
    <xf numFmtId="0" fontId="3" fillId="0" borderId="18" xfId="1" applyFont="1" applyFill="1" applyBorder="1" applyAlignment="1">
      <alignment horizontal="justify" vertical="center"/>
    </xf>
    <xf numFmtId="0" fontId="3" fillId="0" borderId="19" xfId="1" applyFont="1" applyFill="1" applyBorder="1" applyAlignment="1">
      <alignment horizontal="justify" vertical="center"/>
    </xf>
    <xf numFmtId="0" fontId="3" fillId="0" borderId="13" xfId="1" applyFont="1" applyFill="1" applyBorder="1" applyAlignment="1">
      <alignment horizontal="justify" vertical="center"/>
    </xf>
    <xf numFmtId="0" fontId="3" fillId="0" borderId="16" xfId="1" applyFont="1" applyFill="1" applyBorder="1" applyAlignment="1">
      <alignment horizontal="justify" vertical="center"/>
    </xf>
    <xf numFmtId="0" fontId="3" fillId="0" borderId="14" xfId="1" applyFont="1" applyFill="1" applyBorder="1" applyAlignment="1">
      <alignment horizontal="justify" vertical="center"/>
    </xf>
    <xf numFmtId="0" fontId="3" fillId="0" borderId="11" xfId="1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  <xf numFmtId="0" fontId="5" fillId="3" borderId="0" xfId="0" applyFont="1" applyFill="1"/>
    <xf numFmtId="2" fontId="3" fillId="3" borderId="4" xfId="0" applyNumberFormat="1" applyFont="1" applyFill="1" applyBorder="1" applyAlignment="1">
      <alignment horizontal="justify" vertical="center"/>
    </xf>
    <xf numFmtId="0" fontId="2" fillId="0" borderId="11" xfId="0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justify" vertical="center"/>
    </xf>
    <xf numFmtId="0" fontId="3" fillId="0" borderId="6" xfId="0" applyFont="1" applyFill="1" applyBorder="1" applyAlignment="1">
      <alignment horizontal="justify" vertical="center"/>
    </xf>
    <xf numFmtId="0" fontId="3" fillId="0" borderId="7" xfId="0" applyFont="1" applyFill="1" applyBorder="1" applyAlignment="1">
      <alignment horizontal="justify" vertical="center"/>
    </xf>
    <xf numFmtId="0" fontId="3" fillId="0" borderId="2" xfId="0" applyFont="1" applyFill="1" applyBorder="1" applyAlignment="1">
      <alignment horizontal="justify" vertical="center"/>
    </xf>
    <xf numFmtId="0" fontId="3" fillId="0" borderId="12" xfId="0" applyFont="1" applyBorder="1" applyAlignment="1">
      <alignment horizontal="center" vertical="center"/>
    </xf>
    <xf numFmtId="0" fontId="3" fillId="3" borderId="11" xfId="1" applyFont="1" applyFill="1" applyBorder="1" applyAlignment="1">
      <alignment horizontal="justify" vertical="center"/>
    </xf>
    <xf numFmtId="0" fontId="3" fillId="3" borderId="19" xfId="1" applyFont="1" applyFill="1" applyBorder="1" applyAlignment="1">
      <alignment horizontal="justify" vertical="center"/>
    </xf>
    <xf numFmtId="0" fontId="9" fillId="0" borderId="17" xfId="1" applyBorder="1"/>
    <xf numFmtId="0" fontId="9" fillId="0" borderId="19" xfId="1" applyBorder="1"/>
    <xf numFmtId="0" fontId="9" fillId="0" borderId="20" xfId="1" applyBorder="1"/>
    <xf numFmtId="0" fontId="9" fillId="0" borderId="11" xfId="1" applyFill="1" applyBorder="1"/>
    <xf numFmtId="0" fontId="9" fillId="0" borderId="17" xfId="1" applyFill="1" applyBorder="1"/>
    <xf numFmtId="0" fontId="9" fillId="0" borderId="19" xfId="1" applyFill="1" applyBorder="1"/>
    <xf numFmtId="0" fontId="9" fillId="0" borderId="20" xfId="1" applyFill="1" applyBorder="1"/>
    <xf numFmtId="0" fontId="9" fillId="0" borderId="22" xfId="1" applyFill="1" applyBorder="1"/>
    <xf numFmtId="0" fontId="9" fillId="0" borderId="30" xfId="1" applyFill="1" applyBorder="1"/>
    <xf numFmtId="0" fontId="1" fillId="0" borderId="31" xfId="1" applyFont="1" applyFill="1" applyBorder="1" applyAlignment="1">
      <alignment horizontal="center" vertical="center" wrapText="1"/>
    </xf>
    <xf numFmtId="0" fontId="1" fillId="0" borderId="32" xfId="1" applyFont="1" applyFill="1" applyBorder="1" applyAlignment="1">
      <alignment horizontal="center" vertical="center" wrapText="1"/>
    </xf>
    <xf numFmtId="0" fontId="1" fillId="0" borderId="32" xfId="1" applyFont="1" applyFill="1" applyBorder="1" applyAlignment="1">
      <alignment horizontal="center" vertical="center" wrapText="1"/>
    </xf>
    <xf numFmtId="0" fontId="1" fillId="0" borderId="32" xfId="1" applyFont="1" applyFill="1" applyBorder="1"/>
    <xf numFmtId="0" fontId="1" fillId="0" borderId="33" xfId="1" applyFont="1" applyFill="1" applyBorder="1"/>
    <xf numFmtId="0" fontId="1" fillId="0" borderId="34" xfId="1" applyFont="1" applyFill="1" applyBorder="1"/>
    <xf numFmtId="0" fontId="9" fillId="0" borderId="35" xfId="1" applyFill="1" applyBorder="1"/>
    <xf numFmtId="0" fontId="9" fillId="0" borderId="36" xfId="1" applyFill="1" applyBorder="1"/>
    <xf numFmtId="0" fontId="9" fillId="0" borderId="37" xfId="1" applyFill="1" applyBorder="1"/>
    <xf numFmtId="0" fontId="1" fillId="0" borderId="29" xfId="1" applyFont="1" applyFill="1" applyBorder="1"/>
    <xf numFmtId="0" fontId="1" fillId="0" borderId="38" xfId="1" applyFont="1" applyFill="1" applyBorder="1"/>
    <xf numFmtId="0" fontId="1" fillId="0" borderId="39" xfId="1" applyFont="1" applyFill="1" applyBorder="1"/>
    <xf numFmtId="0" fontId="1" fillId="0" borderId="40" xfId="1" applyFont="1" applyFill="1" applyBorder="1"/>
    <xf numFmtId="0" fontId="1" fillId="0" borderId="42" xfId="1" applyFont="1" applyFill="1" applyBorder="1" applyAlignment="1">
      <alignment horizontal="center" vertical="center" wrapText="1"/>
    </xf>
    <xf numFmtId="0" fontId="1" fillId="0" borderId="33" xfId="1" applyFont="1" applyBorder="1"/>
    <xf numFmtId="0" fontId="1" fillId="0" borderId="31" xfId="1" applyFont="1" applyBorder="1" applyAlignment="1">
      <alignment horizontal="center" vertical="center"/>
    </xf>
    <xf numFmtId="0" fontId="1" fillId="0" borderId="33" xfId="1" applyFont="1" applyBorder="1" applyAlignment="1">
      <alignment horizontal="center" vertical="center"/>
    </xf>
    <xf numFmtId="0" fontId="10" fillId="0" borderId="13" xfId="1" applyFont="1" applyFill="1" applyBorder="1" applyAlignment="1">
      <alignment horizontal="justify" vertical="center"/>
    </xf>
    <xf numFmtId="0" fontId="10" fillId="0" borderId="14" xfId="1" applyFont="1" applyFill="1" applyBorder="1" applyAlignment="1">
      <alignment horizontal="justify" vertical="center"/>
    </xf>
    <xf numFmtId="0" fontId="10" fillId="2" borderId="14" xfId="1" applyFont="1" applyFill="1" applyBorder="1" applyAlignment="1">
      <alignment horizontal="justify" vertical="center"/>
    </xf>
    <xf numFmtId="0" fontId="10" fillId="0" borderId="14" xfId="1" applyFont="1" applyFill="1" applyBorder="1" applyAlignment="1">
      <alignment horizontal="justify" vertical="center"/>
    </xf>
    <xf numFmtId="0" fontId="10" fillId="0" borderId="15" xfId="1" applyFont="1" applyFill="1" applyBorder="1" applyAlignment="1">
      <alignment horizontal="justify" vertical="center"/>
    </xf>
    <xf numFmtId="0" fontId="3" fillId="0" borderId="22" xfId="1" applyFont="1" applyFill="1" applyBorder="1" applyAlignment="1">
      <alignment horizontal="justify" vertical="center"/>
    </xf>
    <xf numFmtId="0" fontId="2" fillId="2" borderId="2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2" xfId="1" applyFont="1" applyFill="1" applyBorder="1" applyAlignment="1">
      <alignment horizontal="center"/>
    </xf>
    <xf numFmtId="0" fontId="10" fillId="0" borderId="18" xfId="1" applyFont="1" applyFill="1" applyBorder="1" applyAlignment="1">
      <alignment horizontal="justify" vertical="center"/>
    </xf>
    <xf numFmtId="0" fontId="10" fillId="0" borderId="19" xfId="1" applyFont="1" applyFill="1" applyBorder="1" applyAlignment="1">
      <alignment horizontal="justify" vertical="center"/>
    </xf>
    <xf numFmtId="0" fontId="10" fillId="2" borderId="19" xfId="1" applyFont="1" applyFill="1" applyBorder="1" applyAlignment="1">
      <alignment horizontal="justify" vertical="center"/>
    </xf>
    <xf numFmtId="0" fontId="10" fillId="0" borderId="19" xfId="1" applyFont="1" applyFill="1" applyBorder="1" applyAlignment="1">
      <alignment horizontal="justify" vertical="center"/>
    </xf>
    <xf numFmtId="0" fontId="10" fillId="0" borderId="20" xfId="1" applyFont="1" applyFill="1" applyBorder="1" applyAlignment="1">
      <alignment horizontal="justify" vertical="center"/>
    </xf>
    <xf numFmtId="0" fontId="3" fillId="0" borderId="20" xfId="1" applyFont="1" applyFill="1" applyBorder="1" applyAlignment="1">
      <alignment horizontal="justify" vertical="center"/>
    </xf>
    <xf numFmtId="0" fontId="2" fillId="0" borderId="24" xfId="1" applyFont="1" applyFill="1" applyBorder="1" applyAlignment="1">
      <alignment horizontal="center"/>
    </xf>
    <xf numFmtId="0" fontId="2" fillId="0" borderId="23" xfId="1" applyFont="1" applyFill="1" applyBorder="1" applyAlignment="1">
      <alignment horizontal="center"/>
    </xf>
    <xf numFmtId="0" fontId="1" fillId="0" borderId="43" xfId="1" applyFont="1" applyBorder="1"/>
    <xf numFmtId="0" fontId="1" fillId="0" borderId="39" xfId="1" applyFont="1" applyBorder="1"/>
    <xf numFmtId="0" fontId="1" fillId="0" borderId="40" xfId="1" applyFont="1" applyBorder="1"/>
    <xf numFmtId="0" fontId="3" fillId="2" borderId="22" xfId="1" applyFont="1" applyFill="1" applyBorder="1" applyAlignment="1">
      <alignment horizontal="justify" vertical="center"/>
    </xf>
    <xf numFmtId="0" fontId="2" fillId="2" borderId="23" xfId="1" applyFont="1" applyFill="1" applyBorder="1" applyAlignment="1">
      <alignment horizontal="center"/>
    </xf>
    <xf numFmtId="0" fontId="1" fillId="2" borderId="39" xfId="1" applyFont="1" applyFill="1" applyBorder="1"/>
    <xf numFmtId="0" fontId="3" fillId="0" borderId="23" xfId="1" applyFont="1" applyFill="1" applyBorder="1" applyAlignment="1">
      <alignment horizontal="justify" vertical="center"/>
    </xf>
    <xf numFmtId="0" fontId="3" fillId="2" borderId="24" xfId="1" applyFont="1" applyFill="1" applyBorder="1" applyAlignment="1">
      <alignment horizontal="justify" vertical="center"/>
    </xf>
    <xf numFmtId="0" fontId="3" fillId="2" borderId="35" xfId="1" applyFont="1" applyFill="1" applyBorder="1" applyAlignment="1">
      <alignment horizontal="justify" vertical="center"/>
    </xf>
    <xf numFmtId="0" fontId="3" fillId="0" borderId="36" xfId="1" applyFont="1" applyFill="1" applyBorder="1" applyAlignment="1">
      <alignment horizontal="justify" vertical="center"/>
    </xf>
    <xf numFmtId="0" fontId="10" fillId="2" borderId="43" xfId="1" applyFont="1" applyFill="1" applyBorder="1" applyAlignment="1">
      <alignment horizontal="justify" vertical="center"/>
    </xf>
    <xf numFmtId="0" fontId="10" fillId="0" borderId="39" xfId="1" applyFont="1" applyFill="1" applyBorder="1" applyAlignment="1">
      <alignment horizontal="justify" vertical="center"/>
    </xf>
    <xf numFmtId="0" fontId="10" fillId="0" borderId="40" xfId="1" applyFont="1" applyFill="1" applyBorder="1" applyAlignment="1">
      <alignment horizontal="justify" vertical="center"/>
    </xf>
    <xf numFmtId="0" fontId="3" fillId="0" borderId="37" xfId="1" applyFont="1" applyFill="1" applyBorder="1" applyAlignment="1">
      <alignment horizontal="justify" vertical="center"/>
    </xf>
    <xf numFmtId="0" fontId="10" fillId="0" borderId="44" xfId="1" applyFont="1" applyFill="1" applyBorder="1" applyAlignment="1">
      <alignment horizontal="justify" vertical="center"/>
    </xf>
    <xf numFmtId="0" fontId="3" fillId="0" borderId="45" xfId="1" applyFont="1" applyFill="1" applyBorder="1" applyAlignment="1">
      <alignment horizontal="justify" vertical="center"/>
    </xf>
    <xf numFmtId="0" fontId="3" fillId="0" borderId="35" xfId="1" applyFont="1" applyFill="1" applyBorder="1" applyAlignment="1">
      <alignment horizontal="justify" vertical="center"/>
    </xf>
    <xf numFmtId="0" fontId="3" fillId="2" borderId="36" xfId="1" applyFont="1" applyFill="1" applyBorder="1" applyAlignment="1">
      <alignment horizontal="justify" vertical="center"/>
    </xf>
    <xf numFmtId="0" fontId="10" fillId="0" borderId="43" xfId="1" applyFont="1" applyFill="1" applyBorder="1" applyAlignment="1">
      <alignment horizontal="justify" vertical="center"/>
    </xf>
    <xf numFmtId="0" fontId="10" fillId="2" borderId="39" xfId="1" applyFont="1" applyFill="1" applyBorder="1" applyAlignment="1">
      <alignment horizontal="justify" vertical="center"/>
    </xf>
    <xf numFmtId="0" fontId="1" fillId="2" borderId="43" xfId="1" applyFont="1" applyFill="1" applyBorder="1"/>
    <xf numFmtId="0" fontId="9" fillId="0" borderId="35" xfId="1" applyBorder="1"/>
    <xf numFmtId="0" fontId="1" fillId="0" borderId="32" xfId="1" applyFont="1" applyBorder="1"/>
    <xf numFmtId="0" fontId="1" fillId="0" borderId="34" xfId="1" applyFont="1" applyBorder="1"/>
    <xf numFmtId="0" fontId="10" fillId="0" borderId="31" xfId="1" applyFont="1" applyFill="1" applyBorder="1" applyAlignment="1">
      <alignment horizontal="justify" vertical="center"/>
    </xf>
    <xf numFmtId="0" fontId="10" fillId="0" borderId="33" xfId="1" applyFont="1" applyFill="1" applyBorder="1" applyAlignment="1">
      <alignment horizontal="justify" vertical="center"/>
    </xf>
    <xf numFmtId="0" fontId="10" fillId="0" borderId="13" xfId="1" applyFont="1" applyFill="1" applyBorder="1" applyAlignment="1">
      <alignment horizontal="justify" vertical="center"/>
    </xf>
    <xf numFmtId="0" fontId="10" fillId="0" borderId="18" xfId="1" applyFont="1" applyFill="1" applyBorder="1" applyAlignment="1">
      <alignment horizontal="justify" vertical="center"/>
    </xf>
    <xf numFmtId="0" fontId="3" fillId="3" borderId="14" xfId="1" applyFont="1" applyFill="1" applyBorder="1" applyAlignment="1">
      <alignment horizontal="justify" vertical="center"/>
    </xf>
    <xf numFmtId="0" fontId="9" fillId="0" borderId="36" xfId="1" applyBorder="1"/>
    <xf numFmtId="0" fontId="9" fillId="0" borderId="37" xfId="1" applyBorder="1"/>
    <xf numFmtId="0" fontId="1" fillId="0" borderId="38" xfId="1" applyFont="1" applyBorder="1"/>
    <xf numFmtId="0" fontId="9" fillId="0" borderId="22" xfId="1" applyBorder="1"/>
    <xf numFmtId="0" fontId="9" fillId="0" borderId="30" xfId="1" applyBorder="1"/>
    <xf numFmtId="0" fontId="1" fillId="0" borderId="29" xfId="1" applyFont="1" applyBorder="1"/>
    <xf numFmtId="0" fontId="9" fillId="0" borderId="0" xfId="1" applyFill="1"/>
    <xf numFmtId="2" fontId="9" fillId="0" borderId="0" xfId="1" applyNumberFormat="1" applyFill="1"/>
    <xf numFmtId="0" fontId="9" fillId="0" borderId="11" xfId="1" applyBorder="1" applyAlignment="1">
      <alignment horizontal="center"/>
    </xf>
    <xf numFmtId="0" fontId="9" fillId="0" borderId="15" xfId="1" applyFill="1" applyBorder="1"/>
    <xf numFmtId="0" fontId="9" fillId="0" borderId="19" xfId="1" applyBorder="1" applyAlignment="1">
      <alignment horizontal="center"/>
    </xf>
    <xf numFmtId="0" fontId="1" fillId="0" borderId="13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14" xfId="1" applyFont="1" applyFill="1" applyBorder="1" applyAlignment="1">
      <alignment horizontal="center" vertical="center"/>
    </xf>
    <xf numFmtId="0" fontId="1" fillId="0" borderId="41" xfId="1" applyFont="1" applyFill="1" applyBorder="1"/>
    <xf numFmtId="0" fontId="9" fillId="0" borderId="14" xfId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5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wmf"/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29308</xdr:colOff>
          <xdr:row>7</xdr:row>
          <xdr:rowOff>73270</xdr:rowOff>
        </xdr:from>
        <xdr:to>
          <xdr:col>5</xdr:col>
          <xdr:colOff>534133</xdr:colOff>
          <xdr:row>8</xdr:row>
          <xdr:rowOff>149470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590550</xdr:colOff>
          <xdr:row>3</xdr:row>
          <xdr:rowOff>0</xdr:rowOff>
        </xdr:from>
        <xdr:to>
          <xdr:col>14</xdr:col>
          <xdr:colOff>485775</xdr:colOff>
          <xdr:row>6</xdr:row>
          <xdr:rowOff>190500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2</xdr:row>
          <xdr:rowOff>66675</xdr:rowOff>
        </xdr:from>
        <xdr:to>
          <xdr:col>14</xdr:col>
          <xdr:colOff>561975</xdr:colOff>
          <xdr:row>2</xdr:row>
          <xdr:rowOff>200025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609600</xdr:colOff>
          <xdr:row>7</xdr:row>
          <xdr:rowOff>0</xdr:rowOff>
        </xdr:from>
        <xdr:to>
          <xdr:col>14</xdr:col>
          <xdr:colOff>180975</xdr:colOff>
          <xdr:row>7</xdr:row>
          <xdr:rowOff>304800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523875</xdr:colOff>
          <xdr:row>11</xdr:row>
          <xdr:rowOff>171450</xdr:rowOff>
        </xdr:from>
        <xdr:to>
          <xdr:col>3</xdr:col>
          <xdr:colOff>238125</xdr:colOff>
          <xdr:row>15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600075</xdr:colOff>
      <xdr:row>1</xdr:row>
      <xdr:rowOff>190500</xdr:rowOff>
    </xdr:from>
    <xdr:to>
      <xdr:col>1</xdr:col>
      <xdr:colOff>9525</xdr:colOff>
      <xdr:row>2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600075" y="381000"/>
          <a:ext cx="19050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7</xdr:row>
      <xdr:rowOff>752475</xdr:rowOff>
    </xdr:from>
    <xdr:to>
      <xdr:col>7</xdr:col>
      <xdr:colOff>142875</xdr:colOff>
      <xdr:row>7</xdr:row>
      <xdr:rowOff>752475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895850" y="4953000"/>
          <a:ext cx="9239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3</xdr:row>
      <xdr:rowOff>323850</xdr:rowOff>
    </xdr:from>
    <xdr:to>
      <xdr:col>3</xdr:col>
      <xdr:colOff>352425</xdr:colOff>
      <xdr:row>10</xdr:row>
      <xdr:rowOff>180975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381000" y="2238375"/>
          <a:ext cx="2276475" cy="411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809625</xdr:colOff>
      <xdr:row>9</xdr:row>
      <xdr:rowOff>85725</xdr:rowOff>
    </xdr:from>
    <xdr:to>
      <xdr:col>3</xdr:col>
      <xdr:colOff>200025</xdr:colOff>
      <xdr:row>10</xdr:row>
      <xdr:rowOff>47625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H="1">
          <a:off x="2266950" y="6067425"/>
          <a:ext cx="2381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3</xdr:row>
      <xdr:rowOff>371475</xdr:rowOff>
    </xdr:from>
    <xdr:to>
      <xdr:col>0</xdr:col>
      <xdr:colOff>400050</xdr:colOff>
      <xdr:row>3</xdr:row>
      <xdr:rowOff>628650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H="1">
          <a:off x="247650" y="2286000"/>
          <a:ext cx="15240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5</xdr:row>
      <xdr:rowOff>600075</xdr:rowOff>
    </xdr:from>
    <xdr:to>
      <xdr:col>8</xdr:col>
      <xdr:colOff>152400</xdr:colOff>
      <xdr:row>8</xdr:row>
      <xdr:rowOff>228600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66675" y="3276600"/>
          <a:ext cx="6372225" cy="1914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8</xdr:row>
      <xdr:rowOff>85725</xdr:rowOff>
    </xdr:from>
    <xdr:to>
      <xdr:col>7</xdr:col>
      <xdr:colOff>400050</xdr:colOff>
      <xdr:row>8</xdr:row>
      <xdr:rowOff>238125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H="1">
          <a:off x="5838825" y="5048250"/>
          <a:ext cx="2381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5</xdr:row>
      <xdr:rowOff>666750</xdr:rowOff>
    </xdr:from>
    <xdr:to>
      <xdr:col>0</xdr:col>
      <xdr:colOff>409575</xdr:colOff>
      <xdr:row>6</xdr:row>
      <xdr:rowOff>57150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H="1">
          <a:off x="171450" y="3343275"/>
          <a:ext cx="2381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5</xdr:row>
      <xdr:rowOff>95250</xdr:rowOff>
    </xdr:from>
    <xdr:to>
      <xdr:col>4</xdr:col>
      <xdr:colOff>762000</xdr:colOff>
      <xdr:row>9</xdr:row>
      <xdr:rowOff>133350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76200" y="2771775"/>
          <a:ext cx="3838575" cy="2581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8</xdr:row>
      <xdr:rowOff>152400</xdr:rowOff>
    </xdr:from>
    <xdr:to>
      <xdr:col>4</xdr:col>
      <xdr:colOff>438150</xdr:colOff>
      <xdr:row>9</xdr:row>
      <xdr:rowOff>47625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 flipH="1">
          <a:off x="3352800" y="5114925"/>
          <a:ext cx="2381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5</xdr:row>
      <xdr:rowOff>209550</xdr:rowOff>
    </xdr:from>
    <xdr:to>
      <xdr:col>0</xdr:col>
      <xdr:colOff>257175</xdr:colOff>
      <xdr:row>5</xdr:row>
      <xdr:rowOff>361950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H="1">
          <a:off x="19050" y="2886075"/>
          <a:ext cx="2381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5</xdr:row>
      <xdr:rowOff>685800</xdr:rowOff>
    </xdr:from>
    <xdr:to>
      <xdr:col>2</xdr:col>
      <xdr:colOff>409575</xdr:colOff>
      <xdr:row>8</xdr:row>
      <xdr:rowOff>9526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 flipV="1">
          <a:off x="600075" y="3362325"/>
          <a:ext cx="1266825" cy="16097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5</xdr:row>
      <xdr:rowOff>733425</xdr:rowOff>
    </xdr:from>
    <xdr:to>
      <xdr:col>2</xdr:col>
      <xdr:colOff>790575</xdr:colOff>
      <xdr:row>6</xdr:row>
      <xdr:rowOff>733425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942975" y="3409950"/>
          <a:ext cx="1304925" cy="762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4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7"/>
  <sheetViews>
    <sheetView topLeftCell="A7" zoomScaleNormal="100" workbookViewId="0">
      <selection activeCell="M6" sqref="M6"/>
    </sheetView>
  </sheetViews>
  <sheetFormatPr defaultRowHeight="15" x14ac:dyDescent="0.25"/>
  <cols>
    <col min="1" max="1" width="9.140625" style="41"/>
    <col min="2" max="2" width="23.5703125" style="41" customWidth="1"/>
    <col min="3" max="3" width="11.7109375" style="41" customWidth="1"/>
    <col min="4" max="4" width="12.85546875" style="41" customWidth="1"/>
    <col min="5" max="5" width="14" style="41" customWidth="1"/>
    <col min="6" max="6" width="11" style="41" customWidth="1"/>
    <col min="7" max="7" width="9.140625" style="41"/>
    <col min="8" max="8" width="6.28515625" style="41" customWidth="1"/>
    <col min="9" max="9" width="7" style="41" customWidth="1"/>
    <col min="10" max="16384" width="9.140625" style="41"/>
  </cols>
  <sheetData>
    <row r="1" spans="2:18" ht="42" customHeight="1" thickBot="1" x14ac:dyDescent="0.3">
      <c r="B1" s="78" t="s">
        <v>26</v>
      </c>
      <c r="C1" s="79" t="s">
        <v>27</v>
      </c>
      <c r="D1" s="79"/>
      <c r="E1" s="80" t="s">
        <v>28</v>
      </c>
      <c r="F1" s="91"/>
      <c r="G1" s="93" t="s">
        <v>43</v>
      </c>
      <c r="H1" s="94">
        <v>30</v>
      </c>
    </row>
    <row r="2" spans="2:18" ht="15.75" thickBot="1" x14ac:dyDescent="0.3">
      <c r="B2" s="87"/>
      <c r="C2" s="83" t="s">
        <v>14</v>
      </c>
      <c r="D2" s="81" t="s">
        <v>29</v>
      </c>
      <c r="E2" s="81"/>
      <c r="F2" s="82"/>
      <c r="K2" s="147"/>
      <c r="L2" s="147"/>
      <c r="M2" s="147"/>
      <c r="N2" s="147"/>
      <c r="O2" s="147"/>
      <c r="P2" s="147"/>
    </row>
    <row r="3" spans="2:18" x14ac:dyDescent="0.25">
      <c r="B3" s="88" t="s">
        <v>30</v>
      </c>
      <c r="C3" s="84">
        <v>7</v>
      </c>
      <c r="D3" s="76">
        <f>$H$1</f>
        <v>30</v>
      </c>
      <c r="E3" s="76">
        <v>180</v>
      </c>
      <c r="F3" s="77"/>
      <c r="K3" s="147"/>
      <c r="L3" s="147"/>
      <c r="M3" s="147"/>
      <c r="N3" s="147"/>
      <c r="O3" s="147"/>
      <c r="P3" s="148"/>
    </row>
    <row r="4" spans="2:18" x14ac:dyDescent="0.25">
      <c r="B4" s="89" t="s">
        <v>31</v>
      </c>
      <c r="C4" s="85">
        <f>$H$1</f>
        <v>30</v>
      </c>
      <c r="D4" s="72">
        <v>8</v>
      </c>
      <c r="E4" s="72">
        <v>210</v>
      </c>
      <c r="F4" s="73"/>
      <c r="K4" s="147"/>
      <c r="L4" s="147"/>
      <c r="M4" s="147"/>
      <c r="N4" s="147"/>
      <c r="O4" s="147"/>
      <c r="P4" s="147"/>
    </row>
    <row r="5" spans="2:18" x14ac:dyDescent="0.25">
      <c r="B5" s="89" t="s">
        <v>32</v>
      </c>
      <c r="C5" s="85">
        <v>10</v>
      </c>
      <c r="D5" s="72">
        <f>$H$1</f>
        <v>30</v>
      </c>
      <c r="E5" s="72">
        <v>200</v>
      </c>
      <c r="F5" s="73"/>
      <c r="K5" s="147"/>
      <c r="L5" s="147"/>
      <c r="M5" s="147"/>
      <c r="N5" s="147"/>
      <c r="O5" s="147"/>
      <c r="P5" s="147"/>
    </row>
    <row r="6" spans="2:18" ht="21" customHeight="1" thickBot="1" x14ac:dyDescent="0.3">
      <c r="B6" s="90" t="s">
        <v>33</v>
      </c>
      <c r="C6" s="86">
        <v>90</v>
      </c>
      <c r="D6" s="74">
        <v>60</v>
      </c>
      <c r="E6" s="74"/>
      <c r="F6" s="75"/>
      <c r="K6" s="147"/>
      <c r="L6" s="147"/>
      <c r="M6" s="147"/>
      <c r="N6" s="147"/>
      <c r="O6" s="147"/>
      <c r="P6" s="147"/>
    </row>
    <row r="7" spans="2:18" ht="15.75" thickBot="1" x14ac:dyDescent="0.3">
      <c r="K7" s="147"/>
      <c r="L7" s="147"/>
      <c r="M7" s="147"/>
      <c r="N7" s="147"/>
      <c r="O7" s="147"/>
      <c r="P7" s="147"/>
    </row>
    <row r="8" spans="2:18" ht="15.75" thickBot="1" x14ac:dyDescent="0.3">
      <c r="C8" s="155" t="s">
        <v>34</v>
      </c>
      <c r="D8" s="87" t="s">
        <v>35</v>
      </c>
      <c r="K8" s="147"/>
      <c r="L8" s="147"/>
      <c r="M8" s="147"/>
      <c r="N8" s="147"/>
      <c r="O8" s="147"/>
      <c r="P8" s="147"/>
    </row>
    <row r="9" spans="2:18" x14ac:dyDescent="0.25">
      <c r="G9" s="152" t="s">
        <v>4</v>
      </c>
      <c r="H9" s="153" t="s">
        <v>5</v>
      </c>
      <c r="I9" s="153" t="s">
        <v>6</v>
      </c>
      <c r="J9" s="153" t="s">
        <v>7</v>
      </c>
      <c r="K9" s="154" t="s">
        <v>8</v>
      </c>
      <c r="L9" s="156" t="s">
        <v>42</v>
      </c>
      <c r="M9" s="150"/>
      <c r="N9" s="147"/>
      <c r="O9" s="147"/>
      <c r="P9" s="147"/>
    </row>
    <row r="10" spans="2:18" x14ac:dyDescent="0.25">
      <c r="C10" s="41" t="str">
        <f>C3&amp;"*x1 + "&amp;D3&amp;"*x2  &lt;= "&amp;E3</f>
        <v>7*x1 + 30*x2  &lt;= 180</v>
      </c>
      <c r="F10"/>
      <c r="G10" s="11">
        <f>C3</f>
        <v>7</v>
      </c>
      <c r="H10" s="2">
        <f>D3</f>
        <v>30</v>
      </c>
      <c r="I10" s="2">
        <v>1</v>
      </c>
      <c r="J10" s="42">
        <v>0</v>
      </c>
      <c r="K10" s="42">
        <v>0</v>
      </c>
      <c r="L10" s="149" t="s">
        <v>42</v>
      </c>
      <c r="M10" s="69">
        <f>E3</f>
        <v>180</v>
      </c>
    </row>
    <row r="11" spans="2:18" x14ac:dyDescent="0.25">
      <c r="C11" s="41" t="str">
        <f t="shared" ref="C11:C12" si="0">C4&amp;"*x1 + "&amp;D4&amp;"*x2  &lt;= "&amp;E4</f>
        <v>30*x1 + 8*x2  &lt;= 210</v>
      </c>
      <c r="E11"/>
      <c r="F11"/>
      <c r="G11" s="11">
        <f t="shared" ref="G11:H11" si="1">C4</f>
        <v>30</v>
      </c>
      <c r="H11" s="2">
        <f t="shared" si="1"/>
        <v>8</v>
      </c>
      <c r="I11" s="2">
        <v>0</v>
      </c>
      <c r="J11" s="42">
        <v>1</v>
      </c>
      <c r="K11" s="42">
        <v>0</v>
      </c>
      <c r="L11" s="149" t="s">
        <v>42</v>
      </c>
      <c r="M11" s="69">
        <f t="shared" ref="M11:M12" si="2">E4</f>
        <v>210</v>
      </c>
    </row>
    <row r="12" spans="2:18" ht="15.75" thickBot="1" x14ac:dyDescent="0.3">
      <c r="C12" s="41" t="str">
        <f t="shared" si="0"/>
        <v>10*x1 + 30*x2  &lt;= 200</v>
      </c>
      <c r="F12"/>
      <c r="G12" s="13">
        <f t="shared" ref="G12:H12" si="3">C5</f>
        <v>10</v>
      </c>
      <c r="H12" s="14">
        <f t="shared" si="3"/>
        <v>30</v>
      </c>
      <c r="I12" s="14">
        <v>0</v>
      </c>
      <c r="J12" s="70">
        <v>0</v>
      </c>
      <c r="K12" s="70">
        <v>1</v>
      </c>
      <c r="L12" s="151" t="s">
        <v>42</v>
      </c>
      <c r="M12" s="71">
        <f t="shared" si="2"/>
        <v>200</v>
      </c>
    </row>
    <row r="14" spans="2:18" ht="15.75" thickBot="1" x14ac:dyDescent="0.3"/>
    <row r="15" spans="2:18" ht="15.75" thickBot="1" x14ac:dyDescent="0.3">
      <c r="M15" s="146"/>
      <c r="N15" s="135" t="s">
        <v>37</v>
      </c>
      <c r="O15" s="134" t="s">
        <v>38</v>
      </c>
      <c r="P15" s="134" t="s">
        <v>39</v>
      </c>
      <c r="Q15" s="134" t="s">
        <v>40</v>
      </c>
      <c r="R15" s="92" t="s">
        <v>41</v>
      </c>
    </row>
    <row r="16" spans="2:18" ht="18.75" x14ac:dyDescent="0.25">
      <c r="B16" s="95" t="s">
        <v>1</v>
      </c>
      <c r="C16" s="96" t="s">
        <v>2</v>
      </c>
      <c r="D16" s="96" t="s">
        <v>3</v>
      </c>
      <c r="E16" s="97" t="s">
        <v>4</v>
      </c>
      <c r="F16" s="98" t="s">
        <v>5</v>
      </c>
      <c r="G16" s="98" t="s">
        <v>6</v>
      </c>
      <c r="H16" s="98" t="s">
        <v>7</v>
      </c>
      <c r="I16" s="99" t="s">
        <v>8</v>
      </c>
      <c r="M16" s="143" t="s">
        <v>44</v>
      </c>
      <c r="N16" s="133">
        <f>D35</f>
        <v>5.7582938388625591</v>
      </c>
      <c r="O16" s="144">
        <f>D34</f>
        <v>4.6563981042654028</v>
      </c>
      <c r="P16" s="144">
        <v>0</v>
      </c>
      <c r="Q16" s="144">
        <v>0</v>
      </c>
      <c r="R16" s="145">
        <f>D36</f>
        <v>2.7251184834123308</v>
      </c>
    </row>
    <row r="17" spans="2:18" ht="19.5" thickBot="1" x14ac:dyDescent="0.3">
      <c r="B17" s="104"/>
      <c r="C17" s="105"/>
      <c r="D17" s="105"/>
      <c r="E17" s="106">
        <v>90</v>
      </c>
      <c r="F17" s="107">
        <v>60</v>
      </c>
      <c r="G17" s="107">
        <v>0</v>
      </c>
      <c r="H17" s="107">
        <v>0</v>
      </c>
      <c r="I17" s="108">
        <v>0</v>
      </c>
      <c r="M17" s="89" t="s">
        <v>30</v>
      </c>
      <c r="N17" s="141">
        <f>G10*$N$16+H10*$O$16+I10*$P$16+J10*$Q$16+K10*$R$16</f>
        <v>180</v>
      </c>
      <c r="O17" s="42">
        <f>M10</f>
        <v>180</v>
      </c>
      <c r="P17" s="42" t="b">
        <f>EXACT(N17,O17)</f>
        <v>1</v>
      </c>
      <c r="Q17" s="42"/>
      <c r="R17" s="69"/>
    </row>
    <row r="18" spans="2:18" ht="18.75" x14ac:dyDescent="0.25">
      <c r="B18" s="130" t="s">
        <v>6</v>
      </c>
      <c r="C18" s="128">
        <f>G17</f>
        <v>0</v>
      </c>
      <c r="D18" s="100">
        <f>E3</f>
        <v>180</v>
      </c>
      <c r="E18" s="101">
        <f>C3</f>
        <v>7</v>
      </c>
      <c r="F18" s="102">
        <f>D3</f>
        <v>30</v>
      </c>
      <c r="G18" s="102">
        <v>1</v>
      </c>
      <c r="H18" s="103">
        <v>0</v>
      </c>
      <c r="I18" s="110">
        <v>0</v>
      </c>
      <c r="J18" s="112">
        <f>D18/E18</f>
        <v>25.714285714285715</v>
      </c>
      <c r="M18" s="89" t="s">
        <v>31</v>
      </c>
      <c r="N18" s="141">
        <f>G11*$N$16+H11*$O$16+I11*$P$16+J11*$Q$16+K11*$R$16</f>
        <v>210</v>
      </c>
      <c r="O18" s="42">
        <f>M11</f>
        <v>210</v>
      </c>
      <c r="P18" s="42" t="b">
        <f t="shared" ref="P18:P20" si="4">EXACT(N18,O18)</f>
        <v>1</v>
      </c>
      <c r="Q18" s="42"/>
      <c r="R18" s="69"/>
    </row>
    <row r="19" spans="2:18" ht="18.75" x14ac:dyDescent="0.25">
      <c r="B19" s="131" t="s">
        <v>7</v>
      </c>
      <c r="C19" s="129">
        <f>H17</f>
        <v>0</v>
      </c>
      <c r="D19" s="115">
        <f>E4</f>
        <v>210</v>
      </c>
      <c r="E19" s="101">
        <f>C4</f>
        <v>30</v>
      </c>
      <c r="F19" s="101">
        <f>D4</f>
        <v>8</v>
      </c>
      <c r="G19" s="60">
        <v>0</v>
      </c>
      <c r="H19" s="61">
        <v>1</v>
      </c>
      <c r="I19" s="116">
        <v>0</v>
      </c>
      <c r="J19" s="117">
        <f>D19/E19</f>
        <v>7</v>
      </c>
      <c r="M19" s="89" t="s">
        <v>32</v>
      </c>
      <c r="N19" s="141">
        <f>G12*$N$16+H12*$O$16+I12*$P$16+J12*$Q$16+K12*$R$16</f>
        <v>200</v>
      </c>
      <c r="O19" s="42">
        <f>M12</f>
        <v>200</v>
      </c>
      <c r="P19" s="42" t="b">
        <f t="shared" si="4"/>
        <v>1</v>
      </c>
      <c r="Q19" s="42"/>
      <c r="R19" s="69"/>
    </row>
    <row r="20" spans="2:18" ht="19.5" thickBot="1" x14ac:dyDescent="0.3">
      <c r="B20" s="124" t="s">
        <v>8</v>
      </c>
      <c r="C20" s="127">
        <f>I17</f>
        <v>0</v>
      </c>
      <c r="D20" s="100">
        <f>E5</f>
        <v>200</v>
      </c>
      <c r="E20" s="101">
        <f>C5</f>
        <v>10</v>
      </c>
      <c r="F20" s="102">
        <f>D5</f>
        <v>30</v>
      </c>
      <c r="G20" s="58">
        <v>0</v>
      </c>
      <c r="H20" s="59">
        <v>0</v>
      </c>
      <c r="I20" s="111">
        <v>1</v>
      </c>
      <c r="J20" s="114">
        <f>D20/E20</f>
        <v>20</v>
      </c>
      <c r="M20" s="114" t="s">
        <v>45</v>
      </c>
      <c r="N20" s="142">
        <f>C6*N16+D6*O16</f>
        <v>797.63033175355451</v>
      </c>
      <c r="O20" s="70">
        <f>$D$37</f>
        <v>797.63033175355451</v>
      </c>
      <c r="P20" s="70" t="b">
        <f t="shared" si="4"/>
        <v>1</v>
      </c>
      <c r="Q20" s="70"/>
      <c r="R20" s="71"/>
    </row>
    <row r="21" spans="2:18" ht="19.5" thickBot="1" x14ac:dyDescent="0.3">
      <c r="B21" s="136" t="s">
        <v>9</v>
      </c>
      <c r="C21" s="137"/>
      <c r="D21" s="125">
        <f>$C18*D18+$C19*D19+$C20*D20</f>
        <v>0</v>
      </c>
      <c r="E21" s="47">
        <f>$C18*E18+$C19*E19+$C20*E20-E17</f>
        <v>-90</v>
      </c>
      <c r="F21" s="49">
        <f>$C18*F18+$C19*F19+$C20*F20-F17</f>
        <v>-60</v>
      </c>
      <c r="G21" s="49">
        <f>$C18*G18+$C19*G19+$C20*G20-G17</f>
        <v>0</v>
      </c>
      <c r="H21" s="49">
        <f>$C18*H18+$C19*H19+$C20*H20-H17</f>
        <v>0</v>
      </c>
      <c r="I21" s="109">
        <f>$C18*I18+$C19*I19+$C20*I20-I17</f>
        <v>0</v>
      </c>
    </row>
    <row r="23" spans="2:18" ht="15.75" thickBot="1" x14ac:dyDescent="0.3"/>
    <row r="24" spans="2:18" ht="18.75" x14ac:dyDescent="0.25">
      <c r="B24" s="138" t="s">
        <v>1</v>
      </c>
      <c r="C24" s="98" t="s">
        <v>2</v>
      </c>
      <c r="D24" s="98" t="s">
        <v>3</v>
      </c>
      <c r="E24" s="98" t="s">
        <v>4</v>
      </c>
      <c r="F24" s="97" t="s">
        <v>5</v>
      </c>
      <c r="G24" s="98" t="s">
        <v>6</v>
      </c>
      <c r="H24" s="98" t="s">
        <v>7</v>
      </c>
      <c r="I24" s="99" t="s">
        <v>8</v>
      </c>
    </row>
    <row r="25" spans="2:18" ht="19.5" thickBot="1" x14ac:dyDescent="0.3">
      <c r="B25" s="139"/>
      <c r="C25" s="107"/>
      <c r="D25" s="107"/>
      <c r="E25" s="107">
        <v>90</v>
      </c>
      <c r="F25" s="106">
        <v>60</v>
      </c>
      <c r="G25" s="107">
        <v>0</v>
      </c>
      <c r="H25" s="107">
        <v>0</v>
      </c>
      <c r="I25" s="108">
        <v>0</v>
      </c>
    </row>
    <row r="26" spans="2:18" ht="18.75" x14ac:dyDescent="0.25">
      <c r="B26" s="122" t="s">
        <v>6</v>
      </c>
      <c r="C26" s="120">
        <f>G25</f>
        <v>0</v>
      </c>
      <c r="D26" s="115">
        <f>D$18 - D$27 * $E$18</f>
        <v>131</v>
      </c>
      <c r="E26" s="115">
        <f>E$18 - E$27 * $E$18</f>
        <v>0</v>
      </c>
      <c r="F26" s="115">
        <f>F$18 - F$27 * $E$18</f>
        <v>28.133333333333333</v>
      </c>
      <c r="G26" s="115">
        <f>G$18 - G$27 * $E$18</f>
        <v>1</v>
      </c>
      <c r="H26" s="115">
        <f>H$18 - H$27 * $E$18</f>
        <v>-0.23333333333333334</v>
      </c>
      <c r="I26" s="119">
        <f>I$18 - I$27 * $E$18</f>
        <v>0</v>
      </c>
      <c r="J26" s="132">
        <f>D26/F26</f>
        <v>4.6563981042654028</v>
      </c>
    </row>
    <row r="27" spans="2:18" ht="18.75" x14ac:dyDescent="0.25">
      <c r="B27" s="123" t="s">
        <v>4</v>
      </c>
      <c r="C27" s="121">
        <f>E17</f>
        <v>90</v>
      </c>
      <c r="D27" s="53">
        <f>D19/$E$19</f>
        <v>7</v>
      </c>
      <c r="E27" s="53">
        <f>E19/$E$19</f>
        <v>1</v>
      </c>
      <c r="F27" s="46">
        <f>F19/$E$19</f>
        <v>0.26666666666666666</v>
      </c>
      <c r="G27" s="53">
        <f>G19/$E$19</f>
        <v>0</v>
      </c>
      <c r="H27" s="53">
        <f>H19/$E$19</f>
        <v>3.3333333333333333E-2</v>
      </c>
      <c r="I27" s="118">
        <f>I19/$E$19</f>
        <v>0</v>
      </c>
      <c r="J27" s="113">
        <f t="shared" ref="J27:J28" si="5">D27/F27</f>
        <v>26.25</v>
      </c>
    </row>
    <row r="28" spans="2:18" ht="19.5" thickBot="1" x14ac:dyDescent="0.3">
      <c r="B28" s="126" t="s">
        <v>8</v>
      </c>
      <c r="C28" s="127">
        <f>I25</f>
        <v>0</v>
      </c>
      <c r="D28" s="53">
        <f>D$20 - D$27 * $E$20</f>
        <v>130</v>
      </c>
      <c r="E28" s="53">
        <f>E$20 - E$27 * $E$20</f>
        <v>0</v>
      </c>
      <c r="F28" s="46">
        <f>F$20 - F$27 * $E$20</f>
        <v>27.333333333333332</v>
      </c>
      <c r="G28" s="53">
        <f>G$20 - G$27 * $E$20</f>
        <v>0</v>
      </c>
      <c r="H28" s="53">
        <f>H$20 - H$27 * $E$20</f>
        <v>-0.33333333333333331</v>
      </c>
      <c r="I28" s="118">
        <f>I$20 - I$27 * $E$20</f>
        <v>1</v>
      </c>
      <c r="J28" s="114">
        <f t="shared" si="5"/>
        <v>4.7560975609756095</v>
      </c>
    </row>
    <row r="29" spans="2:18" ht="19.5" thickBot="1" x14ac:dyDescent="0.3">
      <c r="B29" s="136" t="s">
        <v>9</v>
      </c>
      <c r="C29" s="137"/>
      <c r="D29" s="125">
        <f>$C26*D26+$C27*D27+$C28*D28</f>
        <v>630</v>
      </c>
      <c r="E29" s="49">
        <f>$C26*E26+$C27*E27+$C28*E28-E25</f>
        <v>0</v>
      </c>
      <c r="F29" s="47">
        <f>$C26*F26+$C27*F27+$C28*F28-F25</f>
        <v>-36</v>
      </c>
      <c r="G29" s="49">
        <f>$C26*G26+$C27*G27+$C28*G28-G25</f>
        <v>0</v>
      </c>
      <c r="H29" s="49">
        <f>$C26*H26+$C27*H27+$C28*H28-H25</f>
        <v>3</v>
      </c>
      <c r="I29" s="109">
        <f>$C26*I26+$C27*I27+$C28*I28-I25</f>
        <v>0</v>
      </c>
    </row>
    <row r="31" spans="2:18" ht="15.75" thickBot="1" x14ac:dyDescent="0.3"/>
    <row r="32" spans="2:18" ht="18.75" x14ac:dyDescent="0.25">
      <c r="B32" s="50" t="s">
        <v>1</v>
      </c>
      <c r="C32" s="52" t="s">
        <v>2</v>
      </c>
      <c r="D32" s="140" t="s">
        <v>3</v>
      </c>
      <c r="E32" s="52" t="s">
        <v>4</v>
      </c>
      <c r="F32" s="52" t="s">
        <v>5</v>
      </c>
      <c r="G32" s="52" t="s">
        <v>6</v>
      </c>
      <c r="H32" s="52" t="s">
        <v>7</v>
      </c>
      <c r="I32" s="43" t="s">
        <v>8</v>
      </c>
    </row>
    <row r="33" spans="2:9" ht="18.75" x14ac:dyDescent="0.25">
      <c r="B33" s="51"/>
      <c r="C33" s="53"/>
      <c r="D33" s="67"/>
      <c r="E33" s="53">
        <v>90</v>
      </c>
      <c r="F33" s="53">
        <v>60</v>
      </c>
      <c r="G33" s="53">
        <v>0</v>
      </c>
      <c r="H33" s="53">
        <v>0</v>
      </c>
      <c r="I33" s="44">
        <v>0</v>
      </c>
    </row>
    <row r="34" spans="2:9" ht="18.75" x14ac:dyDescent="0.25">
      <c r="B34" s="51" t="s">
        <v>38</v>
      </c>
      <c r="C34" s="53">
        <f>F33</f>
        <v>60</v>
      </c>
      <c r="D34" s="67">
        <f>D26/$F$26</f>
        <v>4.6563981042654028</v>
      </c>
      <c r="E34" s="53">
        <f>E26/$F$26</f>
        <v>0</v>
      </c>
      <c r="F34" s="53">
        <f>F26/$F$26</f>
        <v>1</v>
      </c>
      <c r="G34" s="53">
        <f>G26/$F$26</f>
        <v>3.5545023696682464E-2</v>
      </c>
      <c r="H34" s="53">
        <f>H26/$F$26</f>
        <v>-8.2938388625592423E-3</v>
      </c>
      <c r="I34" s="53">
        <f>I26/$F$26</f>
        <v>0</v>
      </c>
    </row>
    <row r="35" spans="2:9" ht="18.75" x14ac:dyDescent="0.25">
      <c r="B35" s="51" t="s">
        <v>4</v>
      </c>
      <c r="C35" s="53">
        <f>E33</f>
        <v>90</v>
      </c>
      <c r="D35" s="67">
        <f>D27-D$34*$F27</f>
        <v>5.7582938388625591</v>
      </c>
      <c r="E35" s="53">
        <f>E$27-E$34*$F$27</f>
        <v>1</v>
      </c>
      <c r="F35" s="53">
        <f>F$27-F$34*$F$27</f>
        <v>0</v>
      </c>
      <c r="G35" s="53">
        <f>G$27-G$34*$F$27</f>
        <v>-9.4786729857819895E-3</v>
      </c>
      <c r="H35" s="53">
        <f>H$27-H$34*$F$27</f>
        <v>3.5545023696682464E-2</v>
      </c>
      <c r="I35" s="53">
        <f>I$27-I$34*$F$27</f>
        <v>0</v>
      </c>
    </row>
    <row r="36" spans="2:9" ht="18.75" x14ac:dyDescent="0.25">
      <c r="B36" s="51" t="s">
        <v>8</v>
      </c>
      <c r="C36" s="53">
        <f>I33</f>
        <v>0</v>
      </c>
      <c r="D36" s="67">
        <f>D28-D$34*$F28</f>
        <v>2.7251184834123308</v>
      </c>
      <c r="E36" s="53">
        <f>E28-E34*$F$28</f>
        <v>0</v>
      </c>
      <c r="F36" s="53">
        <f>F28-F34*$F$28</f>
        <v>0</v>
      </c>
      <c r="G36" s="53">
        <f>G28-G34*$F$28</f>
        <v>-0.97156398104265396</v>
      </c>
      <c r="H36" s="53">
        <f>H28-H34*$F$28</f>
        <v>-0.10663507109004736</v>
      </c>
      <c r="I36" s="53">
        <f>I28-I34*$F$28</f>
        <v>1</v>
      </c>
    </row>
    <row r="37" spans="2:9" ht="19.5" thickBot="1" x14ac:dyDescent="0.3">
      <c r="B37" s="48" t="s">
        <v>9</v>
      </c>
      <c r="C37" s="49"/>
      <c r="D37" s="68">
        <f>$C34*D34+$C35*D35+$C36*D36</f>
        <v>797.63033175355451</v>
      </c>
      <c r="E37" s="49">
        <f>$C34*E34+$C35*E35+$C36*E36-E33</f>
        <v>0</v>
      </c>
      <c r="F37" s="49">
        <f>$C34*F34+$C35*F35+$C36*F36-F33</f>
        <v>0</v>
      </c>
      <c r="G37" s="49">
        <f>$C34*G34+$C35*G35+$C36*G36-G33</f>
        <v>1.2796208530805688</v>
      </c>
      <c r="H37" s="49">
        <f>$C34*H34+$C35*H35+$C36*H36-H33</f>
        <v>2.7014218009478674</v>
      </c>
      <c r="I37" s="49">
        <f>$C34*I34+$C35*I35+$C36*I36-I33</f>
        <v>0</v>
      </c>
    </row>
  </sheetData>
  <mergeCells count="4">
    <mergeCell ref="C1:D1"/>
    <mergeCell ref="B16:B17"/>
    <mergeCell ref="C16:C17"/>
    <mergeCell ref="D16:D17"/>
  </mergeCells>
  <conditionalFormatting sqref="P17:P2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4</xdr:col>
                <xdr:colOff>28575</xdr:colOff>
                <xdr:row>7</xdr:row>
                <xdr:rowOff>76200</xdr:rowOff>
              </from>
              <to>
                <xdr:col>5</xdr:col>
                <xdr:colOff>533400</xdr:colOff>
                <xdr:row>8</xdr:row>
                <xdr:rowOff>152400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6"/>
  <sheetViews>
    <sheetView tabSelected="1" workbookViewId="0">
      <selection activeCell="S18" sqref="S18"/>
    </sheetView>
  </sheetViews>
  <sheetFormatPr defaultRowHeight="18.75" x14ac:dyDescent="0.3"/>
  <cols>
    <col min="1" max="1" width="9.140625" style="6"/>
    <col min="2" max="2" width="20.28515625" style="6" customWidth="1"/>
    <col min="3" max="3" width="10.42578125" style="6" customWidth="1"/>
    <col min="4" max="4" width="11" style="6" bestFit="1" customWidth="1"/>
    <col min="5" max="5" width="10.42578125" style="6" customWidth="1"/>
    <col min="6" max="6" width="9.140625" style="6"/>
    <col min="7" max="7" width="9.5703125" style="6" customWidth="1"/>
    <col min="8" max="16384" width="9.140625" style="6"/>
  </cols>
  <sheetData>
    <row r="2" spans="2:15" ht="19.5" customHeight="1" thickBot="1" x14ac:dyDescent="0.35">
      <c r="B2" s="4" t="s">
        <v>0</v>
      </c>
      <c r="C2" s="4"/>
      <c r="D2" s="4"/>
      <c r="E2" s="4"/>
      <c r="F2" s="4"/>
      <c r="G2" s="4"/>
      <c r="H2" s="4"/>
      <c r="I2" s="4"/>
      <c r="J2" s="5"/>
    </row>
    <row r="3" spans="2:15" ht="21.75" thickTop="1" thickBot="1" x14ac:dyDescent="0.4">
      <c r="B3" s="62" t="s">
        <v>1</v>
      </c>
      <c r="C3" s="62" t="s">
        <v>2</v>
      </c>
      <c r="D3" s="62" t="s">
        <v>3</v>
      </c>
      <c r="E3" s="7" t="s">
        <v>4</v>
      </c>
      <c r="F3" s="54" t="s">
        <v>5</v>
      </c>
      <c r="G3" s="7" t="s">
        <v>6</v>
      </c>
      <c r="H3" s="7" t="s">
        <v>7</v>
      </c>
      <c r="I3" s="7" t="s">
        <v>8</v>
      </c>
      <c r="J3" s="5"/>
      <c r="M3" s="3" t="s">
        <v>11</v>
      </c>
    </row>
    <row r="4" spans="2:15" ht="20.25" thickTop="1" thickBot="1" x14ac:dyDescent="0.35">
      <c r="B4" s="63"/>
      <c r="C4" s="63"/>
      <c r="D4" s="63"/>
      <c r="E4" s="7">
        <v>120</v>
      </c>
      <c r="F4" s="54">
        <v>160</v>
      </c>
      <c r="G4" s="7">
        <v>0</v>
      </c>
      <c r="H4" s="7">
        <v>0</v>
      </c>
      <c r="I4" s="7">
        <v>0</v>
      </c>
      <c r="J4" s="5"/>
    </row>
    <row r="5" spans="2:15" ht="20.25" thickTop="1" thickBot="1" x14ac:dyDescent="0.35">
      <c r="B5" s="45" t="s">
        <v>6</v>
      </c>
      <c r="C5" s="7">
        <v>0</v>
      </c>
      <c r="D5" s="7">
        <v>40</v>
      </c>
      <c r="E5" s="7">
        <v>0.2</v>
      </c>
      <c r="F5" s="54">
        <v>0.1</v>
      </c>
      <c r="G5" s="7">
        <v>1</v>
      </c>
      <c r="H5" s="7">
        <v>0</v>
      </c>
      <c r="I5" s="7">
        <v>0</v>
      </c>
      <c r="J5" s="5">
        <f>D5/F5</f>
        <v>400</v>
      </c>
    </row>
    <row r="6" spans="2:15" ht="20.25" thickTop="1" thickBot="1" x14ac:dyDescent="0.35">
      <c r="B6" s="55" t="s">
        <v>7</v>
      </c>
      <c r="C6" s="54">
        <v>0</v>
      </c>
      <c r="D6" s="54">
        <v>60</v>
      </c>
      <c r="E6" s="54">
        <v>0.1</v>
      </c>
      <c r="F6" s="54">
        <v>0.3</v>
      </c>
      <c r="G6" s="54">
        <v>0</v>
      </c>
      <c r="H6" s="54">
        <v>1</v>
      </c>
      <c r="I6" s="54">
        <v>0</v>
      </c>
      <c r="J6" s="5">
        <f t="shared" ref="J6:J7" si="0">D6/F6</f>
        <v>200</v>
      </c>
    </row>
    <row r="7" spans="2:15" ht="20.25" thickTop="1" thickBot="1" x14ac:dyDescent="0.35">
      <c r="B7" s="45" t="s">
        <v>8</v>
      </c>
      <c r="C7" s="7">
        <v>0</v>
      </c>
      <c r="D7" s="7">
        <v>371.4</v>
      </c>
      <c r="E7" s="7">
        <v>1.2</v>
      </c>
      <c r="F7" s="54">
        <v>1.5</v>
      </c>
      <c r="G7" s="7">
        <v>0</v>
      </c>
      <c r="H7" s="7">
        <v>0</v>
      </c>
      <c r="I7" s="7">
        <v>1</v>
      </c>
      <c r="J7" s="5">
        <f t="shared" si="0"/>
        <v>247.6</v>
      </c>
    </row>
    <row r="8" spans="2:15" ht="33" customHeight="1" thickTop="1" thickBot="1" x14ac:dyDescent="0.35">
      <c r="B8" s="64" t="s">
        <v>9</v>
      </c>
      <c r="C8" s="65"/>
      <c r="D8" s="7">
        <f>$C5*D5+$C6*D6+$C7*D7</f>
        <v>0</v>
      </c>
      <c r="E8" s="7">
        <f>$C5*E5+$C6*E6+$C7*E7-E4</f>
        <v>-120</v>
      </c>
      <c r="F8" s="7">
        <f t="shared" ref="F8:I8" si="1">$C5*F5+$C6*F6+$C7*F7-F4</f>
        <v>-160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5"/>
      <c r="M8"/>
    </row>
    <row r="9" spans="2:15" ht="19.5" customHeight="1" thickTop="1" x14ac:dyDescent="0.3">
      <c r="B9" s="66" t="s">
        <v>10</v>
      </c>
      <c r="C9" s="66"/>
      <c r="D9" s="5"/>
      <c r="E9" s="5"/>
      <c r="F9" s="5"/>
      <c r="G9" s="5"/>
      <c r="H9" s="5"/>
      <c r="I9" s="5"/>
      <c r="J9" s="5"/>
      <c r="K9" s="6" t="s">
        <v>37</v>
      </c>
      <c r="L9" s="6" t="s">
        <v>38</v>
      </c>
      <c r="M9" s="6" t="s">
        <v>39</v>
      </c>
      <c r="N9" s="6" t="s">
        <v>40</v>
      </c>
      <c r="O9" s="6" t="s">
        <v>41</v>
      </c>
    </row>
    <row r="10" spans="2:15" ht="19.5" thickBot="1" x14ac:dyDescent="0.35">
      <c r="K10" s="56">
        <v>102.14285777417979</v>
      </c>
      <c r="L10" s="56">
        <v>165.95238074194009</v>
      </c>
      <c r="M10" s="56">
        <v>0</v>
      </c>
      <c r="N10" s="56">
        <v>0</v>
      </c>
      <c r="O10" s="56">
        <v>0</v>
      </c>
    </row>
    <row r="11" spans="2:15" ht="20.25" thickTop="1" thickBot="1" x14ac:dyDescent="0.35">
      <c r="B11" s="62" t="s">
        <v>1</v>
      </c>
      <c r="C11" s="62" t="s">
        <v>2</v>
      </c>
      <c r="D11" s="62" t="s">
        <v>3</v>
      </c>
      <c r="E11" s="54" t="s">
        <v>4</v>
      </c>
      <c r="F11" s="7" t="s">
        <v>5</v>
      </c>
      <c r="G11" s="7" t="s">
        <v>6</v>
      </c>
      <c r="H11" s="7" t="s">
        <v>7</v>
      </c>
      <c r="I11" s="7" t="s">
        <v>8</v>
      </c>
    </row>
    <row r="12" spans="2:15" ht="20.25" thickTop="1" thickBot="1" x14ac:dyDescent="0.35">
      <c r="B12" s="63"/>
      <c r="C12" s="63"/>
      <c r="D12" s="63"/>
      <c r="E12" s="54">
        <v>120</v>
      </c>
      <c r="F12" s="7">
        <v>160</v>
      </c>
      <c r="G12" s="7">
        <v>0</v>
      </c>
      <c r="H12" s="7">
        <v>0</v>
      </c>
      <c r="I12" s="7">
        <v>0</v>
      </c>
      <c r="K12" s="6">
        <f>0.2*K10+0.1*L10+M10</f>
        <v>37.023809629029969</v>
      </c>
      <c r="L12" s="6">
        <v>40</v>
      </c>
    </row>
    <row r="13" spans="2:15" ht="20.25" thickTop="1" thickBot="1" x14ac:dyDescent="0.35">
      <c r="B13" s="45" t="s">
        <v>6</v>
      </c>
      <c r="C13" s="7">
        <v>0</v>
      </c>
      <c r="D13" s="7">
        <f>D5-D14*$F$5</f>
        <v>20</v>
      </c>
      <c r="E13" s="54">
        <f t="shared" ref="E13:I13" si="2">E5-E14*$F$5</f>
        <v>0.16666666666666669</v>
      </c>
      <c r="F13" s="7">
        <f t="shared" si="2"/>
        <v>0</v>
      </c>
      <c r="G13" s="7">
        <f t="shared" si="2"/>
        <v>1</v>
      </c>
      <c r="H13" s="7">
        <f t="shared" si="2"/>
        <v>-0.33333333333333337</v>
      </c>
      <c r="I13" s="7">
        <f t="shared" si="2"/>
        <v>0</v>
      </c>
      <c r="K13" s="6">
        <f>0.1*K10+0.3*L10+N10</f>
        <v>60</v>
      </c>
      <c r="L13" s="6">
        <v>60</v>
      </c>
    </row>
    <row r="14" spans="2:15" ht="20.25" thickTop="1" thickBot="1" x14ac:dyDescent="0.35">
      <c r="B14" s="45" t="s">
        <v>5</v>
      </c>
      <c r="C14" s="7">
        <v>160</v>
      </c>
      <c r="D14" s="7">
        <f>D6/$F$6</f>
        <v>200</v>
      </c>
      <c r="E14" s="54">
        <f t="shared" ref="E14:I14" si="3">E6/$F$6</f>
        <v>0.33333333333333337</v>
      </c>
      <c r="F14" s="7">
        <f t="shared" si="3"/>
        <v>1</v>
      </c>
      <c r="G14" s="7">
        <f t="shared" si="3"/>
        <v>0</v>
      </c>
      <c r="H14" s="7">
        <f t="shared" si="3"/>
        <v>3.3333333333333335</v>
      </c>
      <c r="I14" s="7">
        <f t="shared" si="3"/>
        <v>0</v>
      </c>
      <c r="K14" s="6">
        <f>1.2*K10+1.5*L10+O10</f>
        <v>371.50000044192586</v>
      </c>
      <c r="L14" s="6">
        <v>371.5</v>
      </c>
    </row>
    <row r="15" spans="2:15" ht="20.25" thickTop="1" thickBot="1" x14ac:dyDescent="0.35">
      <c r="B15" s="55" t="s">
        <v>8</v>
      </c>
      <c r="C15" s="54">
        <v>0</v>
      </c>
      <c r="D15" s="54">
        <f>D7-D14*$F$7</f>
        <v>71.399999999999977</v>
      </c>
      <c r="E15" s="54">
        <f t="shared" ref="E15:I15" si="4">E7-E14*$F$7</f>
        <v>0.7</v>
      </c>
      <c r="F15" s="54">
        <f t="shared" si="4"/>
        <v>0</v>
      </c>
      <c r="G15" s="54">
        <f t="shared" si="4"/>
        <v>0</v>
      </c>
      <c r="H15" s="54">
        <f t="shared" si="4"/>
        <v>-5</v>
      </c>
      <c r="I15" s="54">
        <f t="shared" si="4"/>
        <v>1</v>
      </c>
      <c r="M15" s="6">
        <f>120*K10+160*L10</f>
        <v>38809.523851611986</v>
      </c>
    </row>
    <row r="16" spans="2:15" ht="20.25" thickTop="1" thickBot="1" x14ac:dyDescent="0.35">
      <c r="B16" s="64" t="s">
        <v>9</v>
      </c>
      <c r="C16" s="65"/>
      <c r="D16" s="7">
        <f>$C13*D13+$C14*D14+$C15*D15</f>
        <v>32000</v>
      </c>
      <c r="E16" s="54">
        <f>$C13*E13+$C14*E14+$C15*E15-E12</f>
        <v>-66.666666666666657</v>
      </c>
      <c r="F16" s="7">
        <f t="shared" ref="F16" si="5">$C13*F13+$C14*F14+$C15*F15-F12</f>
        <v>0</v>
      </c>
      <c r="G16" s="7">
        <f t="shared" ref="G16" si="6">$C13*G13+$C14*G14+$C15*G15-G12</f>
        <v>0</v>
      </c>
      <c r="H16" s="7">
        <f t="shared" ref="H16" si="7">$C13*H13+$C14*H14+$C15*H15-H12</f>
        <v>533.33333333333337</v>
      </c>
      <c r="I16" s="7">
        <f t="shared" ref="I16" si="8">$C13*I13+$C14*I14+$C15*I15-I12</f>
        <v>0</v>
      </c>
    </row>
    <row r="17" spans="2:11" ht="20.25" thickTop="1" thickBot="1" x14ac:dyDescent="0.35"/>
    <row r="18" spans="2:11" ht="20.25" thickTop="1" thickBot="1" x14ac:dyDescent="0.35">
      <c r="B18" s="62" t="s">
        <v>1</v>
      </c>
      <c r="C18" s="62" t="s">
        <v>2</v>
      </c>
      <c r="D18" s="62" t="s">
        <v>3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8</v>
      </c>
    </row>
    <row r="19" spans="2:11" ht="20.25" thickTop="1" thickBot="1" x14ac:dyDescent="0.35">
      <c r="B19" s="63"/>
      <c r="C19" s="63"/>
      <c r="D19" s="63"/>
      <c r="E19" s="7">
        <v>120</v>
      </c>
      <c r="F19" s="7">
        <v>160</v>
      </c>
      <c r="G19" s="7">
        <v>0</v>
      </c>
      <c r="H19" s="7">
        <v>0</v>
      </c>
      <c r="I19" s="7">
        <v>0</v>
      </c>
    </row>
    <row r="20" spans="2:11" ht="20.25" thickTop="1" thickBot="1" x14ac:dyDescent="0.35">
      <c r="B20" s="45" t="s">
        <v>6</v>
      </c>
      <c r="C20" s="7">
        <v>0</v>
      </c>
      <c r="D20" s="57">
        <f>D13-D$22*$E13</f>
        <v>3.0000000000000036</v>
      </c>
      <c r="E20" s="7">
        <f t="shared" ref="E20:I20" si="9">E13-E$22*$E13</f>
        <v>0</v>
      </c>
      <c r="F20" s="7">
        <f t="shared" si="9"/>
        <v>0</v>
      </c>
      <c r="G20" s="7">
        <f t="shared" si="9"/>
        <v>1</v>
      </c>
      <c r="H20" s="7">
        <f t="shared" si="9"/>
        <v>0.85714285714285732</v>
      </c>
      <c r="I20" s="7">
        <f t="shared" si="9"/>
        <v>-0.23809523809523814</v>
      </c>
    </row>
    <row r="21" spans="2:11" ht="20.25" thickTop="1" thickBot="1" x14ac:dyDescent="0.35">
      <c r="B21" s="45" t="s">
        <v>5</v>
      </c>
      <c r="C21" s="7">
        <v>160</v>
      </c>
      <c r="D21" s="57">
        <f>D14-D$22*$E14</f>
        <v>166</v>
      </c>
      <c r="E21" s="7">
        <f t="shared" ref="E21:I21" si="10">E14-E$22*$E14</f>
        <v>0</v>
      </c>
      <c r="F21" s="7">
        <f t="shared" si="10"/>
        <v>1</v>
      </c>
      <c r="G21" s="7">
        <f t="shared" si="10"/>
        <v>0</v>
      </c>
      <c r="H21" s="7">
        <f t="shared" si="10"/>
        <v>5.7142857142857153</v>
      </c>
      <c r="I21" s="7">
        <f t="shared" si="10"/>
        <v>-0.47619047619047628</v>
      </c>
    </row>
    <row r="22" spans="2:11" ht="20.25" thickTop="1" thickBot="1" x14ac:dyDescent="0.35">
      <c r="B22" s="45" t="s">
        <v>4</v>
      </c>
      <c r="C22" s="7">
        <v>120</v>
      </c>
      <c r="D22" s="57">
        <f>D15/$E$15</f>
        <v>101.99999999999997</v>
      </c>
      <c r="E22" s="7">
        <f t="shared" ref="E22:I22" si="11">E15/$E$15</f>
        <v>1</v>
      </c>
      <c r="F22" s="7">
        <f t="shared" si="11"/>
        <v>0</v>
      </c>
      <c r="G22" s="7">
        <f t="shared" si="11"/>
        <v>0</v>
      </c>
      <c r="H22" s="7">
        <f t="shared" si="11"/>
        <v>-7.1428571428571432</v>
      </c>
      <c r="I22" s="7">
        <f t="shared" si="11"/>
        <v>1.4285714285714286</v>
      </c>
      <c r="K22" s="6">
        <v>0.16</v>
      </c>
    </row>
    <row r="23" spans="2:11" ht="20.25" thickTop="1" thickBot="1" x14ac:dyDescent="0.35">
      <c r="B23" s="64" t="s">
        <v>9</v>
      </c>
      <c r="C23" s="65"/>
      <c r="D23" s="57">
        <f>$C20*D20+$C21*D21+$C22*D22</f>
        <v>38800</v>
      </c>
      <c r="E23" s="7">
        <f>$C20*E20+$C21*E21+$C22*E22-E19</f>
        <v>0</v>
      </c>
      <c r="F23" s="7">
        <f t="shared" ref="F23" si="12">$C20*F20+$C21*F21+$C22*F22-F19</f>
        <v>0</v>
      </c>
      <c r="G23" s="7">
        <f t="shared" ref="G23" si="13">$C20*G20+$C21*G21+$C22*G22-G19</f>
        <v>0</v>
      </c>
      <c r="H23" s="7">
        <f t="shared" ref="H23" si="14">$C20*H20+$C21*H21+$C22*H22-H19</f>
        <v>57.142857142857224</v>
      </c>
      <c r="I23" s="7">
        <f t="shared" ref="I23" si="15">$C20*I20+$C21*I21+$C22*I22-I19</f>
        <v>95.238095238095241</v>
      </c>
    </row>
    <row r="24" spans="2:11" ht="19.5" thickTop="1" x14ac:dyDescent="0.3"/>
    <row r="25" spans="2:11" x14ac:dyDescent="0.3">
      <c r="C25" s="6">
        <v>102</v>
      </c>
      <c r="D25" s="6">
        <v>166</v>
      </c>
      <c r="E25" s="6">
        <v>3</v>
      </c>
      <c r="F25" s="6">
        <v>0</v>
      </c>
      <c r="G25" s="6">
        <v>0</v>
      </c>
    </row>
    <row r="26" spans="2:11" x14ac:dyDescent="0.3">
      <c r="C26" s="6" t="s">
        <v>36</v>
      </c>
      <c r="D26" s="6">
        <f>D23</f>
        <v>38800</v>
      </c>
    </row>
  </sheetData>
  <mergeCells count="13">
    <mergeCell ref="B23:C23"/>
    <mergeCell ref="B16:C16"/>
    <mergeCell ref="B11:B12"/>
    <mergeCell ref="C11:C12"/>
    <mergeCell ref="D11:D12"/>
    <mergeCell ref="B18:B19"/>
    <mergeCell ref="C18:C19"/>
    <mergeCell ref="D18:D19"/>
    <mergeCell ref="B3:B4"/>
    <mergeCell ref="C3:C4"/>
    <mergeCell ref="D3:D4"/>
    <mergeCell ref="B8:C8"/>
    <mergeCell ref="B9:C9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590550</xdr:colOff>
                <xdr:row>3</xdr:row>
                <xdr:rowOff>0</xdr:rowOff>
              </from>
              <to>
                <xdr:col>14</xdr:col>
                <xdr:colOff>485775</xdr:colOff>
                <xdr:row>6</xdr:row>
                <xdr:rowOff>190500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14</xdr:col>
                <xdr:colOff>85725</xdr:colOff>
                <xdr:row>2</xdr:row>
                <xdr:rowOff>66675</xdr:rowOff>
              </from>
              <to>
                <xdr:col>14</xdr:col>
                <xdr:colOff>561975</xdr:colOff>
                <xdr:row>2</xdr:row>
                <xdr:rowOff>200025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11</xdr:col>
                <xdr:colOff>609600</xdr:colOff>
                <xdr:row>7</xdr:row>
                <xdr:rowOff>0</xdr:rowOff>
              </from>
              <to>
                <xdr:col>14</xdr:col>
                <xdr:colOff>180975</xdr:colOff>
                <xdr:row>7</xdr:row>
                <xdr:rowOff>304800</xdr:rowOff>
              </to>
            </anchor>
          </objectPr>
        </oleObject>
      </mc:Choice>
      <mc:Fallback>
        <oleObject progId="Equation.3" shapeId="205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26"/>
  <sheetViews>
    <sheetView workbookViewId="0">
      <selection activeCell="O9" sqref="O9"/>
    </sheetView>
  </sheetViews>
  <sheetFormatPr defaultRowHeight="15" x14ac:dyDescent="0.25"/>
  <cols>
    <col min="2" max="6" width="12.7109375" customWidth="1"/>
    <col min="7" max="7" width="12.42578125" customWidth="1"/>
  </cols>
  <sheetData>
    <row r="2" spans="1:20" ht="15.75" thickBot="1" x14ac:dyDescent="0.3"/>
    <row r="3" spans="1:20" ht="60" customHeight="1" x14ac:dyDescent="0.3">
      <c r="A3" s="16">
        <v>500</v>
      </c>
      <c r="B3" s="8"/>
      <c r="C3" s="9"/>
      <c r="D3" s="9"/>
      <c r="E3" s="9"/>
      <c r="F3" s="23"/>
      <c r="G3" s="10"/>
    </row>
    <row r="4" spans="1:20" ht="60" customHeight="1" x14ac:dyDescent="0.3">
      <c r="A4" s="24">
        <v>400</v>
      </c>
      <c r="B4" s="18"/>
      <c r="C4" s="19"/>
      <c r="D4" s="19"/>
      <c r="E4" s="19"/>
      <c r="F4" s="21"/>
      <c r="G4" s="12"/>
    </row>
    <row r="5" spans="1:20" ht="60" customHeight="1" x14ac:dyDescent="0.3">
      <c r="A5" s="16">
        <v>300</v>
      </c>
      <c r="B5" s="11"/>
      <c r="C5" s="2"/>
      <c r="D5" s="2"/>
      <c r="E5" s="2"/>
      <c r="F5" s="20"/>
      <c r="G5" s="12"/>
      <c r="I5" s="1"/>
    </row>
    <row r="6" spans="1:20" ht="60" customHeight="1" x14ac:dyDescent="0.3">
      <c r="A6" s="16">
        <v>200</v>
      </c>
      <c r="B6" s="26" t="s">
        <v>14</v>
      </c>
      <c r="C6" s="2"/>
      <c r="D6" s="2"/>
      <c r="E6" s="2"/>
      <c r="F6" s="20"/>
      <c r="G6" s="12"/>
    </row>
    <row r="7" spans="1:20" ht="60" customHeight="1" x14ac:dyDescent="0.3">
      <c r="A7" s="16">
        <v>100</v>
      </c>
      <c r="B7" s="11"/>
      <c r="C7" s="25" t="s">
        <v>3</v>
      </c>
      <c r="D7" s="2"/>
      <c r="E7" s="2"/>
      <c r="F7" s="20"/>
      <c r="G7" s="12"/>
      <c r="T7" s="3"/>
    </row>
    <row r="8" spans="1:20" ht="60" customHeight="1" thickBot="1" x14ac:dyDescent="0.35">
      <c r="A8" s="16"/>
      <c r="B8" s="13"/>
      <c r="C8" s="27" t="s">
        <v>15</v>
      </c>
      <c r="D8" s="14"/>
      <c r="E8" s="14"/>
      <c r="F8" s="22"/>
      <c r="G8" s="15"/>
      <c r="I8" s="16"/>
    </row>
    <row r="9" spans="1:20" ht="20.25" customHeight="1" x14ac:dyDescent="0.3">
      <c r="A9" s="16">
        <v>0</v>
      </c>
      <c r="B9" s="16">
        <v>100</v>
      </c>
      <c r="C9" s="24">
        <v>200</v>
      </c>
      <c r="D9" s="17">
        <v>300</v>
      </c>
      <c r="E9" s="17">
        <v>400</v>
      </c>
      <c r="F9" s="17">
        <v>500</v>
      </c>
      <c r="G9" s="17">
        <v>600</v>
      </c>
      <c r="H9" s="29" t="s">
        <v>19</v>
      </c>
    </row>
    <row r="10" spans="1:20" x14ac:dyDescent="0.25">
      <c r="E10" s="29" t="s">
        <v>18</v>
      </c>
    </row>
    <row r="11" spans="1:20" x14ac:dyDescent="0.25">
      <c r="D11" s="28" t="s">
        <v>17</v>
      </c>
    </row>
    <row r="12" spans="1:20" ht="15.75" thickBot="1" x14ac:dyDescent="0.3">
      <c r="G12" t="s">
        <v>20</v>
      </c>
    </row>
    <row r="13" spans="1:20" x14ac:dyDescent="0.25">
      <c r="E13" t="s">
        <v>16</v>
      </c>
      <c r="G13" s="31" t="s">
        <v>12</v>
      </c>
      <c r="H13" s="32">
        <f>40/0.1</f>
        <v>400</v>
      </c>
      <c r="I13" s="32">
        <f>60/0.3</f>
        <v>200</v>
      </c>
      <c r="J13" s="33">
        <f>371.4/1.5</f>
        <v>247.6</v>
      </c>
    </row>
    <row r="14" spans="1:20" ht="15.75" thickBot="1" x14ac:dyDescent="0.3">
      <c r="G14" s="34" t="s">
        <v>13</v>
      </c>
      <c r="H14" s="35">
        <f>40/0.2</f>
        <v>200</v>
      </c>
      <c r="I14" s="35">
        <f>60/0.1</f>
        <v>600</v>
      </c>
      <c r="J14" s="36">
        <f>371.4/1.2</f>
        <v>309.5</v>
      </c>
    </row>
    <row r="16" spans="1:20" x14ac:dyDescent="0.25">
      <c r="G16" t="s">
        <v>24</v>
      </c>
    </row>
    <row r="17" spans="6:9" x14ac:dyDescent="0.25">
      <c r="F17" s="29" t="s">
        <v>18</v>
      </c>
      <c r="G17" s="2">
        <v>0.1</v>
      </c>
      <c r="H17" s="2">
        <v>0.3</v>
      </c>
      <c r="I17" s="2">
        <v>60</v>
      </c>
    </row>
    <row r="18" spans="6:9" x14ac:dyDescent="0.25">
      <c r="F18" s="29" t="s">
        <v>19</v>
      </c>
      <c r="G18" s="2">
        <v>1.2</v>
      </c>
      <c r="H18" s="2">
        <v>1.5</v>
      </c>
      <c r="I18" s="2">
        <v>371.4</v>
      </c>
    </row>
    <row r="19" spans="6:9" x14ac:dyDescent="0.25">
      <c r="G19" s="2">
        <f>G17/$G$17</f>
        <v>1</v>
      </c>
      <c r="H19" s="2">
        <f>H17/$G$17</f>
        <v>2.9999999999999996</v>
      </c>
      <c r="I19" s="2">
        <f>I17/$G$17</f>
        <v>600</v>
      </c>
    </row>
    <row r="20" spans="6:9" x14ac:dyDescent="0.25">
      <c r="G20" s="2">
        <f>G18-G19*$G$18</f>
        <v>0</v>
      </c>
      <c r="H20" s="2">
        <f>H18-H19*$G$18</f>
        <v>-2.0999999999999992</v>
      </c>
      <c r="I20" s="2">
        <f>I18-I19*$G$18</f>
        <v>-348.6</v>
      </c>
    </row>
    <row r="21" spans="6:9" x14ac:dyDescent="0.25">
      <c r="G21" s="2"/>
      <c r="H21" s="2">
        <f>H20/$H$20</f>
        <v>1</v>
      </c>
      <c r="I21" s="2">
        <f>I20/$H$20</f>
        <v>166.00000000000009</v>
      </c>
    </row>
    <row r="23" spans="6:9" ht="15.75" x14ac:dyDescent="0.25">
      <c r="H23" s="39" t="s">
        <v>21</v>
      </c>
      <c r="I23" s="40">
        <f>I21</f>
        <v>166.00000000000009</v>
      </c>
    </row>
    <row r="24" spans="6:9" ht="15.75" x14ac:dyDescent="0.25">
      <c r="H24" s="39" t="s">
        <v>22</v>
      </c>
      <c r="I24" s="40">
        <f>I19-H19*I23</f>
        <v>101.99999999999983</v>
      </c>
    </row>
    <row r="26" spans="6:9" ht="18.75" x14ac:dyDescent="0.3">
      <c r="F26" s="37" t="s">
        <v>25</v>
      </c>
      <c r="G26" s="38" t="s">
        <v>23</v>
      </c>
      <c r="H26" s="30">
        <f>120*I24+160*I23</f>
        <v>38799.999999999993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0</xdr:col>
                <xdr:colOff>523875</xdr:colOff>
                <xdr:row>11</xdr:row>
                <xdr:rowOff>171450</xdr:rowOff>
              </from>
              <to>
                <xdr:col>3</xdr:col>
                <xdr:colOff>238125</xdr:colOff>
                <xdr:row>15</xdr:row>
                <xdr:rowOff>95250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ПР1_заготовка</vt:lpstr>
      <vt:lpstr>задание 1</vt:lpstr>
      <vt:lpstr>задание_1_графика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Бабенко</dc:creator>
  <cp:lastModifiedBy>Ваня Щедровський</cp:lastModifiedBy>
  <cp:lastPrinted>2016-03-26T15:46:35Z</cp:lastPrinted>
  <dcterms:created xsi:type="dcterms:W3CDTF">2016-03-26T12:23:30Z</dcterms:created>
  <dcterms:modified xsi:type="dcterms:W3CDTF">2022-09-08T09:11:59Z</dcterms:modified>
</cp:coreProperties>
</file>