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drawings/drawing8.xml" ContentType="application/vnd.openxmlformats-officedocument.drawing+xml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projects\college\ММО\"/>
    </mc:Choice>
  </mc:AlternateContent>
  <xr:revisionPtr revIDLastSave="0" documentId="13_ncr:1_{2845152A-90A8-41AF-945A-8C5EC37905AD}" xr6:coauthVersionLast="47" xr6:coauthVersionMax="47" xr10:uidLastSave="{00000000-0000-0000-0000-000000000000}"/>
  <bookViews>
    <workbookView xWindow="-120" yWindow="-120" windowWidth="29040" windowHeight="16440" activeTab="7" xr2:uid="{00000000-000D-0000-FFFF-FFFF00000000}"/>
  </bookViews>
  <sheets>
    <sheet name="PR_1" sheetId="11" r:id="rId1"/>
    <sheet name="Ind_1" sheetId="2" r:id="rId2"/>
    <sheet name="PR_2" sheetId="12" r:id="rId3"/>
    <sheet name="Ind_2" sheetId="13" r:id="rId4"/>
    <sheet name="PR_3" sheetId="14" r:id="rId5"/>
    <sheet name="Ind_3" sheetId="15" r:id="rId6"/>
    <sheet name="PR_4" sheetId="16" r:id="rId7"/>
    <sheet name="Ind_4" sheetId="17" r:id="rId8"/>
  </sheets>
  <definedNames>
    <definedName name="solver_adj" localSheetId="1" hidden="1">Ind_1!#REF!</definedName>
    <definedName name="solver_adj" localSheetId="5" hidden="1">Ind_3!$C$64:$G$64</definedName>
    <definedName name="solver_adj" localSheetId="0" hidden="1">PR_1!$L$4:$P$4</definedName>
    <definedName name="solver_adj" localSheetId="4" hidden="1">PR_3!$O$39:$R$39</definedName>
    <definedName name="solver_cvg" localSheetId="1" hidden="1">0.0001</definedName>
    <definedName name="solver_cvg" localSheetId="5" hidden="1">0.0001</definedName>
    <definedName name="solver_cvg" localSheetId="0" hidden="1">0.0001</definedName>
    <definedName name="solver_cvg" localSheetId="4" hidden="1">0.0001</definedName>
    <definedName name="solver_drv" localSheetId="1" hidden="1">1</definedName>
    <definedName name="solver_drv" localSheetId="5" hidden="1">1</definedName>
    <definedName name="solver_drv" localSheetId="0" hidden="1">1</definedName>
    <definedName name="solver_drv" localSheetId="4" hidden="1">1</definedName>
    <definedName name="solver_eng" localSheetId="1" hidden="1">1</definedName>
    <definedName name="solver_eng" localSheetId="5" hidden="1">2</definedName>
    <definedName name="solver_eng" localSheetId="0" hidden="1">1</definedName>
    <definedName name="solver_eng" localSheetId="4" hidden="1">2</definedName>
    <definedName name="solver_est" localSheetId="1" hidden="1">1</definedName>
    <definedName name="solver_est" localSheetId="5" hidden="1">1</definedName>
    <definedName name="solver_est" localSheetId="0" hidden="1">1</definedName>
    <definedName name="solver_est" localSheetId="4" hidden="1">1</definedName>
    <definedName name="solver_itr" localSheetId="1" hidden="1">2147483647</definedName>
    <definedName name="solver_itr" localSheetId="5" hidden="1">2147483647</definedName>
    <definedName name="solver_itr" localSheetId="0" hidden="1">2147483647</definedName>
    <definedName name="solver_itr" localSheetId="4" hidden="1">2147483647</definedName>
    <definedName name="solver_lhs1" localSheetId="1" hidden="1">Ind_1!#REF!</definedName>
    <definedName name="solver_lhs1" localSheetId="5" hidden="1">Ind_3!$C$64</definedName>
    <definedName name="solver_lhs1" localSheetId="0" hidden="1">PR_1!$L$4:$P$4</definedName>
    <definedName name="solver_lhs1" localSheetId="4" hidden="1">PR_3!$O$43</definedName>
    <definedName name="solver_lhs2" localSheetId="1" hidden="1">Ind_1!#REF!</definedName>
    <definedName name="solver_lhs2" localSheetId="5" hidden="1">Ind_3!$C$68</definedName>
    <definedName name="solver_lhs2" localSheetId="0" hidden="1">PR_1!$M$6</definedName>
    <definedName name="solver_lhs2" localSheetId="4" hidden="1">PR_3!$O$44</definedName>
    <definedName name="solver_lhs3" localSheetId="1" hidden="1">Ind_1!#REF!</definedName>
    <definedName name="solver_lhs3" localSheetId="5" hidden="1">Ind_3!$C$69</definedName>
    <definedName name="solver_lhs3" localSheetId="0" hidden="1">PR_1!$M$7</definedName>
    <definedName name="solver_lhs4" localSheetId="1" hidden="1">Ind_1!#REF!</definedName>
    <definedName name="solver_lhs4" localSheetId="5" hidden="1">Ind_3!$C$70</definedName>
    <definedName name="solver_lhs4" localSheetId="0" hidden="1">PR_1!$M$8</definedName>
    <definedName name="solver_lhs5" localSheetId="5" hidden="1">Ind_3!$D$64</definedName>
    <definedName name="solver_lhs6" localSheetId="5" hidden="1">Ind_3!$E$64</definedName>
    <definedName name="solver_lhs7" localSheetId="5" hidden="1">Ind_3!$F$64</definedName>
    <definedName name="solver_lhs8" localSheetId="5" hidden="1">Ind_3!$G$64</definedName>
    <definedName name="solver_mip" localSheetId="1" hidden="1">2147483647</definedName>
    <definedName name="solver_mip" localSheetId="5" hidden="1">2147483647</definedName>
    <definedName name="solver_mip" localSheetId="0" hidden="1">2147483647</definedName>
    <definedName name="solver_mip" localSheetId="4" hidden="1">2147483647</definedName>
    <definedName name="solver_mni" localSheetId="1" hidden="1">30</definedName>
    <definedName name="solver_mni" localSheetId="5" hidden="1">30</definedName>
    <definedName name="solver_mni" localSheetId="0" hidden="1">30</definedName>
    <definedName name="solver_mni" localSheetId="4" hidden="1">30</definedName>
    <definedName name="solver_mrt" localSheetId="1" hidden="1">0.075</definedName>
    <definedName name="solver_mrt" localSheetId="5" hidden="1">0.075</definedName>
    <definedName name="solver_mrt" localSheetId="0" hidden="1">0.075</definedName>
    <definedName name="solver_mrt" localSheetId="4" hidden="1">0.075</definedName>
    <definedName name="solver_msl" localSheetId="1" hidden="1">2</definedName>
    <definedName name="solver_msl" localSheetId="5" hidden="1">2</definedName>
    <definedName name="solver_msl" localSheetId="0" hidden="1">2</definedName>
    <definedName name="solver_msl" localSheetId="4" hidden="1">2</definedName>
    <definedName name="solver_neg" localSheetId="1" hidden="1">2</definedName>
    <definedName name="solver_neg" localSheetId="5" hidden="1">2</definedName>
    <definedName name="solver_neg" localSheetId="0" hidden="1">1</definedName>
    <definedName name="solver_neg" localSheetId="4" hidden="1">1</definedName>
    <definedName name="solver_nod" localSheetId="1" hidden="1">2147483647</definedName>
    <definedName name="solver_nod" localSheetId="5" hidden="1">2147483647</definedName>
    <definedName name="solver_nod" localSheetId="0" hidden="1">2147483647</definedName>
    <definedName name="solver_nod" localSheetId="4" hidden="1">2147483647</definedName>
    <definedName name="solver_num" localSheetId="1" hidden="1">4</definedName>
    <definedName name="solver_num" localSheetId="5" hidden="1">8</definedName>
    <definedName name="solver_num" localSheetId="0" hidden="1">4</definedName>
    <definedName name="solver_num" localSheetId="4" hidden="1">2</definedName>
    <definedName name="solver_nwt" localSheetId="1" hidden="1">1</definedName>
    <definedName name="solver_nwt" localSheetId="5" hidden="1">1</definedName>
    <definedName name="solver_nwt" localSheetId="0" hidden="1">1</definedName>
    <definedName name="solver_nwt" localSheetId="4" hidden="1">1</definedName>
    <definedName name="solver_opt" localSheetId="1" hidden="1">Ind_1!$O$22</definedName>
    <definedName name="solver_opt" localSheetId="5" hidden="1">Ind_3!$D$66</definedName>
    <definedName name="solver_opt" localSheetId="0" hidden="1">PR_1!$N$10</definedName>
    <definedName name="solver_opt" localSheetId="4" hidden="1">PR_3!$P$41</definedName>
    <definedName name="solver_pre" localSheetId="1" hidden="1">0.000001</definedName>
    <definedName name="solver_pre" localSheetId="5" hidden="1">0.000001</definedName>
    <definedName name="solver_pre" localSheetId="0" hidden="1">0.000001</definedName>
    <definedName name="solver_pre" localSheetId="4" hidden="1">0.000001</definedName>
    <definedName name="solver_rbv" localSheetId="1" hidden="1">1</definedName>
    <definedName name="solver_rbv" localSheetId="5" hidden="1">1</definedName>
    <definedName name="solver_rbv" localSheetId="0" hidden="1">1</definedName>
    <definedName name="solver_rbv" localSheetId="4" hidden="1">1</definedName>
    <definedName name="solver_rel1" localSheetId="1" hidden="1">3</definedName>
    <definedName name="solver_rel1" localSheetId="5" hidden="1">3</definedName>
    <definedName name="solver_rel1" localSheetId="0" hidden="1">3</definedName>
    <definedName name="solver_rel1" localSheetId="4" hidden="1">1</definedName>
    <definedName name="solver_rel2" localSheetId="1" hidden="1">1</definedName>
    <definedName name="solver_rel2" localSheetId="5" hidden="1">2</definedName>
    <definedName name="solver_rel2" localSheetId="0" hidden="1">1</definedName>
    <definedName name="solver_rel2" localSheetId="4" hidden="1">3</definedName>
    <definedName name="solver_rel3" localSheetId="1" hidden="1">1</definedName>
    <definedName name="solver_rel3" localSheetId="5" hidden="1">2</definedName>
    <definedName name="solver_rel3" localSheetId="0" hidden="1">1</definedName>
    <definedName name="solver_rel4" localSheetId="1" hidden="1">1</definedName>
    <definedName name="solver_rel4" localSheetId="5" hidden="1">2</definedName>
    <definedName name="solver_rel4" localSheetId="0" hidden="1">1</definedName>
    <definedName name="solver_rel5" localSheetId="5" hidden="1">3</definedName>
    <definedName name="solver_rel6" localSheetId="5" hidden="1">3</definedName>
    <definedName name="solver_rel7" localSheetId="5" hidden="1">3</definedName>
    <definedName name="solver_rel8" localSheetId="5" hidden="1">3</definedName>
    <definedName name="solver_rhs1" localSheetId="1" hidden="1">0</definedName>
    <definedName name="solver_rhs1" localSheetId="5" hidden="1">0</definedName>
    <definedName name="solver_rhs1" localSheetId="0" hidden="1">0</definedName>
    <definedName name="solver_rhs1" localSheetId="4" hidden="1">PR_3!$Q$43</definedName>
    <definedName name="solver_rhs2" localSheetId="1" hidden="1">Ind_1!#REF!</definedName>
    <definedName name="solver_rhs2" localSheetId="5" hidden="1">Ind_3!$E$68</definedName>
    <definedName name="solver_rhs2" localSheetId="0" hidden="1">PR_1!$N$6</definedName>
    <definedName name="solver_rhs2" localSheetId="4" hidden="1">PR_3!$Q$44</definedName>
    <definedName name="solver_rhs3" localSheetId="1" hidden="1">Ind_1!#REF!</definedName>
    <definedName name="solver_rhs3" localSheetId="5" hidden="1">Ind_3!$E$69</definedName>
    <definedName name="solver_rhs3" localSheetId="0" hidden="1">PR_1!$N$7</definedName>
    <definedName name="solver_rhs4" localSheetId="1" hidden="1">Ind_1!#REF!</definedName>
    <definedName name="solver_rhs4" localSheetId="5" hidden="1">Ind_3!$E$70</definedName>
    <definedName name="solver_rhs4" localSheetId="0" hidden="1">PR_1!$N$8</definedName>
    <definedName name="solver_rhs5" localSheetId="5" hidden="1">0</definedName>
    <definedName name="solver_rhs6" localSheetId="5" hidden="1">0</definedName>
    <definedName name="solver_rhs7" localSheetId="5" hidden="1">0</definedName>
    <definedName name="solver_rhs8" localSheetId="5" hidden="1">0</definedName>
    <definedName name="solver_rlx" localSheetId="1" hidden="1">2</definedName>
    <definedName name="solver_rlx" localSheetId="5" hidden="1">2</definedName>
    <definedName name="solver_rlx" localSheetId="0" hidden="1">2</definedName>
    <definedName name="solver_rlx" localSheetId="4" hidden="1">2</definedName>
    <definedName name="solver_rsd" localSheetId="1" hidden="1">0</definedName>
    <definedName name="solver_rsd" localSheetId="5" hidden="1">0</definedName>
    <definedName name="solver_rsd" localSheetId="0" hidden="1">0</definedName>
    <definedName name="solver_rsd" localSheetId="4" hidden="1">0</definedName>
    <definedName name="solver_scl" localSheetId="1" hidden="1">1</definedName>
    <definedName name="solver_scl" localSheetId="5" hidden="1">1</definedName>
    <definedName name="solver_scl" localSheetId="0" hidden="1">1</definedName>
    <definedName name="solver_scl" localSheetId="4" hidden="1">1</definedName>
    <definedName name="solver_sho" localSheetId="1" hidden="1">2</definedName>
    <definedName name="solver_sho" localSheetId="5" hidden="1">2</definedName>
    <definedName name="solver_sho" localSheetId="0" hidden="1">2</definedName>
    <definedName name="solver_sho" localSheetId="4" hidden="1">2</definedName>
    <definedName name="solver_ssz" localSheetId="1" hidden="1">100</definedName>
    <definedName name="solver_ssz" localSheetId="5" hidden="1">100</definedName>
    <definedName name="solver_ssz" localSheetId="0" hidden="1">100</definedName>
    <definedName name="solver_ssz" localSheetId="4" hidden="1">100</definedName>
    <definedName name="solver_tim" localSheetId="1" hidden="1">2147483647</definedName>
    <definedName name="solver_tim" localSheetId="5" hidden="1">2147483647</definedName>
    <definedName name="solver_tim" localSheetId="0" hidden="1">2147483647</definedName>
    <definedName name="solver_tim" localSheetId="4" hidden="1">2147483647</definedName>
    <definedName name="solver_tol" localSheetId="1" hidden="1">0.01</definedName>
    <definedName name="solver_tol" localSheetId="5" hidden="1">0.01</definedName>
    <definedName name="solver_tol" localSheetId="0" hidden="1">0.01</definedName>
    <definedName name="solver_tol" localSheetId="4" hidden="1">0.01</definedName>
    <definedName name="solver_typ" localSheetId="1" hidden="1">1</definedName>
    <definedName name="solver_typ" localSheetId="5" hidden="1">1</definedName>
    <definedName name="solver_typ" localSheetId="0" hidden="1">1</definedName>
    <definedName name="solver_typ" localSheetId="4" hidden="1">2</definedName>
    <definedName name="solver_val" localSheetId="1" hidden="1">0</definedName>
    <definedName name="solver_val" localSheetId="5" hidden="1">0</definedName>
    <definedName name="solver_val" localSheetId="0" hidden="1">0</definedName>
    <definedName name="solver_val" localSheetId="4" hidden="1">0</definedName>
    <definedName name="solver_ver" localSheetId="1" hidden="1">3</definedName>
    <definedName name="solver_ver" localSheetId="5" hidden="1">3</definedName>
    <definedName name="solver_ver" localSheetId="0" hidden="1">3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1" i="17" l="1"/>
  <c r="K111" i="17"/>
  <c r="K93" i="17"/>
  <c r="K94" i="17"/>
  <c r="K78" i="17"/>
  <c r="K77" i="17"/>
  <c r="K76" i="17"/>
  <c r="D126" i="17"/>
  <c r="H140" i="17"/>
  <c r="I137" i="17"/>
  <c r="I138" i="17"/>
  <c r="I136" i="17"/>
  <c r="G133" i="17"/>
  <c r="F133" i="17"/>
  <c r="E133" i="17"/>
  <c r="D133" i="17"/>
  <c r="G132" i="17"/>
  <c r="F132" i="17"/>
  <c r="E132" i="17"/>
  <c r="D132" i="17"/>
  <c r="G131" i="17"/>
  <c r="F131" i="17"/>
  <c r="E131" i="17"/>
  <c r="D131" i="17"/>
  <c r="P124" i="17"/>
  <c r="N123" i="17"/>
  <c r="M123" i="17"/>
  <c r="G123" i="17"/>
  <c r="F123" i="17"/>
  <c r="E123" i="17"/>
  <c r="D123" i="17"/>
  <c r="C123" i="17"/>
  <c r="B123" i="17"/>
  <c r="H121" i="17"/>
  <c r="G121" i="17"/>
  <c r="P125" i="17" s="1"/>
  <c r="F121" i="17"/>
  <c r="O125" i="17" s="1"/>
  <c r="E121" i="17"/>
  <c r="N125" i="17" s="1"/>
  <c r="D121" i="17"/>
  <c r="M125" i="17" s="1"/>
  <c r="C121" i="17"/>
  <c r="L120" i="17" s="1"/>
  <c r="L125" i="17" s="1"/>
  <c r="B121" i="17"/>
  <c r="P120" i="17"/>
  <c r="O120" i="17"/>
  <c r="H119" i="17"/>
  <c r="G119" i="17"/>
  <c r="F119" i="17"/>
  <c r="O124" i="17" s="1"/>
  <c r="E119" i="17"/>
  <c r="D119" i="17"/>
  <c r="C119" i="17"/>
  <c r="L124" i="17" s="1"/>
  <c r="B119" i="17"/>
  <c r="H117" i="17"/>
  <c r="G117" i="17"/>
  <c r="P123" i="17" s="1"/>
  <c r="F117" i="17"/>
  <c r="O123" i="17" s="1"/>
  <c r="E117" i="17"/>
  <c r="D117" i="17"/>
  <c r="C117" i="17"/>
  <c r="L123" i="17" s="1"/>
  <c r="B117" i="17"/>
  <c r="G116" i="17"/>
  <c r="F116" i="17"/>
  <c r="E116" i="17"/>
  <c r="D116" i="17"/>
  <c r="C116" i="17"/>
  <c r="G107" i="17"/>
  <c r="F107" i="17"/>
  <c r="E107" i="17"/>
  <c r="B107" i="17"/>
  <c r="G105" i="17"/>
  <c r="F105" i="17"/>
  <c r="E105" i="17"/>
  <c r="N109" i="17" s="1"/>
  <c r="D105" i="17"/>
  <c r="M109" i="17" s="1"/>
  <c r="B105" i="17"/>
  <c r="G103" i="17"/>
  <c r="P108" i="17" s="1"/>
  <c r="F103" i="17"/>
  <c r="O108" i="17" s="1"/>
  <c r="E103" i="17"/>
  <c r="B103" i="17"/>
  <c r="G101" i="17"/>
  <c r="P107" i="17" s="1"/>
  <c r="E101" i="17"/>
  <c r="N107" i="17" s="1"/>
  <c r="D101" i="17"/>
  <c r="B101" i="17"/>
  <c r="G100" i="17"/>
  <c r="F100" i="17"/>
  <c r="E100" i="17"/>
  <c r="D100" i="17"/>
  <c r="C100" i="17"/>
  <c r="L86" i="17"/>
  <c r="G89" i="17"/>
  <c r="B89" i="17"/>
  <c r="G87" i="17"/>
  <c r="C87" i="17"/>
  <c r="B87" i="17"/>
  <c r="G85" i="17"/>
  <c r="P90" i="17" s="1"/>
  <c r="B85" i="17"/>
  <c r="G83" i="17"/>
  <c r="P89" i="17" s="1"/>
  <c r="B83" i="17"/>
  <c r="G82" i="17"/>
  <c r="F82" i="17"/>
  <c r="E82" i="17"/>
  <c r="D82" i="17"/>
  <c r="C82" i="17"/>
  <c r="P73" i="17"/>
  <c r="L74" i="17"/>
  <c r="G72" i="17"/>
  <c r="B72" i="17"/>
  <c r="G70" i="17"/>
  <c r="B70" i="17"/>
  <c r="G68" i="17"/>
  <c r="B68" i="17"/>
  <c r="G66" i="17"/>
  <c r="P72" i="17" s="1"/>
  <c r="B66" i="17"/>
  <c r="G65" i="17"/>
  <c r="F65" i="17"/>
  <c r="E65" i="17"/>
  <c r="D65" i="17"/>
  <c r="C65" i="17"/>
  <c r="N54" i="17"/>
  <c r="L54" i="17"/>
  <c r="O53" i="17"/>
  <c r="P52" i="17"/>
  <c r="O52" i="17"/>
  <c r="N52" i="17"/>
  <c r="L52" i="17"/>
  <c r="G57" i="17"/>
  <c r="B57" i="17"/>
  <c r="G55" i="17"/>
  <c r="B55" i="17"/>
  <c r="G53" i="17"/>
  <c r="P53" i="17" s="1"/>
  <c r="B53" i="17"/>
  <c r="G51" i="17"/>
  <c r="B51" i="17"/>
  <c r="G50" i="17"/>
  <c r="F50" i="17"/>
  <c r="E50" i="17"/>
  <c r="D50" i="17"/>
  <c r="C50" i="17"/>
  <c r="G41" i="17"/>
  <c r="B35" i="17"/>
  <c r="C34" i="17"/>
  <c r="D34" i="17"/>
  <c r="E34" i="17"/>
  <c r="F34" i="17"/>
  <c r="G34" i="17"/>
  <c r="G39" i="17"/>
  <c r="P43" i="17" s="1"/>
  <c r="K46" i="17" s="1"/>
  <c r="F39" i="17"/>
  <c r="O38" i="17" s="1"/>
  <c r="G37" i="17"/>
  <c r="P37" i="17" s="1"/>
  <c r="G35" i="17"/>
  <c r="P41" i="17" s="1"/>
  <c r="F27" i="17"/>
  <c r="F72" i="17" s="1"/>
  <c r="F26" i="17"/>
  <c r="F70" i="17" s="1"/>
  <c r="F25" i="17"/>
  <c r="F37" i="17" s="1"/>
  <c r="F24" i="17"/>
  <c r="F35" i="17" s="1"/>
  <c r="E27" i="17"/>
  <c r="E41" i="17" s="1"/>
  <c r="D27" i="17"/>
  <c r="D72" i="17" s="1"/>
  <c r="C27" i="17"/>
  <c r="C41" i="17" s="1"/>
  <c r="H26" i="17"/>
  <c r="H39" i="17" s="1"/>
  <c r="E26" i="17"/>
  <c r="E70" i="17" s="1"/>
  <c r="N74" i="17" s="1"/>
  <c r="D26" i="17"/>
  <c r="D70" i="17" s="1"/>
  <c r="C26" i="17"/>
  <c r="C70" i="17" s="1"/>
  <c r="H25" i="17"/>
  <c r="H68" i="17" s="1"/>
  <c r="E25" i="17"/>
  <c r="E53" i="17" s="1"/>
  <c r="N53" i="17" s="1"/>
  <c r="D25" i="17"/>
  <c r="D68" i="17" s="1"/>
  <c r="M68" i="17" s="1"/>
  <c r="C25" i="17"/>
  <c r="C68" i="17" s="1"/>
  <c r="H24" i="17"/>
  <c r="H101" i="17" s="1"/>
  <c r="E24" i="17"/>
  <c r="E35" i="17" s="1"/>
  <c r="D24" i="17"/>
  <c r="D51" i="17" s="1"/>
  <c r="C24" i="17"/>
  <c r="C35" i="17" s="1"/>
  <c r="L41" i="17" s="1"/>
  <c r="F18" i="17"/>
  <c r="E18" i="17"/>
  <c r="D18" i="17"/>
  <c r="C18" i="17"/>
  <c r="G17" i="17"/>
  <c r="G16" i="17"/>
  <c r="G15" i="17"/>
  <c r="F17" i="17"/>
  <c r="E17" i="17"/>
  <c r="D17" i="17"/>
  <c r="C17" i="17"/>
  <c r="F16" i="17"/>
  <c r="E16" i="17"/>
  <c r="D16" i="17"/>
  <c r="C16" i="17"/>
  <c r="F15" i="17"/>
  <c r="E15" i="17"/>
  <c r="D15" i="17"/>
  <c r="C15" i="17"/>
  <c r="B41" i="17"/>
  <c r="B39" i="17"/>
  <c r="B37" i="17"/>
  <c r="I105" i="16"/>
  <c r="E104" i="16"/>
  <c r="F104" i="16"/>
  <c r="G104" i="16"/>
  <c r="D104" i="16"/>
  <c r="H101" i="16"/>
  <c r="H102" i="16"/>
  <c r="H103" i="16"/>
  <c r="H100" i="16"/>
  <c r="D101" i="16"/>
  <c r="E101" i="16"/>
  <c r="F101" i="16"/>
  <c r="G101" i="16"/>
  <c r="D102" i="16"/>
  <c r="E102" i="16"/>
  <c r="F102" i="16"/>
  <c r="G102" i="16"/>
  <c r="D103" i="16"/>
  <c r="E103" i="16"/>
  <c r="F103" i="16"/>
  <c r="G103" i="16"/>
  <c r="E100" i="16"/>
  <c r="F100" i="16"/>
  <c r="G100" i="16"/>
  <c r="D100" i="16"/>
  <c r="G105" i="16"/>
  <c r="F105" i="16"/>
  <c r="E105" i="16"/>
  <c r="D105" i="16"/>
  <c r="I102" i="16"/>
  <c r="G96" i="16"/>
  <c r="F96" i="16"/>
  <c r="E96" i="16"/>
  <c r="D96" i="16"/>
  <c r="I101" i="16"/>
  <c r="G95" i="16"/>
  <c r="F95" i="16"/>
  <c r="E95" i="16"/>
  <c r="D95" i="16"/>
  <c r="I100" i="16"/>
  <c r="G94" i="16"/>
  <c r="F94" i="16"/>
  <c r="E94" i="16"/>
  <c r="D94" i="16"/>
  <c r="E89" i="16"/>
  <c r="F89" i="16"/>
  <c r="G89" i="16"/>
  <c r="E90" i="16"/>
  <c r="F90" i="16"/>
  <c r="G90" i="16"/>
  <c r="E91" i="16"/>
  <c r="F91" i="16"/>
  <c r="G91" i="16"/>
  <c r="D91" i="16"/>
  <c r="D90" i="16"/>
  <c r="D89" i="16"/>
  <c r="E88" i="16"/>
  <c r="F88" i="16"/>
  <c r="G88" i="16"/>
  <c r="D88" i="16"/>
  <c r="D86" i="16"/>
  <c r="M76" i="16"/>
  <c r="N84" i="16"/>
  <c r="F83" i="16"/>
  <c r="E83" i="16"/>
  <c r="D83" i="16"/>
  <c r="C83" i="16"/>
  <c r="G83" i="16" s="1"/>
  <c r="O82" i="16"/>
  <c r="N82" i="16"/>
  <c r="L81" i="16"/>
  <c r="G81" i="16"/>
  <c r="F81" i="16"/>
  <c r="E81" i="16"/>
  <c r="D81" i="16"/>
  <c r="M84" i="16" s="1"/>
  <c r="C81" i="16"/>
  <c r="L84" i="16" s="1"/>
  <c r="B81" i="16"/>
  <c r="G79" i="16"/>
  <c r="F79" i="16"/>
  <c r="O78" i="16" s="1"/>
  <c r="E79" i="16"/>
  <c r="N83" i="16" s="1"/>
  <c r="D79" i="16"/>
  <c r="M78" i="16" s="1"/>
  <c r="M83" i="16" s="1"/>
  <c r="C79" i="16"/>
  <c r="L83" i="16" s="1"/>
  <c r="B79" i="16"/>
  <c r="N77" i="16"/>
  <c r="L77" i="16"/>
  <c r="L82" i="16" s="1"/>
  <c r="G77" i="16"/>
  <c r="F77" i="16"/>
  <c r="E77" i="16"/>
  <c r="D77" i="16"/>
  <c r="M82" i="16" s="1"/>
  <c r="C77" i="16"/>
  <c r="B77" i="16"/>
  <c r="O81" i="16"/>
  <c r="N76" i="16"/>
  <c r="G75" i="16"/>
  <c r="F75" i="16"/>
  <c r="E75" i="16"/>
  <c r="N81" i="16" s="1"/>
  <c r="D75" i="16"/>
  <c r="M81" i="16" s="1"/>
  <c r="C75" i="16"/>
  <c r="B75" i="16"/>
  <c r="F74" i="16"/>
  <c r="D65" i="16"/>
  <c r="K71" i="16"/>
  <c r="K70" i="16"/>
  <c r="L65" i="16"/>
  <c r="M65" i="16"/>
  <c r="M67" i="16"/>
  <c r="N67" i="16"/>
  <c r="O67" i="16"/>
  <c r="L66" i="16"/>
  <c r="L68" i="16"/>
  <c r="M68" i="16"/>
  <c r="N68" i="16"/>
  <c r="O68" i="16"/>
  <c r="O62" i="16"/>
  <c r="C67" i="16"/>
  <c r="G65" i="16"/>
  <c r="F65" i="16"/>
  <c r="E65" i="16"/>
  <c r="C65" i="16"/>
  <c r="B65" i="16"/>
  <c r="F63" i="16"/>
  <c r="B63" i="16"/>
  <c r="F61" i="16"/>
  <c r="O66" i="16" s="1"/>
  <c r="B61" i="16"/>
  <c r="B59" i="16"/>
  <c r="O48" i="16"/>
  <c r="D52" i="16"/>
  <c r="G50" i="16"/>
  <c r="F50" i="16"/>
  <c r="E50" i="16"/>
  <c r="N53" i="16" s="1"/>
  <c r="D50" i="16"/>
  <c r="C50" i="16"/>
  <c r="L53" i="16" s="1"/>
  <c r="B50" i="16"/>
  <c r="G48" i="16"/>
  <c r="B48" i="16"/>
  <c r="G46" i="16"/>
  <c r="F46" i="16"/>
  <c r="O51" i="16" s="1"/>
  <c r="E46" i="16"/>
  <c r="N46" i="16" s="1"/>
  <c r="B46" i="16"/>
  <c r="D44" i="16"/>
  <c r="M50" i="16" s="1"/>
  <c r="C44" i="16"/>
  <c r="B44" i="16"/>
  <c r="B33" i="16"/>
  <c r="B31" i="16"/>
  <c r="B29" i="16"/>
  <c r="B27" i="16"/>
  <c r="E35" i="16"/>
  <c r="D35" i="16"/>
  <c r="G33" i="16"/>
  <c r="F33" i="16"/>
  <c r="O36" i="16" s="1"/>
  <c r="K40" i="16" s="1"/>
  <c r="E33" i="16"/>
  <c r="N36" i="16" s="1"/>
  <c r="K39" i="16" s="1"/>
  <c r="D33" i="16"/>
  <c r="C33" i="16"/>
  <c r="F29" i="16"/>
  <c r="E29" i="16"/>
  <c r="D29" i="16"/>
  <c r="M53" i="16"/>
  <c r="L50" i="16"/>
  <c r="L36" i="16"/>
  <c r="F15" i="16"/>
  <c r="F26" i="16" s="1"/>
  <c r="F58" i="16" s="1"/>
  <c r="F20" i="16"/>
  <c r="F67" i="16" s="1"/>
  <c r="E20" i="16"/>
  <c r="E67" i="16" s="1"/>
  <c r="D20" i="16"/>
  <c r="D67" i="16" s="1"/>
  <c r="C20" i="16"/>
  <c r="C52" i="16" s="1"/>
  <c r="G18" i="16"/>
  <c r="G31" i="16" s="1"/>
  <c r="F18" i="16"/>
  <c r="E18" i="16"/>
  <c r="E63" i="16" s="1"/>
  <c r="D18" i="16"/>
  <c r="D63" i="16" s="1"/>
  <c r="C18" i="16"/>
  <c r="C31" i="16" s="1"/>
  <c r="G17" i="16"/>
  <c r="G29" i="16" s="1"/>
  <c r="F17" i="16"/>
  <c r="E17" i="16"/>
  <c r="E61" i="16" s="1"/>
  <c r="N61" i="16" s="1"/>
  <c r="N66" i="16" s="1"/>
  <c r="D17" i="16"/>
  <c r="C17" i="16"/>
  <c r="C29" i="16" s="1"/>
  <c r="G16" i="16"/>
  <c r="J16" i="16" s="1"/>
  <c r="G20" i="16" s="1"/>
  <c r="F16" i="16"/>
  <c r="F27" i="16" s="1"/>
  <c r="E16" i="16"/>
  <c r="E27" i="16" s="1"/>
  <c r="D16" i="16"/>
  <c r="D27" i="16" s="1"/>
  <c r="C16" i="16"/>
  <c r="C59" i="16" s="1"/>
  <c r="F10" i="16"/>
  <c r="E10" i="16"/>
  <c r="D10" i="16"/>
  <c r="C10" i="16"/>
  <c r="G9" i="16"/>
  <c r="G8" i="16"/>
  <c r="J6" i="16" s="1"/>
  <c r="G7" i="16"/>
  <c r="F9" i="16"/>
  <c r="E9" i="16"/>
  <c r="D9" i="16"/>
  <c r="C9" i="16"/>
  <c r="F8" i="16"/>
  <c r="E8" i="16"/>
  <c r="D8" i="16"/>
  <c r="C8" i="16"/>
  <c r="F7" i="16"/>
  <c r="E7" i="16"/>
  <c r="D7" i="16"/>
  <c r="C7" i="16"/>
  <c r="G175" i="16"/>
  <c r="G160" i="16"/>
  <c r="G147" i="16"/>
  <c r="N124" i="17" l="1"/>
  <c r="M119" i="17"/>
  <c r="M124" i="17" s="1"/>
  <c r="N119" i="17"/>
  <c r="L91" i="17"/>
  <c r="F101" i="17"/>
  <c r="O107" i="17" s="1"/>
  <c r="C83" i="17"/>
  <c r="L89" i="17" s="1"/>
  <c r="D87" i="17"/>
  <c r="M91" i="17" s="1"/>
  <c r="H103" i="17"/>
  <c r="M69" i="17"/>
  <c r="M74" i="17" s="1"/>
  <c r="D83" i="17"/>
  <c r="M84" i="17" s="1"/>
  <c r="H105" i="17"/>
  <c r="O104" i="17"/>
  <c r="O109" i="17" s="1"/>
  <c r="K23" i="17"/>
  <c r="D89" i="17"/>
  <c r="C103" i="17"/>
  <c r="L108" i="17" s="1"/>
  <c r="C107" i="17"/>
  <c r="P57" i="17"/>
  <c r="D85" i="17"/>
  <c r="C101" i="17"/>
  <c r="L107" i="17" s="1"/>
  <c r="D103" i="17"/>
  <c r="M103" i="17" s="1"/>
  <c r="M108" i="17" s="1"/>
  <c r="C105" i="17"/>
  <c r="L104" i="17" s="1"/>
  <c r="L109" i="17" s="1"/>
  <c r="D107" i="17"/>
  <c r="N108" i="17"/>
  <c r="P104" i="17"/>
  <c r="P109" i="17" s="1"/>
  <c r="M107" i="17"/>
  <c r="N103" i="17"/>
  <c r="D35" i="17"/>
  <c r="L68" i="17"/>
  <c r="L73" i="17" s="1"/>
  <c r="C85" i="17"/>
  <c r="C89" i="17"/>
  <c r="E85" i="17"/>
  <c r="N85" i="17" s="1"/>
  <c r="N90" i="17" s="1"/>
  <c r="E89" i="17"/>
  <c r="E83" i="17"/>
  <c r="N89" i="17" s="1"/>
  <c r="F85" i="17"/>
  <c r="O90" i="17" s="1"/>
  <c r="E87" i="17"/>
  <c r="N91" i="17" s="1"/>
  <c r="F89" i="17"/>
  <c r="P69" i="17"/>
  <c r="P74" i="17" s="1"/>
  <c r="F83" i="17"/>
  <c r="O89" i="17" s="1"/>
  <c r="F87" i="17"/>
  <c r="M73" i="17"/>
  <c r="O69" i="17"/>
  <c r="O74" i="17" s="1"/>
  <c r="H85" i="17"/>
  <c r="H83" i="17"/>
  <c r="H87" i="17"/>
  <c r="M89" i="17"/>
  <c r="P86" i="17"/>
  <c r="P91" i="17" s="1"/>
  <c r="L85" i="17"/>
  <c r="L90" i="17" s="1"/>
  <c r="M85" i="17"/>
  <c r="M90" i="17" s="1"/>
  <c r="J14" i="17"/>
  <c r="E66" i="17"/>
  <c r="N72" i="17" s="1"/>
  <c r="J15" i="17"/>
  <c r="F51" i="17"/>
  <c r="F68" i="17"/>
  <c r="O73" i="17" s="1"/>
  <c r="M52" i="17"/>
  <c r="M57" i="17" s="1"/>
  <c r="E51" i="17"/>
  <c r="N57" i="17" s="1"/>
  <c r="F53" i="17"/>
  <c r="O58" i="17" s="1"/>
  <c r="F55" i="17"/>
  <c r="D66" i="17"/>
  <c r="E68" i="17"/>
  <c r="H53" i="17"/>
  <c r="H55" i="17"/>
  <c r="F66" i="17"/>
  <c r="O72" i="17" s="1"/>
  <c r="H70" i="17"/>
  <c r="H51" i="17"/>
  <c r="F41" i="17"/>
  <c r="C57" i="17"/>
  <c r="H66" i="17"/>
  <c r="C72" i="17"/>
  <c r="D41" i="17"/>
  <c r="C53" i="17"/>
  <c r="L53" i="17" s="1"/>
  <c r="C55" i="17"/>
  <c r="L59" i="17" s="1"/>
  <c r="D57" i="17"/>
  <c r="P58" i="17"/>
  <c r="C51" i="17"/>
  <c r="L57" i="17" s="1"/>
  <c r="D53" i="17"/>
  <c r="M58" i="17" s="1"/>
  <c r="K61" i="17" s="1"/>
  <c r="D55" i="17"/>
  <c r="E57" i="17"/>
  <c r="E72" i="17"/>
  <c r="P42" i="17"/>
  <c r="M36" i="17"/>
  <c r="M41" i="17" s="1"/>
  <c r="E55" i="17"/>
  <c r="N59" i="17" s="1"/>
  <c r="F57" i="17"/>
  <c r="P54" i="17"/>
  <c r="P59" i="17" s="1"/>
  <c r="C66" i="17"/>
  <c r="L72" i="17" s="1"/>
  <c r="O57" i="17"/>
  <c r="L58" i="17"/>
  <c r="N58" i="17"/>
  <c r="K24" i="17"/>
  <c r="H27" i="17" s="1"/>
  <c r="O43" i="17"/>
  <c r="H35" i="17"/>
  <c r="D37" i="17"/>
  <c r="E39" i="17"/>
  <c r="N38" i="17" s="1"/>
  <c r="E37" i="17"/>
  <c r="N37" i="17" s="1"/>
  <c r="O42" i="17"/>
  <c r="H37" i="17"/>
  <c r="D140" i="17"/>
  <c r="C39" i="17"/>
  <c r="L43" i="17" s="1"/>
  <c r="D39" i="17"/>
  <c r="M38" i="17" s="1"/>
  <c r="G140" i="17"/>
  <c r="E140" i="17"/>
  <c r="F140" i="17"/>
  <c r="C37" i="17"/>
  <c r="L37" i="17" s="1"/>
  <c r="O84" i="16"/>
  <c r="O79" i="16"/>
  <c r="O83" i="16"/>
  <c r="M62" i="16"/>
  <c r="G67" i="16"/>
  <c r="E52" i="16"/>
  <c r="G52" i="16" s="1"/>
  <c r="F59" i="16"/>
  <c r="O60" i="16" s="1"/>
  <c r="O65" i="16" s="1"/>
  <c r="G61" i="16"/>
  <c r="G63" i="16"/>
  <c r="C27" i="16"/>
  <c r="L33" i="16" s="1"/>
  <c r="G27" i="16"/>
  <c r="F44" i="16"/>
  <c r="O45" i="16" s="1"/>
  <c r="F43" i="16"/>
  <c r="L35" i="16"/>
  <c r="E59" i="16"/>
  <c r="N52" i="16"/>
  <c r="F35" i="16"/>
  <c r="F52" i="16"/>
  <c r="M34" i="16"/>
  <c r="D31" i="16"/>
  <c r="M30" i="16" s="1"/>
  <c r="M35" i="16" s="1"/>
  <c r="G44" i="16"/>
  <c r="C48" i="16"/>
  <c r="L52" i="16" s="1"/>
  <c r="E44" i="16"/>
  <c r="N45" i="16" s="1"/>
  <c r="E31" i="16"/>
  <c r="N30" i="16" s="1"/>
  <c r="N35" i="16" s="1"/>
  <c r="D48" i="16"/>
  <c r="M47" i="16" s="1"/>
  <c r="M52" i="16" s="1"/>
  <c r="O53" i="16"/>
  <c r="C61" i="16"/>
  <c r="C63" i="16"/>
  <c r="L67" i="16" s="1"/>
  <c r="G59" i="16"/>
  <c r="O34" i="16"/>
  <c r="F31" i="16"/>
  <c r="O35" i="16" s="1"/>
  <c r="K38" i="16" s="1"/>
  <c r="C46" i="16"/>
  <c r="L46" i="16" s="1"/>
  <c r="E48" i="16"/>
  <c r="N47" i="16" s="1"/>
  <c r="D61" i="16"/>
  <c r="M66" i="16" s="1"/>
  <c r="M33" i="16"/>
  <c r="C35" i="16"/>
  <c r="D46" i="16"/>
  <c r="M51" i="16" s="1"/>
  <c r="F48" i="16"/>
  <c r="O52" i="16" s="1"/>
  <c r="K55" i="16" s="1"/>
  <c r="D59" i="16"/>
  <c r="O63" i="16"/>
  <c r="N51" i="16"/>
  <c r="L51" i="16"/>
  <c r="L29" i="16"/>
  <c r="L34" i="16" s="1"/>
  <c r="G35" i="16"/>
  <c r="N28" i="16"/>
  <c r="N33" i="16" s="1"/>
  <c r="O28" i="16"/>
  <c r="O33" i="16" s="1"/>
  <c r="J17" i="16"/>
  <c r="N29" i="16"/>
  <c r="N34" i="16" s="1"/>
  <c r="M31" i="16"/>
  <c r="M36" i="16" s="1"/>
  <c r="J7" i="16"/>
  <c r="I44" i="15"/>
  <c r="I42" i="15"/>
  <c r="F42" i="15"/>
  <c r="I52" i="15"/>
  <c r="I54" i="15"/>
  <c r="I53" i="15"/>
  <c r="C68" i="15"/>
  <c r="G55" i="15"/>
  <c r="H55" i="15"/>
  <c r="I55" i="15"/>
  <c r="J55" i="15"/>
  <c r="F55" i="15"/>
  <c r="E55" i="15"/>
  <c r="E45" i="15"/>
  <c r="D66" i="15"/>
  <c r="E69" i="15"/>
  <c r="E70" i="15"/>
  <c r="E68" i="15"/>
  <c r="E42" i="15"/>
  <c r="D53" i="15"/>
  <c r="C53" i="15"/>
  <c r="D43" i="15"/>
  <c r="C43" i="15"/>
  <c r="D32" i="15"/>
  <c r="L34" i="15" s="1"/>
  <c r="C32" i="15"/>
  <c r="J45" i="15"/>
  <c r="D52" i="15"/>
  <c r="C52" i="15"/>
  <c r="F51" i="15"/>
  <c r="E54" i="15"/>
  <c r="F54" i="15"/>
  <c r="G54" i="15"/>
  <c r="H54" i="15"/>
  <c r="J54" i="15"/>
  <c r="F53" i="15"/>
  <c r="G53" i="15"/>
  <c r="H53" i="15"/>
  <c r="J53" i="15"/>
  <c r="E53" i="15"/>
  <c r="F52" i="15"/>
  <c r="G52" i="15"/>
  <c r="H52" i="15"/>
  <c r="J52" i="15"/>
  <c r="E52" i="15"/>
  <c r="C54" i="15"/>
  <c r="H51" i="15"/>
  <c r="G51" i="15"/>
  <c r="D54" i="15" s="1"/>
  <c r="L43" i="15"/>
  <c r="L44" i="15"/>
  <c r="L42" i="15"/>
  <c r="K46" i="15"/>
  <c r="F46" i="15"/>
  <c r="G46" i="15"/>
  <c r="H46" i="15"/>
  <c r="I46" i="15"/>
  <c r="J46" i="15"/>
  <c r="E46" i="15"/>
  <c r="K45" i="15"/>
  <c r="G45" i="15"/>
  <c r="H45" i="15"/>
  <c r="I45" i="15"/>
  <c r="F45" i="15"/>
  <c r="E43" i="15"/>
  <c r="F43" i="15"/>
  <c r="G43" i="15"/>
  <c r="H43" i="15"/>
  <c r="I43" i="15"/>
  <c r="J43" i="15"/>
  <c r="K43" i="15"/>
  <c r="G42" i="15"/>
  <c r="H42" i="15"/>
  <c r="J42" i="15"/>
  <c r="K42" i="15"/>
  <c r="F44" i="15"/>
  <c r="G44" i="15"/>
  <c r="H44" i="15"/>
  <c r="J44" i="15"/>
  <c r="K44" i="15"/>
  <c r="E44" i="15"/>
  <c r="D44" i="15"/>
  <c r="C44" i="15"/>
  <c r="D42" i="15"/>
  <c r="K41" i="15"/>
  <c r="H41" i="15"/>
  <c r="G41" i="15"/>
  <c r="F41" i="15"/>
  <c r="M33" i="15"/>
  <c r="M32" i="15"/>
  <c r="M31" i="15"/>
  <c r="H30" i="15"/>
  <c r="G30" i="15"/>
  <c r="F30" i="15"/>
  <c r="J22" i="13"/>
  <c r="K32" i="15"/>
  <c r="C70" i="15"/>
  <c r="P41" i="14"/>
  <c r="O43" i="14"/>
  <c r="Q43" i="14"/>
  <c r="O44" i="14"/>
  <c r="Q44" i="14"/>
  <c r="F35" i="15"/>
  <c r="L35" i="15"/>
  <c r="K35" i="15"/>
  <c r="L30" i="15"/>
  <c r="K30" i="15"/>
  <c r="D33" i="15"/>
  <c r="D31" i="15"/>
  <c r="G35" i="15" s="1"/>
  <c r="E33" i="15"/>
  <c r="E31" i="15"/>
  <c r="G31" i="15"/>
  <c r="H31" i="15"/>
  <c r="I31" i="15"/>
  <c r="J31" i="15"/>
  <c r="K31" i="15"/>
  <c r="L31" i="15"/>
  <c r="I32" i="15"/>
  <c r="J32" i="15"/>
  <c r="L32" i="15"/>
  <c r="G33" i="15"/>
  <c r="H33" i="15"/>
  <c r="I33" i="15"/>
  <c r="J33" i="15"/>
  <c r="K33" i="15"/>
  <c r="L33" i="15"/>
  <c r="F33" i="15"/>
  <c r="F31" i="15"/>
  <c r="D15" i="15"/>
  <c r="D21" i="15" s="1"/>
  <c r="G32" i="15" s="1"/>
  <c r="E15" i="15"/>
  <c r="E21" i="15" s="1"/>
  <c r="H32" i="15" s="1"/>
  <c r="G15" i="15"/>
  <c r="K21" i="15" s="1"/>
  <c r="E32" i="15" s="1"/>
  <c r="C15" i="15"/>
  <c r="C21" i="15" s="1"/>
  <c r="C81" i="14"/>
  <c r="C78" i="14"/>
  <c r="C77" i="14"/>
  <c r="C75" i="14" a="1"/>
  <c r="C75" i="14" s="1"/>
  <c r="D69" i="14"/>
  <c r="C69" i="14"/>
  <c r="P30" i="14"/>
  <c r="C45" i="14"/>
  <c r="D45" i="14"/>
  <c r="E45" i="14"/>
  <c r="B45" i="14"/>
  <c r="G45" i="14"/>
  <c r="G44" i="14"/>
  <c r="C44" i="14"/>
  <c r="D44" i="14"/>
  <c r="E44" i="14"/>
  <c r="B44" i="14"/>
  <c r="N68" i="17" l="1"/>
  <c r="N73" i="17" s="1"/>
  <c r="O86" i="17"/>
  <c r="O91" i="17" s="1"/>
  <c r="M67" i="17"/>
  <c r="M72" i="17"/>
  <c r="O54" i="17"/>
  <c r="O59" i="17" s="1"/>
  <c r="M54" i="17"/>
  <c r="M59" i="17" s="1"/>
  <c r="M42" i="17"/>
  <c r="K45" i="17" s="1"/>
  <c r="N41" i="17"/>
  <c r="N42" i="17"/>
  <c r="N43" i="17"/>
  <c r="L42" i="17"/>
  <c r="O41" i="17"/>
  <c r="M43" i="17"/>
  <c r="N50" i="16"/>
  <c r="O50" i="16"/>
  <c r="L61" i="16"/>
  <c r="N60" i="16"/>
  <c r="N65" i="16" s="1"/>
  <c r="J34" i="15"/>
  <c r="H34" i="15"/>
  <c r="K34" i="15"/>
  <c r="E47" i="15"/>
  <c r="K47" i="15"/>
  <c r="F47" i="15"/>
  <c r="G47" i="15"/>
  <c r="H47" i="15"/>
  <c r="I47" i="15"/>
  <c r="J47" i="15"/>
  <c r="E34" i="15"/>
  <c r="C69" i="15"/>
  <c r="F32" i="15"/>
  <c r="G34" i="15"/>
  <c r="G36" i="15" s="1"/>
  <c r="I34" i="15"/>
  <c r="E35" i="15"/>
  <c r="J35" i="15"/>
  <c r="J36" i="15" s="1"/>
  <c r="I35" i="15"/>
  <c r="I36" i="15" s="1"/>
  <c r="H35" i="15"/>
  <c r="H36" i="15" s="1"/>
  <c r="F34" i="15"/>
  <c r="F36" i="15" s="1"/>
  <c r="L36" i="15"/>
  <c r="K36" i="15"/>
  <c r="C65" i="14" a="1"/>
  <c r="C65" i="14" s="1"/>
  <c r="D51" i="14"/>
  <c r="C51" i="14"/>
  <c r="E57" i="14"/>
  <c r="E56" i="14"/>
  <c r="E55" i="14"/>
  <c r="H22" i="14"/>
  <c r="E27" i="14"/>
  <c r="E19" i="14"/>
  <c r="J27" i="14"/>
  <c r="I27" i="14"/>
  <c r="H27" i="14"/>
  <c r="B30" i="14" s="1"/>
  <c r="G27" i="14"/>
  <c r="B29" i="14" s="1"/>
  <c r="F27" i="14"/>
  <c r="J19" i="14"/>
  <c r="I19" i="14"/>
  <c r="H19" i="14"/>
  <c r="G19" i="14"/>
  <c r="F19" i="14"/>
  <c r="G20" i="14"/>
  <c r="F20" i="14"/>
  <c r="E20" i="14"/>
  <c r="C30" i="14"/>
  <c r="B22" i="14"/>
  <c r="B21" i="14"/>
  <c r="C21" i="14"/>
  <c r="G28" i="14"/>
  <c r="C29" i="14" s="1"/>
  <c r="F28" i="14"/>
  <c r="E28" i="14"/>
  <c r="F21" i="14"/>
  <c r="G21" i="14"/>
  <c r="F29" i="14" s="1"/>
  <c r="H21" i="14"/>
  <c r="I21" i="14"/>
  <c r="J21" i="14"/>
  <c r="F22" i="14"/>
  <c r="G22" i="14"/>
  <c r="I22" i="14"/>
  <c r="J22" i="14"/>
  <c r="E22" i="14"/>
  <c r="E21" i="14"/>
  <c r="D22" i="14"/>
  <c r="D21" i="14"/>
  <c r="C22" i="14"/>
  <c r="I60" i="13"/>
  <c r="D55" i="13"/>
  <c r="E55" i="13"/>
  <c r="F55" i="13"/>
  <c r="G55" i="13"/>
  <c r="H55" i="13"/>
  <c r="I55" i="13"/>
  <c r="E54" i="13"/>
  <c r="F54" i="13"/>
  <c r="G54" i="13"/>
  <c r="H54" i="13"/>
  <c r="I54" i="13"/>
  <c r="D54" i="13"/>
  <c r="H60" i="13" s="1"/>
  <c r="E53" i="13"/>
  <c r="F53" i="13"/>
  <c r="G53" i="13"/>
  <c r="H53" i="13"/>
  <c r="I53" i="13"/>
  <c r="D53" i="13"/>
  <c r="C53" i="13"/>
  <c r="B53" i="13"/>
  <c r="J44" i="13"/>
  <c r="J45" i="13"/>
  <c r="J43" i="13"/>
  <c r="G46" i="13"/>
  <c r="C43" i="13"/>
  <c r="I46" i="13"/>
  <c r="F60" i="13"/>
  <c r="E60" i="13"/>
  <c r="D37" i="13"/>
  <c r="D23" i="13"/>
  <c r="E22" i="13"/>
  <c r="C22" i="13"/>
  <c r="J37" i="13"/>
  <c r="G37" i="13"/>
  <c r="I34" i="13"/>
  <c r="I33" i="13"/>
  <c r="C55" i="13"/>
  <c r="C54" i="13"/>
  <c r="C44" i="13"/>
  <c r="C45" i="13"/>
  <c r="G35" i="13"/>
  <c r="H35" i="13"/>
  <c r="C35" i="13"/>
  <c r="C34" i="13"/>
  <c r="C33" i="13"/>
  <c r="J32" i="13"/>
  <c r="L22" i="13"/>
  <c r="E23" i="13"/>
  <c r="F23" i="13"/>
  <c r="G23" i="13"/>
  <c r="G34" i="13" s="1"/>
  <c r="H23" i="13"/>
  <c r="H34" i="13" s="1"/>
  <c r="I23" i="13"/>
  <c r="J23" i="13"/>
  <c r="K23" i="13"/>
  <c r="E24" i="13"/>
  <c r="E35" i="13" s="1"/>
  <c r="F24" i="13"/>
  <c r="F35" i="13" s="1"/>
  <c r="G24" i="13"/>
  <c r="H24" i="13"/>
  <c r="I24" i="13"/>
  <c r="I35" i="13" s="1"/>
  <c r="J24" i="13"/>
  <c r="K24" i="13"/>
  <c r="F22" i="13"/>
  <c r="F26" i="13" s="1"/>
  <c r="G22" i="13"/>
  <c r="G33" i="13" s="1"/>
  <c r="H22" i="13"/>
  <c r="H33" i="13" s="1"/>
  <c r="I22" i="13"/>
  <c r="K22" i="13"/>
  <c r="D24" i="13"/>
  <c r="L24" i="13" s="1"/>
  <c r="D22" i="13"/>
  <c r="C24" i="13"/>
  <c r="E25" i="13"/>
  <c r="D25" i="13"/>
  <c r="C23" i="13"/>
  <c r="K21" i="13"/>
  <c r="J21" i="13"/>
  <c r="G25" i="13"/>
  <c r="H26" i="13"/>
  <c r="E51" i="12"/>
  <c r="D50" i="12"/>
  <c r="C50" i="12"/>
  <c r="D49" i="12"/>
  <c r="C49" i="12"/>
  <c r="D48" i="12"/>
  <c r="C48" i="12"/>
  <c r="G47" i="12"/>
  <c r="F47" i="12"/>
  <c r="D40" i="12"/>
  <c r="C40" i="12"/>
  <c r="D39" i="12"/>
  <c r="C39" i="12"/>
  <c r="G38" i="12"/>
  <c r="F38" i="12"/>
  <c r="D30" i="12"/>
  <c r="C30" i="12"/>
  <c r="G29" i="12"/>
  <c r="F29" i="12"/>
  <c r="H25" i="12"/>
  <c r="E24" i="12"/>
  <c r="K23" i="12"/>
  <c r="J23" i="12"/>
  <c r="I23" i="12"/>
  <c r="H23" i="12"/>
  <c r="G23" i="12"/>
  <c r="L23" i="12" s="1"/>
  <c r="F23" i="12"/>
  <c r="L22" i="12"/>
  <c r="K22" i="12"/>
  <c r="J22" i="12"/>
  <c r="H22" i="12"/>
  <c r="G22" i="12"/>
  <c r="F22" i="12"/>
  <c r="K21" i="12"/>
  <c r="K25" i="12" s="1"/>
  <c r="J21" i="12"/>
  <c r="I21" i="12"/>
  <c r="H21" i="12"/>
  <c r="F21" i="12"/>
  <c r="D21" i="12"/>
  <c r="F25" i="12" s="1"/>
  <c r="K20" i="12"/>
  <c r="G20" i="12"/>
  <c r="F20" i="12"/>
  <c r="D14" i="12"/>
  <c r="F13" i="12"/>
  <c r="I22" i="12" s="1"/>
  <c r="C13" i="12"/>
  <c r="D12" i="12"/>
  <c r="G21" i="12" s="1"/>
  <c r="Q19" i="2"/>
  <c r="P18" i="11"/>
  <c r="N21" i="11"/>
  <c r="K26" i="2"/>
  <c r="K17" i="2"/>
  <c r="K28" i="2"/>
  <c r="K18" i="2"/>
  <c r="K19" i="2"/>
  <c r="G16" i="2"/>
  <c r="F16" i="2"/>
  <c r="E16" i="2"/>
  <c r="D10" i="2"/>
  <c r="P17" i="2"/>
  <c r="S17" i="2"/>
  <c r="D17" i="2"/>
  <c r="D20" i="2" s="1"/>
  <c r="C35" i="2"/>
  <c r="G34" i="2"/>
  <c r="C36" i="2" s="1"/>
  <c r="F34" i="2"/>
  <c r="E34" i="2"/>
  <c r="C37" i="2" s="1"/>
  <c r="C28" i="2"/>
  <c r="C26" i="2"/>
  <c r="C27" i="2"/>
  <c r="C28" i="11"/>
  <c r="G25" i="2"/>
  <c r="F25" i="2"/>
  <c r="E25" i="2"/>
  <c r="E17" i="2"/>
  <c r="D18" i="2"/>
  <c r="D19" i="2"/>
  <c r="J20" i="2"/>
  <c r="K11" i="2"/>
  <c r="P19" i="2" s="1"/>
  <c r="K12" i="2"/>
  <c r="P20" i="2" s="1"/>
  <c r="K10" i="2"/>
  <c r="P18" i="2" s="1"/>
  <c r="E10" i="2"/>
  <c r="F17" i="2" s="1"/>
  <c r="F10" i="2"/>
  <c r="G17" i="2" s="1"/>
  <c r="E11" i="2"/>
  <c r="F18" i="2" s="1"/>
  <c r="F11" i="2"/>
  <c r="G18" i="2" s="1"/>
  <c r="E12" i="2"/>
  <c r="F19" i="2" s="1"/>
  <c r="F12" i="2"/>
  <c r="G19" i="2" s="1"/>
  <c r="D11" i="2"/>
  <c r="E18" i="2" s="1"/>
  <c r="D12" i="2"/>
  <c r="D19" i="11"/>
  <c r="C37" i="11"/>
  <c r="C36" i="11"/>
  <c r="C35" i="11"/>
  <c r="C21" i="11"/>
  <c r="C20" i="11"/>
  <c r="C19" i="11"/>
  <c r="C29" i="11"/>
  <c r="C27" i="11"/>
  <c r="F20" i="11"/>
  <c r="E21" i="11"/>
  <c r="E19" i="11"/>
  <c r="J19" i="11" s="1"/>
  <c r="D20" i="11"/>
  <c r="D21" i="11"/>
  <c r="H12" i="11"/>
  <c r="G13" i="11"/>
  <c r="G11" i="11"/>
  <c r="M12" i="11"/>
  <c r="O19" i="11" s="1"/>
  <c r="M13" i="11"/>
  <c r="O20" i="11" s="1"/>
  <c r="M11" i="11"/>
  <c r="O18" i="11" s="1"/>
  <c r="D4" i="11"/>
  <c r="C11" i="11" s="1"/>
  <c r="D6" i="11"/>
  <c r="C13" i="11" s="1"/>
  <c r="C5" i="11"/>
  <c r="G12" i="11" s="1"/>
  <c r="H20" i="2"/>
  <c r="I20" i="2"/>
  <c r="E36" i="15" l="1"/>
  <c r="I29" i="14"/>
  <c r="I30" i="14" s="1"/>
  <c r="F30" i="14"/>
  <c r="K22" i="14"/>
  <c r="H23" i="14"/>
  <c r="I23" i="14"/>
  <c r="D29" i="14"/>
  <c r="Q28" i="14" s="1"/>
  <c r="K21" i="14"/>
  <c r="J29" i="14"/>
  <c r="J30" i="14" s="1"/>
  <c r="J31" i="14" s="1"/>
  <c r="F31" i="14"/>
  <c r="G29" i="14"/>
  <c r="G30" i="14" s="1"/>
  <c r="E29" i="14"/>
  <c r="E30" i="14" s="1"/>
  <c r="H29" i="14"/>
  <c r="D23" i="14"/>
  <c r="G23" i="14"/>
  <c r="H30" i="14"/>
  <c r="H31" i="14" s="1"/>
  <c r="F23" i="14"/>
  <c r="E23" i="14"/>
  <c r="D56" i="13"/>
  <c r="E64" i="13"/>
  <c r="G64" i="13" s="1"/>
  <c r="E63" i="13"/>
  <c r="G63" i="13" s="1"/>
  <c r="E66" i="13"/>
  <c r="H36" i="13"/>
  <c r="G36" i="13"/>
  <c r="H37" i="13"/>
  <c r="F34" i="13"/>
  <c r="E34" i="13"/>
  <c r="E33" i="13"/>
  <c r="I37" i="13"/>
  <c r="F25" i="13"/>
  <c r="F27" i="13" s="1"/>
  <c r="J26" i="13"/>
  <c r="J27" i="13" s="1"/>
  <c r="I25" i="13"/>
  <c r="I27" i="13" s="1"/>
  <c r="I36" i="13"/>
  <c r="I38" i="13" s="1"/>
  <c r="G26" i="13"/>
  <c r="G27" i="13" s="1"/>
  <c r="H25" i="13"/>
  <c r="H27" i="13" s="1"/>
  <c r="D35" i="13"/>
  <c r="I26" i="13"/>
  <c r="K26" i="13"/>
  <c r="K27" i="13" s="1"/>
  <c r="J35" i="13"/>
  <c r="J33" i="13" s="1"/>
  <c r="J38" i="13" s="1"/>
  <c r="F33" i="13"/>
  <c r="H43" i="13" s="1"/>
  <c r="E62" i="13"/>
  <c r="G62" i="13" s="1"/>
  <c r="G38" i="13"/>
  <c r="E26" i="13"/>
  <c r="E27" i="13"/>
  <c r="L23" i="13"/>
  <c r="D26" i="13"/>
  <c r="D27" i="13" s="1"/>
  <c r="H30" i="12"/>
  <c r="I31" i="12"/>
  <c r="I24" i="12"/>
  <c r="I32" i="12"/>
  <c r="G25" i="12"/>
  <c r="L21" i="12"/>
  <c r="F30" i="12"/>
  <c r="E30" i="12"/>
  <c r="G30" i="12"/>
  <c r="I30" i="12"/>
  <c r="J30" i="12"/>
  <c r="J31" i="12" s="1"/>
  <c r="I25" i="12"/>
  <c r="H24" i="12"/>
  <c r="J25" i="12"/>
  <c r="J24" i="12"/>
  <c r="F24" i="12"/>
  <c r="G24" i="12"/>
  <c r="E25" i="12"/>
  <c r="E27" i="11"/>
  <c r="J21" i="11"/>
  <c r="F20" i="2"/>
  <c r="G20" i="2"/>
  <c r="E19" i="2"/>
  <c r="F28" i="2" s="1"/>
  <c r="F27" i="2" s="1"/>
  <c r="C12" i="11"/>
  <c r="E20" i="11"/>
  <c r="E28" i="11" s="1"/>
  <c r="F19" i="11"/>
  <c r="F21" i="11"/>
  <c r="H11" i="11"/>
  <c r="H13" i="11"/>
  <c r="G28" i="11"/>
  <c r="D22" i="11"/>
  <c r="H22" i="11"/>
  <c r="G22" i="11"/>
  <c r="I22" i="11"/>
  <c r="I31" i="14" l="1"/>
  <c r="E31" i="14"/>
  <c r="G31" i="14"/>
  <c r="O34" i="14"/>
  <c r="D30" i="14"/>
  <c r="R28" i="14" s="1"/>
  <c r="O31" i="14" s="1"/>
  <c r="H38" i="13"/>
  <c r="H46" i="13"/>
  <c r="H44" i="13"/>
  <c r="H45" i="13"/>
  <c r="E36" i="13"/>
  <c r="J34" i="13"/>
  <c r="D33" i="13"/>
  <c r="D34" i="13"/>
  <c r="F44" i="13"/>
  <c r="E37" i="13"/>
  <c r="E43" i="13"/>
  <c r="F37" i="13"/>
  <c r="F43" i="13"/>
  <c r="G43" i="13"/>
  <c r="I43" i="13"/>
  <c r="F36" i="13"/>
  <c r="F38" i="13" s="1"/>
  <c r="G31" i="12"/>
  <c r="G40" i="12" s="1"/>
  <c r="G39" i="12"/>
  <c r="G32" i="12"/>
  <c r="G41" i="12" s="1"/>
  <c r="E31" i="12"/>
  <c r="E32" i="12"/>
  <c r="K30" i="12"/>
  <c r="F31" i="12"/>
  <c r="I40" i="12"/>
  <c r="H32" i="12"/>
  <c r="I33" i="12"/>
  <c r="H31" i="12"/>
  <c r="H40" i="12" s="1"/>
  <c r="F32" i="12"/>
  <c r="J32" i="12"/>
  <c r="D28" i="11"/>
  <c r="D27" i="11" s="1"/>
  <c r="E20" i="2"/>
  <c r="D28" i="2"/>
  <c r="F26" i="2"/>
  <c r="H28" i="2"/>
  <c r="E28" i="2"/>
  <c r="I28" i="2"/>
  <c r="J28" i="2"/>
  <c r="G28" i="2"/>
  <c r="E22" i="11"/>
  <c r="J20" i="11"/>
  <c r="H28" i="11"/>
  <c r="H29" i="11" s="1"/>
  <c r="D29" i="11"/>
  <c r="G27" i="11"/>
  <c r="G29" i="11"/>
  <c r="F28" i="11"/>
  <c r="F29" i="11" s="1"/>
  <c r="I28" i="11"/>
  <c r="F22" i="11"/>
  <c r="E29" i="11"/>
  <c r="O30" i="14" l="1"/>
  <c r="D31" i="14"/>
  <c r="E45" i="13"/>
  <c r="E46" i="13"/>
  <c r="E44" i="13"/>
  <c r="E38" i="13"/>
  <c r="I44" i="13"/>
  <c r="I45" i="13"/>
  <c r="K34" i="13"/>
  <c r="D44" i="13"/>
  <c r="D36" i="13"/>
  <c r="D38" i="13" s="1"/>
  <c r="F46" i="13"/>
  <c r="F45" i="13"/>
  <c r="K33" i="13"/>
  <c r="D43" i="13"/>
  <c r="G45" i="13"/>
  <c r="G44" i="13"/>
  <c r="H41" i="12"/>
  <c r="H50" i="12" s="1"/>
  <c r="G33" i="12"/>
  <c r="G50" i="12"/>
  <c r="G48" i="12" s="1"/>
  <c r="G51" i="12" s="1"/>
  <c r="G49" i="12"/>
  <c r="F40" i="12"/>
  <c r="F33" i="12"/>
  <c r="I39" i="12"/>
  <c r="I41" i="12"/>
  <c r="I50" i="12" s="1"/>
  <c r="I49" i="12" s="1"/>
  <c r="J33" i="12"/>
  <c r="G42" i="12"/>
  <c r="H49" i="12"/>
  <c r="H39" i="12"/>
  <c r="K32" i="12"/>
  <c r="J40" i="12"/>
  <c r="H33" i="12"/>
  <c r="K31" i="12"/>
  <c r="E40" i="12"/>
  <c r="E33" i="12"/>
  <c r="H27" i="11"/>
  <c r="D26" i="2"/>
  <c r="D27" i="2"/>
  <c r="J27" i="2"/>
  <c r="J26" i="2"/>
  <c r="I26" i="2"/>
  <c r="I27" i="2"/>
  <c r="E26" i="2"/>
  <c r="E27" i="2"/>
  <c r="H26" i="2"/>
  <c r="H27" i="2"/>
  <c r="F29" i="2"/>
  <c r="G26" i="2"/>
  <c r="G27" i="2"/>
  <c r="J28" i="11"/>
  <c r="F27" i="11"/>
  <c r="H35" i="11" s="1"/>
  <c r="E35" i="11"/>
  <c r="E36" i="11" s="1"/>
  <c r="I27" i="11"/>
  <c r="I35" i="11" s="1"/>
  <c r="I36" i="11" s="1"/>
  <c r="I29" i="11"/>
  <c r="D30" i="11"/>
  <c r="J29" i="11"/>
  <c r="G30" i="11"/>
  <c r="E30" i="11"/>
  <c r="H30" i="11"/>
  <c r="U28" i="14" l="1"/>
  <c r="P34" i="14" s="1"/>
  <c r="C80" i="14"/>
  <c r="H56" i="13"/>
  <c r="D45" i="13"/>
  <c r="F56" i="13"/>
  <c r="I56" i="13"/>
  <c r="G56" i="13"/>
  <c r="E56" i="13"/>
  <c r="H42" i="12"/>
  <c r="H48" i="12"/>
  <c r="H51" i="12" s="1"/>
  <c r="F39" i="12"/>
  <c r="K40" i="12"/>
  <c r="E39" i="12"/>
  <c r="F41" i="12"/>
  <c r="F50" i="12" s="1"/>
  <c r="F49" i="12" s="1"/>
  <c r="J39" i="12"/>
  <c r="I48" i="12"/>
  <c r="I51" i="12" s="1"/>
  <c r="I42" i="12"/>
  <c r="E41" i="12"/>
  <c r="J41" i="12"/>
  <c r="J50" i="12" s="1"/>
  <c r="J49" i="12" s="1"/>
  <c r="I36" i="2"/>
  <c r="I37" i="2" s="1"/>
  <c r="E29" i="2"/>
  <c r="K27" i="2"/>
  <c r="D29" i="2"/>
  <c r="G36" i="2"/>
  <c r="G37" i="2" s="1"/>
  <c r="D36" i="2"/>
  <c r="F36" i="2"/>
  <c r="I29" i="2"/>
  <c r="J29" i="2"/>
  <c r="H36" i="2"/>
  <c r="H37" i="2" s="1"/>
  <c r="G29" i="2"/>
  <c r="H29" i="2"/>
  <c r="J36" i="2"/>
  <c r="J37" i="2" s="1"/>
  <c r="E36" i="2"/>
  <c r="E37" i="2" s="1"/>
  <c r="I30" i="11"/>
  <c r="H36" i="11"/>
  <c r="H37" i="11"/>
  <c r="F35" i="11"/>
  <c r="F30" i="11"/>
  <c r="D35" i="11"/>
  <c r="E37" i="11"/>
  <c r="E38" i="11" s="1"/>
  <c r="I37" i="11"/>
  <c r="J27" i="11"/>
  <c r="G35" i="11"/>
  <c r="F66" i="13" l="1"/>
  <c r="G66" i="13" s="1"/>
  <c r="D46" i="13"/>
  <c r="F42" i="12"/>
  <c r="F48" i="12"/>
  <c r="F51" i="12" s="1"/>
  <c r="K41" i="12"/>
  <c r="E50" i="12"/>
  <c r="K39" i="12"/>
  <c r="E48" i="12"/>
  <c r="E42" i="12"/>
  <c r="J48" i="12"/>
  <c r="J51" i="12" s="1"/>
  <c r="J42" i="12"/>
  <c r="I35" i="2"/>
  <c r="I38" i="2" s="1"/>
  <c r="H35" i="2"/>
  <c r="H38" i="2" s="1"/>
  <c r="G35" i="2"/>
  <c r="G38" i="2" s="1"/>
  <c r="E35" i="2"/>
  <c r="E38" i="2" s="1"/>
  <c r="F37" i="2"/>
  <c r="F35" i="2"/>
  <c r="Q17" i="2"/>
  <c r="D35" i="2"/>
  <c r="D37" i="2"/>
  <c r="O17" i="2" s="1"/>
  <c r="J35" i="2"/>
  <c r="J38" i="2" s="1"/>
  <c r="O17" i="11"/>
  <c r="D36" i="11"/>
  <c r="N17" i="11" s="1"/>
  <c r="D37" i="11"/>
  <c r="R17" i="11" s="1"/>
  <c r="F37" i="11"/>
  <c r="F36" i="11"/>
  <c r="G36" i="11"/>
  <c r="G37" i="11"/>
  <c r="H38" i="11"/>
  <c r="I38" i="11"/>
  <c r="F55" i="12" l="1"/>
  <c r="G55" i="12"/>
  <c r="E49" i="12"/>
  <c r="E55" i="12" s="1"/>
  <c r="F38" i="11"/>
  <c r="F38" i="2"/>
  <c r="P21" i="2"/>
  <c r="R17" i="2"/>
  <c r="O19" i="2" s="1"/>
  <c r="D38" i="2"/>
  <c r="O21" i="2" s="1"/>
  <c r="G38" i="11"/>
  <c r="N19" i="11"/>
  <c r="P19" i="11" s="1"/>
  <c r="N20" i="11"/>
  <c r="P20" i="11" s="1"/>
  <c r="N18" i="11"/>
  <c r="D38" i="11"/>
  <c r="O21" i="11" s="1"/>
  <c r="Q31" i="14" l="1"/>
  <c r="Q30" i="14"/>
  <c r="E61" i="12"/>
  <c r="E57" i="12"/>
  <c r="G57" i="12" s="1"/>
  <c r="E59" i="12"/>
  <c r="G59" i="12" s="1"/>
  <c r="E58" i="12"/>
  <c r="G58" i="12" s="1"/>
  <c r="Q21" i="2"/>
  <c r="O18" i="2"/>
  <c r="Q18" i="2" s="1"/>
  <c r="O20" i="2"/>
  <c r="Q20" i="2" s="1"/>
  <c r="P21" i="11"/>
  <c r="Q34" i="14" l="1"/>
  <c r="F61" i="12"/>
  <c r="J55" i="12"/>
  <c r="G6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<sst xmlns="http://schemas.openxmlformats.org/spreadsheetml/2006/main" count="860" uniqueCount="192">
  <si>
    <t>Базис</t>
  </si>
  <si>
    <t>Сб</t>
  </si>
  <si>
    <t>В</t>
  </si>
  <si>
    <t>х1</t>
  </si>
  <si>
    <t>х2</t>
  </si>
  <si>
    <t>х3</t>
  </si>
  <si>
    <t>х4</t>
  </si>
  <si>
    <t>х5</t>
  </si>
  <si>
    <t>індексний рядок</t>
  </si>
  <si>
    <t>План не оптимальний</t>
  </si>
  <si>
    <t>А</t>
  </si>
  <si>
    <t>Артикул тканини</t>
  </si>
  <si>
    <t>Норма витрати тканини (м)на один виріб виду</t>
  </si>
  <si>
    <t>Загальна кількість тканини (м)</t>
  </si>
  <si>
    <t>Б</t>
  </si>
  <si>
    <t>I</t>
  </si>
  <si>
    <t>II</t>
  </si>
  <si>
    <t>III</t>
  </si>
  <si>
    <t>Ціна одного виробу (грн)</t>
  </si>
  <si>
    <t>F=</t>
  </si>
  <si>
    <t>90x+60x</t>
  </si>
  <si>
    <t>x1</t>
  </si>
  <si>
    <t>x2</t>
  </si>
  <si>
    <t>x3</t>
  </si>
  <si>
    <t>x4</t>
  </si>
  <si>
    <t>x5</t>
  </si>
  <si>
    <t>=</t>
  </si>
  <si>
    <t xml:space="preserve">N = </t>
  </si>
  <si>
    <t xml:space="preserve">x = </t>
  </si>
  <si>
    <t xml:space="preserve">F = </t>
  </si>
  <si>
    <t>b</t>
  </si>
  <si>
    <t>x6</t>
  </si>
  <si>
    <t>F</t>
  </si>
  <si>
    <t>План оптимальний</t>
  </si>
  <si>
    <t>Перевірка</t>
  </si>
  <si>
    <t>Дано</t>
  </si>
  <si>
    <t>Канонічна форма:</t>
  </si>
  <si>
    <t>y1</t>
  </si>
  <si>
    <t>M =</t>
  </si>
  <si>
    <t>M</t>
  </si>
  <si>
    <t xml:space="preserve">x1 </t>
  </si>
  <si>
    <t>y2</t>
  </si>
  <si>
    <t>-M =</t>
  </si>
  <si>
    <t>-</t>
  </si>
  <si>
    <t>Варіант:</t>
  </si>
  <si>
    <t xml:space="preserve"> </t>
  </si>
  <si>
    <t xml:space="preserve">   </t>
  </si>
  <si>
    <t>MIN</t>
  </si>
  <si>
    <t>Fmin</t>
  </si>
  <si>
    <t>Задача Fmin в стандартному вигляді</t>
  </si>
  <si>
    <t>&gt;=</t>
  </si>
  <si>
    <t>Двоїста:</t>
  </si>
  <si>
    <t>&lt;=</t>
  </si>
  <si>
    <t xml:space="preserve">P = </t>
  </si>
  <si>
    <t xml:space="preserve">Y* = </t>
  </si>
  <si>
    <t xml:space="preserve">Fmin = </t>
  </si>
  <si>
    <t xml:space="preserve">Lmax = </t>
  </si>
  <si>
    <t xml:space="preserve">P(-1) = </t>
  </si>
  <si>
    <t>Fmin = -10</t>
  </si>
  <si>
    <t>x = (0; 0; 2; 3; 0)</t>
  </si>
  <si>
    <t xml:space="preserve">Сб = </t>
  </si>
  <si>
    <t>Y* = Сб * P(-1)</t>
  </si>
  <si>
    <t xml:space="preserve">y1* = </t>
  </si>
  <si>
    <t xml:space="preserve">y2* = </t>
  </si>
  <si>
    <t>Lmax = -10</t>
  </si>
  <si>
    <t>y = (2,5; 0)</t>
  </si>
  <si>
    <t>Fmax</t>
  </si>
  <si>
    <t>Задача не має рішення</t>
  </si>
  <si>
    <t>Пошук рішень:</t>
  </si>
  <si>
    <t>Пункти виробництва</t>
  </si>
  <si>
    <t>Пункти споживання</t>
  </si>
  <si>
    <t>Запаси</t>
  </si>
  <si>
    <t xml:space="preserve">Потреби </t>
  </si>
  <si>
    <r>
      <t xml:space="preserve">У даному випадку суми не співпадають , тому модель транспортної задачі є </t>
    </r>
    <r>
      <rPr>
        <i/>
        <sz val="14"/>
        <color theme="1"/>
        <rFont val="Times New Roman"/>
        <family val="1"/>
        <charset val="204"/>
      </rPr>
      <t>відкритою</t>
    </r>
    <r>
      <rPr>
        <sz val="14"/>
        <color theme="1"/>
        <rFont val="Times New Roman"/>
        <family val="1"/>
        <charset val="204"/>
      </rPr>
      <t xml:space="preserve">. </t>
    </r>
  </si>
  <si>
    <t>2)</t>
  </si>
  <si>
    <t>таблиця 1</t>
  </si>
  <si>
    <t>3*</t>
  </si>
  <si>
    <t>-4*</t>
  </si>
  <si>
    <t>u1=</t>
  </si>
  <si>
    <t>10+</t>
  </si>
  <si>
    <t>2*</t>
  </si>
  <si>
    <t>-3*</t>
  </si>
  <si>
    <t>u2=</t>
  </si>
  <si>
    <t>u3=</t>
  </si>
  <si>
    <t>-1*</t>
  </si>
  <si>
    <t>1*</t>
  </si>
  <si>
    <t>0</t>
  </si>
  <si>
    <t>u4=</t>
  </si>
  <si>
    <t>v1=</t>
  </si>
  <si>
    <t>v2=</t>
  </si>
  <si>
    <t>v3=</t>
  </si>
  <si>
    <t>v4=</t>
  </si>
  <si>
    <t>+</t>
  </si>
  <si>
    <t>20-</t>
  </si>
  <si>
    <r>
      <t>А</t>
    </r>
    <r>
      <rPr>
        <vertAlign val="subscript"/>
        <sz val="14"/>
        <color theme="1"/>
        <rFont val="Times New Roman"/>
        <family val="1"/>
        <charset val="204"/>
      </rPr>
      <t>4</t>
    </r>
  </si>
  <si>
    <t>(4;2)</t>
  </si>
  <si>
    <t>3)</t>
  </si>
  <si>
    <t>Перевірка оптимальності опорного плану</t>
  </si>
  <si>
    <r>
      <t>Знайдемо</t>
    </r>
    <r>
      <rPr>
        <i/>
        <sz val="14"/>
        <color theme="1"/>
        <rFont val="Times New Roman"/>
        <family val="1"/>
        <charset val="204"/>
      </rPr>
      <t xml:space="preserve"> оцінки оптимальності  для небазисних змінних</t>
    </r>
    <r>
      <rPr>
        <sz val="14"/>
        <color theme="1"/>
        <rFont val="Times New Roman"/>
        <family val="1"/>
        <charset val="204"/>
      </rPr>
      <t xml:space="preserve">. </t>
    </r>
  </si>
  <si>
    <t xml:space="preserve">якщо всі оцінки оптимальності небазисних змінних недодатні, тобто                     , то опорний план </t>
  </si>
  <si>
    <t>є оптимальним, і обчислення більше не проводяться</t>
  </si>
  <si>
    <r>
      <t xml:space="preserve">Визначимо </t>
    </r>
    <r>
      <rPr>
        <i/>
        <sz val="14"/>
        <color theme="1"/>
        <rFont val="Times New Roman"/>
        <family val="1"/>
        <charset val="204"/>
      </rPr>
      <t>змінну, що вводиться до базису</t>
    </r>
    <r>
      <rPr>
        <sz val="14"/>
        <color theme="1"/>
        <rFont val="Times New Roman"/>
        <family val="1"/>
        <charset val="204"/>
      </rPr>
      <t xml:space="preserve">. Серед знайдених оцінок оптимальності виберемо найменше відємне значення. </t>
    </r>
  </si>
  <si>
    <t>30+</t>
  </si>
  <si>
    <t>1</t>
  </si>
  <si>
    <t>9*</t>
  </si>
  <si>
    <t>2</t>
  </si>
  <si>
    <t>4</t>
  </si>
  <si>
    <t>10</t>
  </si>
  <si>
    <t>3</t>
  </si>
  <si>
    <t>7*</t>
  </si>
  <si>
    <t>0*</t>
  </si>
  <si>
    <t>20+</t>
  </si>
  <si>
    <t>5-</t>
  </si>
  <si>
    <t>(1;2)</t>
  </si>
  <si>
    <t>5-9*=-4</t>
  </si>
  <si>
    <t>0-7*=-7</t>
  </si>
  <si>
    <t>таблиця 2</t>
  </si>
  <si>
    <t>15-</t>
  </si>
  <si>
    <t>-8*</t>
  </si>
  <si>
    <t>-7*</t>
  </si>
  <si>
    <t>r=7</t>
  </si>
  <si>
    <t>25+</t>
  </si>
  <si>
    <t>0-</t>
  </si>
  <si>
    <t>5</t>
  </si>
  <si>
    <t>6*</t>
  </si>
  <si>
    <t xml:space="preserve">всі оцінки оптимальності небазисних змінних додатні, тобто                     ,  опорний план </t>
  </si>
  <si>
    <t>є оптимальним і обчислення більше не проводяться</t>
  </si>
  <si>
    <t>B1</t>
  </si>
  <si>
    <t>B2</t>
  </si>
  <si>
    <t>B3</t>
  </si>
  <si>
    <t>A1</t>
  </si>
  <si>
    <t>A3</t>
  </si>
  <si>
    <t>A2</t>
  </si>
  <si>
    <t xml:space="preserve">Потреби = </t>
  </si>
  <si>
    <t xml:space="preserve">Запаси = </t>
  </si>
  <si>
    <t>№</t>
  </si>
  <si>
    <t>a1</t>
  </si>
  <si>
    <t>a2</t>
  </si>
  <si>
    <t>a3</t>
  </si>
  <si>
    <t>b1</t>
  </si>
  <si>
    <t>b2</t>
  </si>
  <si>
    <t>b3</t>
  </si>
  <si>
    <t>b4</t>
  </si>
  <si>
    <t>c11</t>
  </si>
  <si>
    <t>c12</t>
  </si>
  <si>
    <t>c13</t>
  </si>
  <si>
    <t>c14</t>
  </si>
  <si>
    <t>c21</t>
  </si>
  <si>
    <t>c22</t>
  </si>
  <si>
    <t>c23</t>
  </si>
  <si>
    <t>c24</t>
  </si>
  <si>
    <t>c31</t>
  </si>
  <si>
    <t>c32</t>
  </si>
  <si>
    <t>c33</t>
  </si>
  <si>
    <t>c34</t>
  </si>
  <si>
    <t>A4</t>
  </si>
  <si>
    <t>r = m + n - 1 = 7</t>
  </si>
  <si>
    <t>v1</t>
  </si>
  <si>
    <t>v2</t>
  </si>
  <si>
    <t>v3</t>
  </si>
  <si>
    <t>v4</t>
  </si>
  <si>
    <t>B4</t>
  </si>
  <si>
    <t>u1</t>
  </si>
  <si>
    <t>u2</t>
  </si>
  <si>
    <t>u3</t>
  </si>
  <si>
    <t>u4</t>
  </si>
  <si>
    <t>(4;3)</t>
  </si>
  <si>
    <t>(4;4)</t>
  </si>
  <si>
    <t>(3;4)</t>
  </si>
  <si>
    <t>1)</t>
  </si>
  <si>
    <t>5+</t>
  </si>
  <si>
    <t>15+</t>
  </si>
  <si>
    <t>r = 7</t>
  </si>
  <si>
    <t>10-</t>
  </si>
  <si>
    <t>(1; 2)</t>
  </si>
  <si>
    <t>(2; 2)</t>
  </si>
  <si>
    <t>4)</t>
  </si>
  <si>
    <t xml:space="preserve">X = </t>
  </si>
  <si>
    <t>Перевірка:</t>
  </si>
  <si>
    <t>j</t>
  </si>
  <si>
    <t>i</t>
  </si>
  <si>
    <t>bj</t>
  </si>
  <si>
    <t>ai</t>
  </si>
  <si>
    <t>B5</t>
  </si>
  <si>
    <t>v5</t>
  </si>
  <si>
    <t>(1; 1)</t>
  </si>
  <si>
    <t>(3; 1)</t>
  </si>
  <si>
    <t>(3; 3)</t>
  </si>
  <si>
    <t>(1; 5)</t>
  </si>
  <si>
    <t>(3; 5)</t>
  </si>
  <si>
    <t>5)</t>
  </si>
  <si>
    <t>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</si>
</sst>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Times New Roman"/>
      <family val="1"/>
      <charset val="204"/>
    </font>
    <font>
      <sz val="14"/>
      <color theme="0"/>
      <name val="Times New Roman"/>
      <family val="1"/>
      <charset val="204"/>
    </font>
    <font>
      <sz val="12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1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 tint="4.9989318521683403E-2"/>
      <name val="Calibri"/>
      <family val="2"/>
      <charset val="204"/>
      <scheme val="minor"/>
    </font>
    <font>
      <sz val="14"/>
      <color rgb="FFFF0000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</borders>
  <cellStyleXfs count="2">
    <xf numFmtId="0" fontId="0" fillId="0" borderId="0"/>
    <xf numFmtId="0" fontId="6" fillId="0" borderId="0"/>
  </cellStyleXfs>
  <cellXfs count="929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0" xfId="1"/>
    <xf numFmtId="0" fontId="6" fillId="0" borderId="1" xfId="1" applyBorder="1"/>
    <xf numFmtId="0" fontId="3" fillId="0" borderId="4" xfId="1" applyFont="1" applyBorder="1" applyAlignment="1">
      <alignment horizontal="justify" vertical="center"/>
    </xf>
    <xf numFmtId="0" fontId="3" fillId="0" borderId="6" xfId="1" applyFont="1" applyBorder="1" applyAlignment="1">
      <alignment horizontal="justify" vertical="center"/>
    </xf>
    <xf numFmtId="0" fontId="3" fillId="2" borderId="1" xfId="1" applyFont="1" applyFill="1" applyBorder="1" applyAlignment="1">
      <alignment horizontal="justify" vertical="center"/>
    </xf>
    <xf numFmtId="0" fontId="3" fillId="2" borderId="8" xfId="1" applyFont="1" applyFill="1" applyBorder="1" applyAlignment="1">
      <alignment horizontal="justify" vertical="center"/>
    </xf>
    <xf numFmtId="0" fontId="3" fillId="0" borderId="8" xfId="1" applyFont="1" applyBorder="1" applyAlignment="1">
      <alignment horizontal="justify" vertical="center"/>
    </xf>
    <xf numFmtId="0" fontId="3" fillId="0" borderId="3" xfId="1" applyFont="1" applyBorder="1" applyAlignment="1">
      <alignment horizontal="justify" vertical="center"/>
    </xf>
    <xf numFmtId="0" fontId="3" fillId="0" borderId="1" xfId="1" applyFont="1" applyBorder="1" applyAlignment="1">
      <alignment horizontal="justify" vertical="center"/>
    </xf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justify" vertical="center"/>
    </xf>
    <xf numFmtId="0" fontId="3" fillId="3" borderId="8" xfId="1" applyFont="1" applyFill="1" applyBorder="1" applyAlignment="1">
      <alignment horizontal="justify" vertical="center"/>
    </xf>
    <xf numFmtId="0" fontId="6" fillId="0" borderId="6" xfId="1" applyBorder="1"/>
    <xf numFmtId="0" fontId="6" fillId="0" borderId="8" xfId="1" applyBorder="1"/>
    <xf numFmtId="0" fontId="6" fillId="0" borderId="9" xfId="1" applyBorder="1"/>
    <xf numFmtId="0" fontId="6" fillId="0" borderId="11" xfId="1" applyBorder="1"/>
    <xf numFmtId="0" fontId="6" fillId="0" borderId="18" xfId="1" applyBorder="1"/>
    <xf numFmtId="0" fontId="1" fillId="0" borderId="19" xfId="1" applyFont="1" applyBorder="1" applyAlignment="1">
      <alignment horizontal="center" vertical="center" wrapText="1"/>
    </xf>
    <xf numFmtId="0" fontId="1" fillId="0" borderId="20" xfId="1" applyFont="1" applyBorder="1" applyAlignment="1">
      <alignment horizontal="center" vertical="center" wrapText="1"/>
    </xf>
    <xf numFmtId="0" fontId="1" fillId="0" borderId="20" xfId="1" applyFont="1" applyBorder="1"/>
    <xf numFmtId="0" fontId="1" fillId="0" borderId="21" xfId="1" applyFont="1" applyBorder="1"/>
    <xf numFmtId="0" fontId="1" fillId="0" borderId="22" xfId="1" applyFont="1" applyBorder="1"/>
    <xf numFmtId="0" fontId="6" fillId="0" borderId="23" xfId="1" applyBorder="1"/>
    <xf numFmtId="0" fontId="6" fillId="0" borderId="24" xfId="1" applyBorder="1"/>
    <xf numFmtId="0" fontId="6" fillId="0" borderId="25" xfId="1" applyBorder="1"/>
    <xf numFmtId="0" fontId="1" fillId="0" borderId="17" xfId="1" applyFont="1" applyBorder="1"/>
    <xf numFmtId="0" fontId="1" fillId="0" borderId="26" xfId="1" applyFont="1" applyBorder="1"/>
    <xf numFmtId="0" fontId="1" fillId="0" borderId="27" xfId="1" applyFont="1" applyBorder="1"/>
    <xf numFmtId="0" fontId="1" fillId="0" borderId="28" xfId="1" applyFont="1" applyBorder="1"/>
    <xf numFmtId="0" fontId="1" fillId="0" borderId="30" xfId="1" applyFont="1" applyBorder="1" applyAlignment="1">
      <alignment horizontal="center" vertical="center" wrapText="1"/>
    </xf>
    <xf numFmtId="0" fontId="1" fillId="0" borderId="19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0" borderId="3" xfId="1" applyFont="1" applyBorder="1" applyAlignment="1">
      <alignment horizontal="justify" vertical="center"/>
    </xf>
    <xf numFmtId="0" fontId="7" fillId="2" borderId="3" xfId="1" applyFont="1" applyFill="1" applyBorder="1" applyAlignment="1">
      <alignment horizontal="justify" vertical="center"/>
    </xf>
    <xf numFmtId="0" fontId="7" fillId="0" borderId="4" xfId="1" applyFont="1" applyBorder="1" applyAlignment="1">
      <alignment horizontal="justify" vertical="center"/>
    </xf>
    <xf numFmtId="0" fontId="3" fillId="0" borderId="11" xfId="1" applyFont="1" applyBorder="1" applyAlignment="1">
      <alignment horizontal="justify" vertical="center"/>
    </xf>
    <xf numFmtId="0" fontId="2" fillId="2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3" fillId="0" borderId="9" xfId="1" applyFont="1" applyBorder="1" applyAlignment="1">
      <alignment horizontal="justify" vertic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1" fillId="0" borderId="31" xfId="1" applyFont="1" applyBorder="1"/>
    <xf numFmtId="0" fontId="3" fillId="2" borderId="11" xfId="1" applyFont="1" applyFill="1" applyBorder="1" applyAlignment="1">
      <alignment horizontal="justify" vertical="center"/>
    </xf>
    <xf numFmtId="0" fontId="2" fillId="2" borderId="12" xfId="1" applyFont="1" applyFill="1" applyBorder="1" applyAlignment="1">
      <alignment horizontal="center"/>
    </xf>
    <xf numFmtId="0" fontId="1" fillId="2" borderId="27" xfId="1" applyFont="1" applyFill="1" applyBorder="1"/>
    <xf numFmtId="0" fontId="3" fillId="0" borderId="12" xfId="1" applyFont="1" applyBorder="1" applyAlignment="1">
      <alignment horizontal="justify" vertical="center"/>
    </xf>
    <xf numFmtId="0" fontId="3" fillId="2" borderId="13" xfId="1" applyFont="1" applyFill="1" applyBorder="1" applyAlignment="1">
      <alignment horizontal="justify" vertical="center"/>
    </xf>
    <xf numFmtId="0" fontId="3" fillId="2" borderId="23" xfId="1" applyFont="1" applyFill="1" applyBorder="1" applyAlignment="1">
      <alignment horizontal="justify" vertical="center"/>
    </xf>
    <xf numFmtId="0" fontId="3" fillId="0" borderId="24" xfId="1" applyFont="1" applyBorder="1" applyAlignment="1">
      <alignment horizontal="justify" vertical="center"/>
    </xf>
    <xf numFmtId="0" fontId="7" fillId="2" borderId="31" xfId="1" applyFont="1" applyFill="1" applyBorder="1" applyAlignment="1">
      <alignment horizontal="justify" vertical="center"/>
    </xf>
    <xf numFmtId="0" fontId="7" fillId="0" borderId="27" xfId="1" applyFont="1" applyBorder="1" applyAlignment="1">
      <alignment horizontal="justify" vertical="center"/>
    </xf>
    <xf numFmtId="0" fontId="7" fillId="0" borderId="28" xfId="1" applyFont="1" applyBorder="1" applyAlignment="1">
      <alignment horizontal="justify" vertical="center"/>
    </xf>
    <xf numFmtId="0" fontId="3" fillId="0" borderId="25" xfId="1" applyFont="1" applyBorder="1" applyAlignment="1">
      <alignment horizontal="justify" vertical="center"/>
    </xf>
    <xf numFmtId="0" fontId="7" fillId="0" borderId="32" xfId="1" applyFont="1" applyBorder="1" applyAlignment="1">
      <alignment horizontal="justify" vertical="center"/>
    </xf>
    <xf numFmtId="0" fontId="3" fillId="0" borderId="33" xfId="1" applyFont="1" applyBorder="1" applyAlignment="1">
      <alignment horizontal="justify" vertical="center"/>
    </xf>
    <xf numFmtId="0" fontId="3" fillId="0" borderId="23" xfId="1" applyFont="1" applyBorder="1" applyAlignment="1">
      <alignment horizontal="justify" vertical="center"/>
    </xf>
    <xf numFmtId="0" fontId="3" fillId="2" borderId="24" xfId="1" applyFont="1" applyFill="1" applyBorder="1" applyAlignment="1">
      <alignment horizontal="justify" vertical="center"/>
    </xf>
    <xf numFmtId="0" fontId="7" fillId="0" borderId="31" xfId="1" applyFont="1" applyBorder="1" applyAlignment="1">
      <alignment horizontal="justify" vertical="center"/>
    </xf>
    <xf numFmtId="0" fontId="7" fillId="2" borderId="27" xfId="1" applyFont="1" applyFill="1" applyBorder="1" applyAlignment="1">
      <alignment horizontal="justify" vertical="center"/>
    </xf>
    <xf numFmtId="0" fontId="1" fillId="2" borderId="31" xfId="1" applyFont="1" applyFill="1" applyBorder="1"/>
    <xf numFmtId="2" fontId="6" fillId="0" borderId="0" xfId="1" applyNumberFormat="1"/>
    <xf numFmtId="0" fontId="6" fillId="0" borderId="1" xfId="1" applyBorder="1" applyAlignment="1">
      <alignment horizontal="center"/>
    </xf>
    <xf numFmtId="0" fontId="6" fillId="0" borderId="4" xfId="1" applyBorder="1"/>
    <xf numFmtId="0" fontId="6" fillId="0" borderId="8" xfId="1" applyBorder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29" xfId="1" applyFont="1" applyBorder="1"/>
    <xf numFmtId="0" fontId="6" fillId="0" borderId="3" xfId="1" applyBorder="1" applyAlignment="1">
      <alignment horizontal="center"/>
    </xf>
    <xf numFmtId="0" fontId="4" fillId="0" borderId="9" xfId="0" applyFont="1" applyBorder="1"/>
    <xf numFmtId="0" fontId="4" fillId="0" borderId="4" xfId="0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1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/>
    </xf>
    <xf numFmtId="0" fontId="3" fillId="0" borderId="24" xfId="0" applyFont="1" applyBorder="1" applyAlignment="1">
      <alignment horizontal="justify" vertical="center"/>
    </xf>
    <xf numFmtId="0" fontId="3" fillId="0" borderId="33" xfId="0" applyFont="1" applyBorder="1" applyAlignment="1">
      <alignment horizontal="justify" vertical="center"/>
    </xf>
    <xf numFmtId="0" fontId="7" fillId="0" borderId="31" xfId="0" applyFont="1" applyBorder="1" applyAlignment="1">
      <alignment horizontal="justify" vertical="center"/>
    </xf>
    <xf numFmtId="0" fontId="7" fillId="0" borderId="27" xfId="0" applyFont="1" applyBorder="1" applyAlignment="1">
      <alignment horizontal="justify" vertical="center"/>
    </xf>
    <xf numFmtId="0" fontId="7" fillId="0" borderId="28" xfId="0" applyFont="1" applyBorder="1" applyAlignment="1">
      <alignment horizontal="justify" vertical="center"/>
    </xf>
    <xf numFmtId="0" fontId="7" fillId="0" borderId="26" xfId="0" applyFont="1" applyBorder="1" applyAlignment="1">
      <alignment horizontal="justify" vertical="center"/>
    </xf>
    <xf numFmtId="0" fontId="3" fillId="0" borderId="23" xfId="0" applyFont="1" applyBorder="1" applyAlignment="1">
      <alignment horizontal="justify" vertical="center"/>
    </xf>
    <xf numFmtId="0" fontId="3" fillId="0" borderId="11" xfId="0" applyFont="1" applyBorder="1" applyAlignment="1">
      <alignment horizontal="justify" vertical="center"/>
    </xf>
    <xf numFmtId="0" fontId="3" fillId="0" borderId="18" xfId="0" applyFont="1" applyBorder="1" applyAlignment="1">
      <alignment horizontal="justify" vertical="center"/>
    </xf>
    <xf numFmtId="0" fontId="7" fillId="0" borderId="19" xfId="0" applyFont="1" applyBorder="1" applyAlignment="1">
      <alignment horizontal="justify" vertical="center"/>
    </xf>
    <xf numFmtId="0" fontId="7" fillId="0" borderId="20" xfId="0" applyFont="1" applyBorder="1" applyAlignment="1">
      <alignment horizontal="justify" vertical="center"/>
    </xf>
    <xf numFmtId="0" fontId="7" fillId="0" borderId="21" xfId="0" applyFont="1" applyBorder="1" applyAlignment="1">
      <alignment horizontal="justify" vertical="center"/>
    </xf>
    <xf numFmtId="0" fontId="3" fillId="0" borderId="19" xfId="0" applyFont="1" applyBorder="1" applyAlignment="1">
      <alignment horizontal="justify" vertical="center"/>
    </xf>
    <xf numFmtId="0" fontId="3" fillId="0" borderId="20" xfId="0" applyFont="1" applyBorder="1" applyAlignment="1">
      <alignment horizontal="justify" vertical="center"/>
    </xf>
    <xf numFmtId="0" fontId="3" fillId="0" borderId="21" xfId="0" applyFont="1" applyBorder="1" applyAlignment="1">
      <alignment horizontal="justify" vertical="center"/>
    </xf>
    <xf numFmtId="0" fontId="3" fillId="2" borderId="23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/>
    </xf>
    <xf numFmtId="0" fontId="3" fillId="2" borderId="11" xfId="0" applyFont="1" applyFill="1" applyBorder="1" applyAlignment="1">
      <alignment horizontal="justify" vertical="center"/>
    </xf>
    <xf numFmtId="0" fontId="3" fillId="0" borderId="12" xfId="0" applyFont="1" applyBorder="1" applyAlignment="1">
      <alignment horizontal="justify" vertical="center"/>
    </xf>
    <xf numFmtId="0" fontId="7" fillId="2" borderId="31" xfId="0" applyFont="1" applyFill="1" applyBorder="1" applyAlignment="1">
      <alignment horizontal="justify" vertical="center"/>
    </xf>
    <xf numFmtId="0" fontId="7" fillId="2" borderId="28" xfId="0" applyFont="1" applyFill="1" applyBorder="1" applyAlignment="1">
      <alignment horizontal="justify" vertical="center"/>
    </xf>
    <xf numFmtId="0" fontId="3" fillId="2" borderId="33" xfId="0" applyFont="1" applyFill="1" applyBorder="1" applyAlignment="1">
      <alignment horizontal="justify" vertical="center"/>
    </xf>
    <xf numFmtId="0" fontId="3" fillId="2" borderId="35" xfId="0" applyFont="1" applyFill="1" applyBorder="1" applyAlignment="1">
      <alignment horizontal="justify" vertical="center"/>
    </xf>
    <xf numFmtId="0" fontId="3" fillId="2" borderId="38" xfId="0" applyFont="1" applyFill="1" applyBorder="1" applyAlignment="1">
      <alignment horizontal="justify" vertical="center"/>
    </xf>
    <xf numFmtId="0" fontId="7" fillId="2" borderId="20" xfId="0" applyFont="1" applyFill="1" applyBorder="1" applyAlignment="1">
      <alignment horizontal="justify" vertical="center"/>
    </xf>
    <xf numFmtId="0" fontId="7" fillId="2" borderId="27" xfId="0" applyFont="1" applyFill="1" applyBorder="1" applyAlignment="1">
      <alignment horizontal="justify" vertical="center"/>
    </xf>
    <xf numFmtId="0" fontId="3" fillId="2" borderId="24" xfId="0" applyFont="1" applyFill="1" applyBorder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3" fillId="3" borderId="1" xfId="0" applyFont="1" applyFill="1" applyBorder="1" applyAlignment="1">
      <alignment horizontal="justify" vertical="center"/>
    </xf>
    <xf numFmtId="0" fontId="3" fillId="3" borderId="19" xfId="0" applyFont="1" applyFill="1" applyBorder="1" applyAlignment="1">
      <alignment horizontal="justify" vertical="center"/>
    </xf>
    <xf numFmtId="0" fontId="1" fillId="0" borderId="39" xfId="1" applyFont="1" applyBorder="1"/>
    <xf numFmtId="0" fontId="1" fillId="0" borderId="40" xfId="1" applyFont="1" applyBorder="1"/>
    <xf numFmtId="0" fontId="1" fillId="0" borderId="41" xfId="1" applyFont="1" applyBorder="1"/>
    <xf numFmtId="0" fontId="1" fillId="0" borderId="2" xfId="1" applyFont="1" applyBorder="1"/>
    <xf numFmtId="0" fontId="1" fillId="0" borderId="3" xfId="1" applyFont="1" applyBorder="1"/>
    <xf numFmtId="0" fontId="6" fillId="0" borderId="5" xfId="1" applyBorder="1"/>
    <xf numFmtId="0" fontId="6" fillId="0" borderId="7" xfId="1" applyBorder="1"/>
    <xf numFmtId="0" fontId="6" fillId="0" borderId="2" xfId="1" applyBorder="1"/>
    <xf numFmtId="0" fontId="6" fillId="0" borderId="3" xfId="1" applyBorder="1"/>
    <xf numFmtId="0" fontId="4" fillId="0" borderId="37" xfId="0" applyFont="1" applyBorder="1"/>
    <xf numFmtId="0" fontId="8" fillId="4" borderId="8" xfId="1" applyFont="1" applyFill="1" applyBorder="1" applyAlignment="1">
      <alignment horizontal="justify" vertical="center"/>
    </xf>
    <xf numFmtId="0" fontId="5" fillId="0" borderId="0" xfId="1" applyFont="1"/>
    <xf numFmtId="0" fontId="1" fillId="0" borderId="26" xfId="1" applyFont="1" applyBorder="1" applyAlignment="1">
      <alignment horizontal="center"/>
    </xf>
    <xf numFmtId="0" fontId="1" fillId="0" borderId="27" xfId="1" applyFont="1" applyBorder="1" applyAlignment="1">
      <alignment horizontal="center"/>
    </xf>
    <xf numFmtId="0" fontId="1" fillId="0" borderId="28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6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9" xfId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8" fillId="4" borderId="20" xfId="0" applyFont="1" applyFill="1" applyBorder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34" xfId="1" applyFont="1" applyBorder="1" applyAlignment="1">
      <alignment horizontal="justify" vertical="center"/>
    </xf>
    <xf numFmtId="0" fontId="7" fillId="0" borderId="34" xfId="1" applyFont="1" applyBorder="1" applyAlignment="1">
      <alignment horizontal="justify" vertical="center"/>
    </xf>
    <xf numFmtId="0" fontId="7" fillId="2" borderId="34" xfId="1" applyFont="1" applyFill="1" applyBorder="1" applyAlignment="1">
      <alignment horizontal="justify" vertical="center"/>
    </xf>
    <xf numFmtId="0" fontId="3" fillId="2" borderId="25" xfId="1" applyFont="1" applyFill="1" applyBorder="1" applyAlignment="1">
      <alignment horizontal="justify" vertical="center"/>
    </xf>
    <xf numFmtId="0" fontId="7" fillId="0" borderId="5" xfId="1" applyFont="1" applyBorder="1" applyAlignment="1">
      <alignment horizontal="justify" vertical="center"/>
    </xf>
    <xf numFmtId="0" fontId="9" fillId="0" borderId="0" xfId="1" applyFont="1"/>
    <xf numFmtId="0" fontId="1" fillId="0" borderId="19" xfId="0" applyFont="1" applyBorder="1"/>
    <xf numFmtId="0" fontId="11" fillId="0" borderId="21" xfId="0" applyFont="1" applyBorder="1"/>
    <xf numFmtId="0" fontId="1" fillId="0" borderId="20" xfId="0" applyFont="1" applyBorder="1"/>
    <xf numFmtId="0" fontId="0" fillId="0" borderId="20" xfId="0" applyBorder="1"/>
    <xf numFmtId="0" fontId="1" fillId="0" borderId="21" xfId="0" applyFont="1" applyBorder="1"/>
    <xf numFmtId="0" fontId="0" fillId="0" borderId="18" xfId="0" applyBorder="1"/>
    <xf numFmtId="0" fontId="1" fillId="5" borderId="19" xfId="0" applyFont="1" applyFill="1" applyBorder="1"/>
    <xf numFmtId="0" fontId="0" fillId="5" borderId="21" xfId="0" applyFill="1" applyBorder="1"/>
    <xf numFmtId="0" fontId="1" fillId="0" borderId="29" xfId="0" applyFont="1" applyBorder="1"/>
    <xf numFmtId="0" fontId="0" fillId="0" borderId="43" xfId="0" applyBorder="1"/>
    <xf numFmtId="0" fontId="0" fillId="0" borderId="45" xfId="0" applyBorder="1"/>
    <xf numFmtId="0" fontId="0" fillId="0" borderId="48" xfId="0" applyBorder="1"/>
    <xf numFmtId="0" fontId="1" fillId="0" borderId="22" xfId="0" quotePrefix="1" applyFont="1" applyBorder="1" applyAlignment="1">
      <alignment horizontal="center"/>
    </xf>
    <xf numFmtId="0" fontId="1" fillId="2" borderId="20" xfId="0" quotePrefix="1" applyFont="1" applyFill="1" applyBorder="1" applyAlignment="1">
      <alignment horizontal="center"/>
    </xf>
    <xf numFmtId="0" fontId="1" fillId="0" borderId="20" xfId="0" quotePrefix="1" applyFont="1" applyBorder="1" applyAlignment="1">
      <alignment horizontal="center"/>
    </xf>
    <xf numFmtId="0" fontId="1" fillId="0" borderId="21" xfId="0" quotePrefix="1" applyFont="1" applyBorder="1" applyAlignment="1">
      <alignment horizontal="center"/>
    </xf>
    <xf numFmtId="0" fontId="0" fillId="0" borderId="51" xfId="0" quotePrefix="1" applyBorder="1"/>
    <xf numFmtId="0" fontId="0" fillId="2" borderId="52" xfId="0" quotePrefix="1" applyFill="1" applyBorder="1"/>
    <xf numFmtId="0" fontId="0" fillId="0" borderId="52" xfId="0" quotePrefix="1" applyBorder="1"/>
    <xf numFmtId="0" fontId="0" fillId="5" borderId="49" xfId="0" quotePrefix="1" applyFill="1" applyBorder="1"/>
    <xf numFmtId="0" fontId="1" fillId="2" borderId="53" xfId="0" quotePrefix="1" applyFont="1" applyFill="1" applyBorder="1"/>
    <xf numFmtId="0" fontId="0" fillId="5" borderId="2" xfId="0" quotePrefix="1" applyFill="1" applyBorder="1"/>
    <xf numFmtId="0" fontId="0" fillId="2" borderId="3" xfId="0" quotePrefix="1" applyFill="1" applyBorder="1"/>
    <xf numFmtId="0" fontId="0" fillId="2" borderId="4" xfId="0" quotePrefix="1" applyFill="1" applyBorder="1"/>
    <xf numFmtId="0" fontId="0" fillId="2" borderId="31" xfId="0" applyFill="1" applyBorder="1"/>
    <xf numFmtId="0" fontId="1" fillId="0" borderId="40" xfId="0" quotePrefix="1" applyFont="1" applyBorder="1"/>
    <xf numFmtId="0" fontId="0" fillId="0" borderId="5" xfId="0" quotePrefix="1" applyBorder="1"/>
    <xf numFmtId="0" fontId="0" fillId="0" borderId="1" xfId="0" quotePrefix="1" applyBorder="1"/>
    <xf numFmtId="0" fontId="0" fillId="0" borderId="11" xfId="0" quotePrefix="1" applyBorder="1"/>
    <xf numFmtId="0" fontId="0" fillId="2" borderId="11" xfId="0" quotePrefix="1" applyFill="1" applyBorder="1"/>
    <xf numFmtId="0" fontId="0" fillId="0" borderId="18" xfId="0" quotePrefix="1" applyBorder="1"/>
    <xf numFmtId="0" fontId="12" fillId="0" borderId="27" xfId="0" applyFont="1" applyBorder="1"/>
    <xf numFmtId="0" fontId="1" fillId="0" borderId="41" xfId="0" quotePrefix="1" applyFont="1" applyBorder="1"/>
    <xf numFmtId="0" fontId="0" fillId="0" borderId="7" xfId="0" quotePrefix="1" applyBorder="1"/>
    <xf numFmtId="0" fontId="0" fillId="0" borderId="8" xfId="0" quotePrefix="1" applyBorder="1"/>
    <xf numFmtId="0" fontId="0" fillId="0" borderId="45" xfId="0" quotePrefix="1" applyBorder="1"/>
    <xf numFmtId="0" fontId="0" fillId="2" borderId="45" xfId="0" quotePrefix="1" applyFill="1" applyBorder="1"/>
    <xf numFmtId="0" fontId="0" fillId="0" borderId="48" xfId="0" quotePrefix="1" applyBorder="1"/>
    <xf numFmtId="0" fontId="0" fillId="0" borderId="28" xfId="0" applyBorder="1"/>
    <xf numFmtId="0" fontId="0" fillId="0" borderId="10" xfId="0" quotePrefix="1" applyBorder="1"/>
    <xf numFmtId="0" fontId="12" fillId="0" borderId="11" xfId="0" quotePrefix="1" applyFont="1" applyBorder="1"/>
    <xf numFmtId="0" fontId="12" fillId="2" borderId="11" xfId="0" quotePrefix="1" applyFont="1" applyFill="1" applyBorder="1"/>
    <xf numFmtId="0" fontId="0" fillId="5" borderId="7" xfId="0" quotePrefix="1" applyFill="1" applyBorder="1"/>
    <xf numFmtId="0" fontId="0" fillId="5" borderId="8" xfId="0" quotePrefix="1" applyFill="1" applyBorder="1"/>
    <xf numFmtId="0" fontId="0" fillId="5" borderId="9" xfId="0" quotePrefix="1" applyFill="1" applyBorder="1"/>
    <xf numFmtId="0" fontId="1" fillId="2" borderId="22" xfId="0" quotePrefix="1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2" borderId="42" xfId="0" quotePrefix="1" applyFill="1" applyBorder="1"/>
    <xf numFmtId="0" fontId="0" fillId="0" borderId="44" xfId="0" quotePrefix="1" applyBorder="1"/>
    <xf numFmtId="0" fontId="0" fillId="0" borderId="47" xfId="0" quotePrefix="1" applyBorder="1"/>
    <xf numFmtId="0" fontId="0" fillId="0" borderId="0" xfId="0" quotePrefix="1"/>
    <xf numFmtId="0" fontId="1" fillId="0" borderId="53" xfId="0" quotePrefix="1" applyFont="1" applyBorder="1"/>
    <xf numFmtId="0" fontId="0" fillId="0" borderId="2" xfId="0" quotePrefix="1" applyBorder="1"/>
    <xf numFmtId="0" fontId="0" fillId="0" borderId="3" xfId="0" quotePrefix="1" applyBorder="1"/>
    <xf numFmtId="0" fontId="0" fillId="0" borderId="15" xfId="0" quotePrefix="1" applyBorder="1"/>
    <xf numFmtId="0" fontId="0" fillId="0" borderId="31" xfId="0" applyBorder="1"/>
    <xf numFmtId="0" fontId="1" fillId="2" borderId="40" xfId="0" quotePrefix="1" applyFont="1" applyFill="1" applyBorder="1"/>
    <xf numFmtId="0" fontId="0" fillId="2" borderId="5" xfId="0" quotePrefix="1" applyFill="1" applyBorder="1"/>
    <xf numFmtId="0" fontId="0" fillId="2" borderId="1" xfId="0" quotePrefix="1" applyFill="1" applyBorder="1"/>
    <xf numFmtId="0" fontId="0" fillId="2" borderId="12" xfId="0" quotePrefix="1" applyFill="1" applyBorder="1"/>
    <xf numFmtId="0" fontId="0" fillId="2" borderId="27" xfId="0" applyFill="1" applyBorder="1"/>
    <xf numFmtId="0" fontId="0" fillId="0" borderId="35" xfId="0" quotePrefix="1" applyBorder="1"/>
    <xf numFmtId="0" fontId="0" fillId="2" borderId="35" xfId="0" quotePrefix="1" applyFill="1" applyBorder="1"/>
    <xf numFmtId="0" fontId="0" fillId="0" borderId="38" xfId="0" quotePrefix="1" applyBorder="1"/>
    <xf numFmtId="0" fontId="13" fillId="0" borderId="28" xfId="0" applyFont="1" applyBorder="1"/>
    <xf numFmtId="0" fontId="0" fillId="0" borderId="19" xfId="0" quotePrefix="1" applyBorder="1"/>
    <xf numFmtId="0" fontId="13" fillId="2" borderId="20" xfId="0" quotePrefix="1" applyFont="1" applyFill="1" applyBorder="1"/>
    <xf numFmtId="0" fontId="0" fillId="0" borderId="20" xfId="0" quotePrefix="1" applyBorder="1"/>
    <xf numFmtId="0" fontId="13" fillId="0" borderId="20" xfId="0" quotePrefix="1" applyFont="1" applyBorder="1"/>
    <xf numFmtId="0" fontId="0" fillId="0" borderId="21" xfId="0" quotePrefix="1" applyBorder="1"/>
    <xf numFmtId="0" fontId="0" fillId="0" borderId="42" xfId="0" quotePrefix="1" applyBorder="1"/>
    <xf numFmtId="0" fontId="0" fillId="2" borderId="44" xfId="0" quotePrefix="1" applyFill="1" applyBorder="1"/>
    <xf numFmtId="0" fontId="0" fillId="0" borderId="4" xfId="0" quotePrefix="1" applyBorder="1"/>
    <xf numFmtId="0" fontId="13" fillId="0" borderId="54" xfId="0" applyFont="1" applyBorder="1"/>
    <xf numFmtId="0" fontId="0" fillId="0" borderId="6" xfId="0" quotePrefix="1" applyBorder="1"/>
    <xf numFmtId="0" fontId="1" fillId="2" borderId="41" xfId="0" quotePrefix="1" applyFont="1" applyFill="1" applyBorder="1"/>
    <xf numFmtId="0" fontId="0" fillId="2" borderId="7" xfId="0" quotePrefix="1" applyFill="1" applyBorder="1"/>
    <xf numFmtId="0" fontId="0" fillId="2" borderId="8" xfId="0" quotePrefix="1" applyFill="1" applyBorder="1"/>
    <xf numFmtId="0" fontId="0" fillId="2" borderId="9" xfId="0" quotePrefix="1" applyFill="1" applyBorder="1"/>
    <xf numFmtId="0" fontId="0" fillId="2" borderId="54" xfId="0" applyFill="1" applyBorder="1"/>
    <xf numFmtId="0" fontId="0" fillId="0" borderId="43" xfId="0" quotePrefix="1" applyBorder="1"/>
    <xf numFmtId="0" fontId="13" fillId="2" borderId="45" xfId="0" quotePrefix="1" applyFont="1" applyFill="1" applyBorder="1"/>
    <xf numFmtId="0" fontId="0" fillId="0" borderId="9" xfId="0" quotePrefix="1" applyBorder="1"/>
    <xf numFmtId="0" fontId="0" fillId="0" borderId="19" xfId="0" applyBorder="1"/>
    <xf numFmtId="0" fontId="0" fillId="0" borderId="21" xfId="0" applyBorder="1"/>
    <xf numFmtId="0" fontId="0" fillId="6" borderId="3" xfId="0" quotePrefix="1" applyFill="1" applyBorder="1"/>
    <xf numFmtId="0" fontId="0" fillId="6" borderId="1" xfId="0" quotePrefix="1" applyFill="1" applyBorder="1"/>
    <xf numFmtId="0" fontId="0" fillId="6" borderId="8" xfId="0" quotePrefix="1" applyFill="1" applyBorder="1"/>
    <xf numFmtId="0" fontId="0" fillId="6" borderId="43" xfId="0" quotePrefix="1" applyFill="1" applyBorder="1"/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" fillId="0" borderId="45" xfId="0" applyFont="1" applyBorder="1" applyAlignment="1">
      <alignment horizontal="center" vertical="center" wrapText="1"/>
    </xf>
    <xf numFmtId="0" fontId="0" fillId="0" borderId="2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1" fillId="0" borderId="32" xfId="0" quotePrefix="1" applyFont="1" applyBorder="1"/>
    <xf numFmtId="0" fontId="0" fillId="7" borderId="45" xfId="0" quotePrefix="1" applyFill="1" applyBorder="1"/>
    <xf numFmtId="0" fontId="0" fillId="7" borderId="48" xfId="0" quotePrefix="1" applyFill="1" applyBorder="1"/>
    <xf numFmtId="0" fontId="3" fillId="0" borderId="52" xfId="0" applyFont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2" borderId="3" xfId="0" quotePrefix="1" applyFill="1" applyBorder="1" applyAlignment="1">
      <alignment horizontal="center"/>
    </xf>
    <xf numFmtId="0" fontId="0" fillId="2" borderId="8" xfId="0" quotePrefix="1" applyFill="1" applyBorder="1" applyAlignment="1">
      <alignment horizontal="center"/>
    </xf>
    <xf numFmtId="0" fontId="3" fillId="0" borderId="31" xfId="0" applyFont="1" applyBorder="1" applyAlignment="1">
      <alignment horizontal="center" vertical="center" wrapText="1"/>
    </xf>
    <xf numFmtId="0" fontId="1" fillId="2" borderId="31" xfId="0" quotePrefix="1" applyFont="1" applyFill="1" applyBorder="1"/>
    <xf numFmtId="0" fontId="3" fillId="2" borderId="13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1" fillId="0" borderId="19" xfId="0" quotePrefix="1" applyFont="1" applyBorder="1" applyAlignment="1">
      <alignment horizontal="center"/>
    </xf>
    <xf numFmtId="0" fontId="3" fillId="0" borderId="43" xfId="0" applyFont="1" applyBorder="1" applyAlignment="1">
      <alignment horizontal="center" vertical="center" wrapText="1"/>
    </xf>
    <xf numFmtId="0" fontId="1" fillId="0" borderId="31" xfId="0" quotePrefix="1" applyFont="1" applyBorder="1"/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27" xfId="0" quotePrefix="1" applyFont="1" applyBorder="1"/>
    <xf numFmtId="0" fontId="0" fillId="0" borderId="24" xfId="0" quotePrefix="1" applyBorder="1" applyAlignment="1">
      <alignment horizontal="center"/>
    </xf>
    <xf numFmtId="0" fontId="0" fillId="0" borderId="33" xfId="0" quotePrefix="1" applyBorder="1" applyAlignment="1">
      <alignment horizontal="center"/>
    </xf>
    <xf numFmtId="0" fontId="0" fillId="2" borderId="33" xfId="0" quotePrefix="1" applyFill="1" applyBorder="1" applyAlignment="1">
      <alignment horizontal="center"/>
    </xf>
    <xf numFmtId="0" fontId="0" fillId="7" borderId="33" xfId="0" quotePrefix="1" applyFill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1" fillId="2" borderId="19" xfId="0" quotePrefix="1" applyFont="1" applyFill="1" applyBorder="1" applyAlignment="1">
      <alignment horizontal="center"/>
    </xf>
    <xf numFmtId="0" fontId="3" fillId="2" borderId="43" xfId="0" applyFont="1" applyFill="1" applyBorder="1" applyAlignment="1">
      <alignment horizontal="center" vertical="center" wrapText="1"/>
    </xf>
    <xf numFmtId="0" fontId="13" fillId="0" borderId="0" xfId="0" applyFont="1"/>
    <xf numFmtId="0" fontId="1" fillId="0" borderId="0" xfId="0" applyFont="1"/>
    <xf numFmtId="0" fontId="14" fillId="0" borderId="0" xfId="0" applyFont="1"/>
    <xf numFmtId="0" fontId="1" fillId="2" borderId="32" xfId="0" quotePrefix="1" applyFont="1" applyFill="1" applyBorder="1"/>
    <xf numFmtId="0" fontId="3" fillId="3" borderId="11" xfId="0" applyFont="1" applyFill="1" applyBorder="1" applyAlignment="1">
      <alignment horizontal="center" vertical="center" wrapText="1"/>
    </xf>
    <xf numFmtId="0" fontId="1" fillId="0" borderId="19" xfId="0" quotePrefix="1" applyFont="1" applyBorder="1"/>
    <xf numFmtId="0" fontId="3" fillId="0" borderId="0" xfId="0" applyFont="1" applyAlignment="1">
      <alignment horizontal="center" vertical="center" wrapText="1"/>
    </xf>
    <xf numFmtId="0" fontId="1" fillId="0" borderId="0" xfId="0" quotePrefix="1" applyFont="1"/>
    <xf numFmtId="0" fontId="1" fillId="0" borderId="0" xfId="0" quotePrefix="1" applyFont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5" fillId="0" borderId="0" xfId="0" quotePrefix="1" applyFont="1"/>
    <xf numFmtId="0" fontId="4" fillId="0" borderId="0" xfId="0" quotePrefix="1" applyFont="1" applyAlignment="1">
      <alignment horizontal="center"/>
    </xf>
    <xf numFmtId="0" fontId="0" fillId="7" borderId="58" xfId="0" quotePrefix="1" applyFill="1" applyBorder="1" applyAlignment="1">
      <alignment horizontal="center"/>
    </xf>
    <xf numFmtId="0" fontId="0" fillId="7" borderId="35" xfId="0" quotePrefix="1" applyFill="1" applyBorder="1" applyAlignment="1">
      <alignment horizontal="center"/>
    </xf>
    <xf numFmtId="0" fontId="0" fillId="7" borderId="36" xfId="0" quotePrefix="1" applyFill="1" applyBorder="1" applyAlignment="1">
      <alignment horizontal="center"/>
    </xf>
    <xf numFmtId="0" fontId="13" fillId="0" borderId="19" xfId="0" applyFont="1" applyBorder="1"/>
    <xf numFmtId="0" fontId="14" fillId="0" borderId="20" xfId="0" applyFont="1" applyBorder="1"/>
    <xf numFmtId="0" fontId="13" fillId="0" borderId="20" xfId="0" applyFont="1" applyBorder="1"/>
    <xf numFmtId="0" fontId="15" fillId="0" borderId="27" xfId="0" applyFont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2" borderId="52" xfId="0" applyFont="1" applyFill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13" fillId="0" borderId="43" xfId="0" applyFont="1" applyBorder="1"/>
    <xf numFmtId="0" fontId="14" fillId="0" borderId="45" xfId="0" applyFont="1" applyBorder="1"/>
    <xf numFmtId="0" fontId="13" fillId="2" borderId="45" xfId="0" applyFont="1" applyFill="1" applyBorder="1"/>
    <xf numFmtId="0" fontId="13" fillId="0" borderId="45" xfId="0" applyFont="1" applyBorder="1"/>
    <xf numFmtId="0" fontId="1" fillId="0" borderId="45" xfId="0" applyFont="1" applyBorder="1"/>
    <xf numFmtId="0" fontId="1" fillId="0" borderId="48" xfId="0" applyFont="1" applyBorder="1"/>
    <xf numFmtId="0" fontId="15" fillId="0" borderId="28" xfId="0" applyFont="1" applyBorder="1" applyAlignment="1">
      <alignment horizontal="center" vertical="center" wrapText="1"/>
    </xf>
    <xf numFmtId="0" fontId="1" fillId="2" borderId="21" xfId="0" quotePrefix="1" applyFont="1" applyFill="1" applyBorder="1" applyAlignment="1">
      <alignment horizontal="center"/>
    </xf>
    <xf numFmtId="0" fontId="3" fillId="2" borderId="48" xfId="0" applyFont="1" applyFill="1" applyBorder="1" applyAlignment="1">
      <alignment horizontal="center" vertical="center" wrapText="1"/>
    </xf>
    <xf numFmtId="0" fontId="3" fillId="2" borderId="59" xfId="0" applyFont="1" applyFill="1" applyBorder="1" applyAlignment="1">
      <alignment horizontal="center" vertical="center" wrapText="1"/>
    </xf>
    <xf numFmtId="0" fontId="0" fillId="2" borderId="4" xfId="0" quotePrefix="1" applyFill="1" applyBorder="1" applyAlignment="1">
      <alignment horizontal="center"/>
    </xf>
    <xf numFmtId="0" fontId="15" fillId="0" borderId="31" xfId="0" applyFont="1" applyBorder="1" applyAlignment="1">
      <alignment horizontal="center" vertical="center" wrapText="1"/>
    </xf>
    <xf numFmtId="0" fontId="0" fillId="3" borderId="2" xfId="0" quotePrefix="1" applyFill="1" applyBorder="1" applyAlignment="1">
      <alignment horizontal="center"/>
    </xf>
    <xf numFmtId="0" fontId="3" fillId="0" borderId="4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31" xfId="0" quotePrefix="1" applyBorder="1" applyAlignment="1">
      <alignment horizontal="center"/>
    </xf>
    <xf numFmtId="0" fontId="0" fillId="0" borderId="28" xfId="0" quotePrefix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49" xfId="0" quotePrefix="1" applyBorder="1"/>
    <xf numFmtId="0" fontId="0" fillId="2" borderId="51" xfId="0" quotePrefix="1" applyFill="1" applyBorder="1"/>
    <xf numFmtId="0" fontId="13" fillId="0" borderId="0" xfId="0" quotePrefix="1" applyFont="1"/>
    <xf numFmtId="0" fontId="0" fillId="2" borderId="2" xfId="0" quotePrefix="1" applyFill="1" applyBorder="1"/>
    <xf numFmtId="0" fontId="11" fillId="0" borderId="0" xfId="0" applyFont="1"/>
    <xf numFmtId="0" fontId="1" fillId="0" borderId="61" xfId="0" quotePrefix="1" applyFont="1" applyBorder="1"/>
    <xf numFmtId="0" fontId="0" fillId="0" borderId="61" xfId="0" quotePrefix="1" applyBorder="1"/>
    <xf numFmtId="0" fontId="0" fillId="2" borderId="20" xfId="0" quotePrefix="1" applyFill="1" applyBorder="1"/>
    <xf numFmtId="0" fontId="0" fillId="2" borderId="15" xfId="0" quotePrefix="1" applyFill="1" applyBorder="1"/>
    <xf numFmtId="0" fontId="0" fillId="0" borderId="58" xfId="0" quotePrefix="1" applyBorder="1"/>
    <xf numFmtId="0" fontId="0" fillId="3" borderId="3" xfId="0" quotePrefix="1" applyFill="1" applyBorder="1"/>
    <xf numFmtId="0" fontId="0" fillId="3" borderId="8" xfId="0" quotePrefix="1" applyFill="1" applyBorder="1"/>
    <xf numFmtId="0" fontId="0" fillId="3" borderId="63" xfId="0" quotePrefix="1" applyFill="1" applyBorder="1"/>
    <xf numFmtId="0" fontId="16" fillId="0" borderId="0" xfId="0" applyFont="1"/>
    <xf numFmtId="0" fontId="1" fillId="0" borderId="21" xfId="0" quotePrefix="1" applyFont="1" applyBorder="1"/>
    <xf numFmtId="0" fontId="1" fillId="0" borderId="17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4" xfId="0" applyBorder="1"/>
    <xf numFmtId="0" fontId="0" fillId="0" borderId="65" xfId="0" applyBorder="1"/>
    <xf numFmtId="0" fontId="1" fillId="0" borderId="31" xfId="0" applyFont="1" applyBorder="1"/>
    <xf numFmtId="0" fontId="1" fillId="0" borderId="28" xfId="0" applyFont="1" applyBorder="1"/>
    <xf numFmtId="0" fontId="0" fillId="0" borderId="22" xfId="0" applyBorder="1"/>
    <xf numFmtId="0" fontId="5" fillId="8" borderId="0" xfId="0" applyFont="1" applyFill="1"/>
    <xf numFmtId="0" fontId="0" fillId="8" borderId="0" xfId="0" applyFill="1"/>
    <xf numFmtId="0" fontId="4" fillId="8" borderId="0" xfId="0" applyFont="1" applyFill="1"/>
    <xf numFmtId="0" fontId="1" fillId="8" borderId="0" xfId="0" quotePrefix="1" applyFont="1" applyFill="1" applyAlignment="1">
      <alignment vertical="center"/>
    </xf>
    <xf numFmtId="0" fontId="4" fillId="8" borderId="0" xfId="0" quotePrefix="1" applyFont="1" applyFill="1" applyAlignment="1">
      <alignment vertical="center"/>
    </xf>
    <xf numFmtId="0" fontId="0" fillId="8" borderId="0" xfId="0" quotePrefix="1" applyFill="1"/>
    <xf numFmtId="0" fontId="0" fillId="0" borderId="3" xfId="0" applyBorder="1" applyAlignment="1">
      <alignment horizontal="center"/>
    </xf>
    <xf numFmtId="0" fontId="0" fillId="0" borderId="46" xfId="0" applyBorder="1"/>
    <xf numFmtId="0" fontId="1" fillId="0" borderId="17" xfId="0" quotePrefix="1" applyFont="1" applyBorder="1"/>
    <xf numFmtId="0" fontId="0" fillId="5" borderId="46" xfId="0" applyFill="1" applyBorder="1"/>
    <xf numFmtId="0" fontId="0" fillId="5" borderId="8" xfId="0" applyFill="1" applyBorder="1" applyAlignment="1">
      <alignment horizontal="center"/>
    </xf>
    <xf numFmtId="0" fontId="3" fillId="0" borderId="28" xfId="0" applyFont="1" applyBorder="1" applyAlignment="1">
      <alignment horizontal="center" vertical="center" wrapText="1"/>
    </xf>
    <xf numFmtId="0" fontId="0" fillId="5" borderId="33" xfId="0" quotePrefix="1" applyFill="1" applyBorder="1" applyAlignment="1">
      <alignment horizontal="center"/>
    </xf>
    <xf numFmtId="0" fontId="0" fillId="5" borderId="45" xfId="0" quotePrefix="1" applyFill="1" applyBorder="1"/>
    <xf numFmtId="0" fontId="0" fillId="5" borderId="48" xfId="0" quotePrefix="1" applyFill="1" applyBorder="1"/>
    <xf numFmtId="0" fontId="0" fillId="5" borderId="58" xfId="0" quotePrefix="1" applyFill="1" applyBorder="1" applyAlignment="1">
      <alignment horizontal="center"/>
    </xf>
    <xf numFmtId="0" fontId="0" fillId="5" borderId="35" xfId="0" quotePrefix="1" applyFill="1" applyBorder="1" applyAlignment="1">
      <alignment horizontal="center"/>
    </xf>
    <xf numFmtId="0" fontId="0" fillId="5" borderId="36" xfId="0" quotePrefix="1" applyFill="1" applyBorder="1" applyAlignment="1">
      <alignment horizontal="center"/>
    </xf>
    <xf numFmtId="0" fontId="13" fillId="2" borderId="20" xfId="0" applyFont="1" applyFill="1" applyBorder="1"/>
    <xf numFmtId="0" fontId="18" fillId="0" borderId="0" xfId="0" applyFont="1"/>
    <xf numFmtId="0" fontId="5" fillId="0" borderId="0" xfId="0" applyFont="1"/>
    <xf numFmtId="0" fontId="1" fillId="0" borderId="46" xfId="0" applyFont="1" applyBorder="1"/>
    <xf numFmtId="0" fontId="3" fillId="0" borderId="3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/>
    </xf>
    <xf numFmtId="0" fontId="8" fillId="4" borderId="1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8" xfId="0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0" borderId="43" xfId="0" applyFont="1" applyBorder="1"/>
    <xf numFmtId="0" fontId="0" fillId="5" borderId="7" xfId="0" quotePrefix="1" applyFill="1" applyBorder="1" applyAlignment="1">
      <alignment horizontal="center"/>
    </xf>
    <xf numFmtId="0" fontId="0" fillId="5" borderId="8" xfId="0" quotePrefix="1" applyFill="1" applyBorder="1" applyAlignment="1">
      <alignment horizontal="center"/>
    </xf>
    <xf numFmtId="0" fontId="0" fillId="5" borderId="9" xfId="0" quotePrefix="1" applyFill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2" borderId="11" xfId="0" quotePrefix="1" applyFill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5" borderId="2" xfId="0" quotePrefix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43" xfId="0" quotePrefix="1" applyBorder="1" applyAlignment="1">
      <alignment horizontal="center"/>
    </xf>
    <xf numFmtId="0" fontId="0" fillId="0" borderId="45" xfId="0" quotePrefix="1" applyBorder="1" applyAlignment="1">
      <alignment horizontal="center"/>
    </xf>
    <xf numFmtId="0" fontId="17" fillId="4" borderId="45" xfId="0" quotePrefix="1" applyFont="1" applyFill="1" applyBorder="1" applyAlignment="1">
      <alignment horizontal="center"/>
    </xf>
    <xf numFmtId="0" fontId="0" fillId="0" borderId="48" xfId="0" quotePrefix="1" applyBorder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" fillId="0" borderId="29" xfId="0" quotePrefix="1" applyFont="1" applyBorder="1" applyAlignment="1">
      <alignment horizontal="center"/>
    </xf>
    <xf numFmtId="0" fontId="1" fillId="0" borderId="66" xfId="0" quotePrefix="1" applyFont="1" applyBorder="1" applyAlignment="1">
      <alignment horizontal="center"/>
    </xf>
    <xf numFmtId="0" fontId="1" fillId="0" borderId="46" xfId="0" quotePrefix="1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5" xfId="0" applyFont="1" applyBorder="1" applyAlignment="1">
      <alignment vertical="center" wrapText="1"/>
    </xf>
    <xf numFmtId="0" fontId="19" fillId="10" borderId="1" xfId="0" applyFont="1" applyFill="1" applyBorder="1" applyAlignment="1">
      <alignment horizontal="right" vertical="center" wrapText="1"/>
    </xf>
    <xf numFmtId="0" fontId="7" fillId="10" borderId="11" xfId="0" applyFont="1" applyFill="1" applyBorder="1" applyAlignment="1">
      <alignment horizontal="left" vertical="center" wrapText="1"/>
    </xf>
    <xf numFmtId="0" fontId="3" fillId="10" borderId="11" xfId="0" applyFont="1" applyFill="1" applyBorder="1" applyAlignment="1">
      <alignment horizontal="left" vertical="center" wrapText="1"/>
    </xf>
    <xf numFmtId="0" fontId="3" fillId="10" borderId="35" xfId="0" applyFont="1" applyFill="1" applyBorder="1" applyAlignment="1">
      <alignment horizontal="right" vertical="center" wrapText="1"/>
    </xf>
    <xf numFmtId="0" fontId="20" fillId="0" borderId="0" xfId="0" applyFont="1"/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righ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5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6" xfId="0" applyFont="1" applyBorder="1"/>
    <xf numFmtId="0" fontId="19" fillId="0" borderId="34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right" vertical="center" wrapText="1"/>
    </xf>
    <xf numFmtId="0" fontId="7" fillId="0" borderId="11" xfId="0" applyFont="1" applyBorder="1" applyAlignment="1">
      <alignment horizontal="left" vertical="center" wrapText="1"/>
    </xf>
    <xf numFmtId="0" fontId="19" fillId="0" borderId="24" xfId="0" applyFont="1" applyBorder="1" applyAlignment="1">
      <alignment horizontal="right" vertical="center" wrapText="1"/>
    </xf>
    <xf numFmtId="0" fontId="7" fillId="0" borderId="23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righ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51" xfId="0" applyFont="1" applyBorder="1" applyAlignment="1">
      <alignment horizontal="left" vertical="center" wrapText="1"/>
    </xf>
    <xf numFmtId="0" fontId="7" fillId="0" borderId="52" xfId="0" applyFont="1" applyBorder="1" applyAlignment="1">
      <alignment horizontal="left" vertical="center" wrapText="1"/>
    </xf>
    <xf numFmtId="0" fontId="3" fillId="0" borderId="52" xfId="0" applyFont="1" applyBorder="1" applyAlignment="1">
      <alignment horizontal="left" vertical="center" wrapText="1"/>
    </xf>
    <xf numFmtId="0" fontId="7" fillId="0" borderId="59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2" borderId="60" xfId="0" applyFont="1" applyFill="1" applyBorder="1" applyAlignment="1">
      <alignment horizontal="center"/>
    </xf>
    <xf numFmtId="0" fontId="7" fillId="2" borderId="52" xfId="0" applyFont="1" applyFill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7" fillId="0" borderId="0" xfId="0" applyFont="1"/>
    <xf numFmtId="49" fontId="7" fillId="0" borderId="1" xfId="0" applyNumberFormat="1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15" fillId="0" borderId="0" xfId="0" applyFont="1" applyAlignment="1">
      <alignment horizontal="center"/>
    </xf>
    <xf numFmtId="0" fontId="22" fillId="0" borderId="0" xfId="0" applyFont="1" applyAlignment="1">
      <alignment vertical="center"/>
    </xf>
    <xf numFmtId="0" fontId="7" fillId="0" borderId="17" xfId="0" applyFont="1" applyBorder="1"/>
    <xf numFmtId="49" fontId="7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5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2" borderId="5" xfId="0" applyFont="1" applyFill="1" applyBorder="1"/>
    <xf numFmtId="0" fontId="3" fillId="0" borderId="69" xfId="0" applyFont="1" applyBorder="1" applyAlignment="1">
      <alignment horizontal="center"/>
    </xf>
    <xf numFmtId="0" fontId="3" fillId="0" borderId="67" xfId="0" applyFont="1" applyBorder="1" applyAlignment="1">
      <alignment horizontal="center"/>
    </xf>
    <xf numFmtId="0" fontId="3" fillId="0" borderId="7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7" fillId="2" borderId="1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8" xfId="0" applyFont="1" applyFill="1" applyBorder="1"/>
    <xf numFmtId="0" fontId="8" fillId="4" borderId="1" xfId="0" applyFont="1" applyFill="1" applyBorder="1"/>
    <xf numFmtId="0" fontId="8" fillId="4" borderId="6" xfId="0" applyFont="1" applyFill="1" applyBorder="1"/>
    <xf numFmtId="0" fontId="8" fillId="4" borderId="8" xfId="0" applyFont="1" applyFill="1" applyBorder="1"/>
    <xf numFmtId="0" fontId="8" fillId="4" borderId="9" xfId="0" applyFont="1" applyFill="1" applyBorder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3" fillId="11" borderId="7" xfId="0" applyFont="1" applyFill="1" applyBorder="1" applyAlignment="1">
      <alignment horizontal="center" vertical="center"/>
    </xf>
    <xf numFmtId="0" fontId="23" fillId="11" borderId="9" xfId="0" applyFont="1" applyFill="1" applyBorder="1" applyAlignment="1">
      <alignment horizontal="center" vertical="center"/>
    </xf>
    <xf numFmtId="0" fontId="3" fillId="12" borderId="19" xfId="0" applyFont="1" applyFill="1" applyBorder="1" applyAlignment="1">
      <alignment horizontal="center"/>
    </xf>
    <xf numFmtId="0" fontId="3" fillId="12" borderId="21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24" fillId="0" borderId="8" xfId="0" applyFont="1" applyBorder="1"/>
    <xf numFmtId="0" fontId="24" fillId="0" borderId="9" xfId="0" applyFont="1" applyBorder="1"/>
    <xf numFmtId="0" fontId="25" fillId="2" borderId="13" xfId="0" applyFont="1" applyFill="1" applyBorder="1" applyAlignment="1">
      <alignment horizontal="left" vertical="center" wrapText="1"/>
    </xf>
    <xf numFmtId="0" fontId="8" fillId="4" borderId="3" xfId="0" applyFont="1" applyFill="1" applyBorder="1"/>
    <xf numFmtId="0" fontId="25" fillId="0" borderId="7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7" fillId="0" borderId="4" xfId="0" applyFont="1" applyBorder="1"/>
    <xf numFmtId="0" fontId="25" fillId="0" borderId="0" xfId="0" applyFont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24" fillId="0" borderId="3" xfId="0" applyFont="1" applyBorder="1"/>
    <xf numFmtId="0" fontId="24" fillId="0" borderId="1" xfId="0" applyFont="1" applyBorder="1"/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/>
    </xf>
    <xf numFmtId="0" fontId="19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5" fillId="3" borderId="0" xfId="0" applyFont="1" applyFill="1" applyAlignment="1">
      <alignment horizontal="center"/>
    </xf>
    <xf numFmtId="0" fontId="7" fillId="0" borderId="29" xfId="1" applyFont="1" applyBorder="1" applyAlignment="1">
      <alignment horizontal="left" vertical="center"/>
    </xf>
    <xf numFmtId="0" fontId="7" fillId="0" borderId="46" xfId="1" applyFont="1" applyBorder="1" applyAlignment="1">
      <alignment horizontal="left" vertical="center"/>
    </xf>
    <xf numFmtId="0" fontId="9" fillId="0" borderId="16" xfId="1" applyFont="1" applyBorder="1" applyAlignment="1">
      <alignment horizontal="center"/>
    </xf>
    <xf numFmtId="0" fontId="10" fillId="0" borderId="16" xfId="1" applyFont="1" applyBorder="1" applyAlignment="1">
      <alignment horizontal="center" vertical="center"/>
    </xf>
    <xf numFmtId="0" fontId="7" fillId="0" borderId="42" xfId="1" applyFont="1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7" fillId="0" borderId="44" xfId="1" applyFont="1" applyBorder="1" applyAlignment="1">
      <alignment horizontal="center" vertical="center"/>
    </xf>
    <xf numFmtId="0" fontId="7" fillId="0" borderId="45" xfId="1" applyFont="1" applyBorder="1" applyAlignment="1">
      <alignment horizontal="center" vertical="center"/>
    </xf>
    <xf numFmtId="0" fontId="7" fillId="0" borderId="47" xfId="1" applyFont="1" applyBorder="1" applyAlignment="1">
      <alignment horizontal="center" vertical="center"/>
    </xf>
    <xf numFmtId="0" fontId="7" fillId="0" borderId="48" xfId="1" applyFont="1" applyBorder="1" applyAlignment="1">
      <alignment horizontal="center" vertical="center"/>
    </xf>
    <xf numFmtId="0" fontId="1" fillId="0" borderId="20" xfId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left" vertical="center"/>
    </xf>
    <xf numFmtId="0" fontId="7" fillId="0" borderId="46" xfId="0" applyFont="1" applyBorder="1" applyAlignment="1">
      <alignment horizontal="left" vertical="center"/>
    </xf>
    <xf numFmtId="0" fontId="5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7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1" fillId="0" borderId="15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35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36" xfId="0" quotePrefix="1" applyFont="1" applyBorder="1" applyAlignment="1">
      <alignment horizontal="center" vertical="center"/>
    </xf>
    <xf numFmtId="0" fontId="1" fillId="0" borderId="42" xfId="0" quotePrefix="1" applyFont="1" applyBorder="1" applyAlignment="1">
      <alignment horizontal="center" vertical="center"/>
    </xf>
    <xf numFmtId="0" fontId="1" fillId="0" borderId="43" xfId="0" quotePrefix="1" applyFont="1" applyBorder="1" applyAlignment="1">
      <alignment horizontal="center" vertical="center"/>
    </xf>
    <xf numFmtId="0" fontId="1" fillId="0" borderId="47" xfId="0" quotePrefix="1" applyFont="1" applyBorder="1" applyAlignment="1">
      <alignment horizontal="center" vertical="center"/>
    </xf>
    <xf numFmtId="0" fontId="1" fillId="0" borderId="49" xfId="0" quotePrefix="1" applyFont="1" applyBorder="1" applyAlignment="1">
      <alignment horizontal="center" vertical="center"/>
    </xf>
    <xf numFmtId="0" fontId="1" fillId="0" borderId="37" xfId="0" quotePrefix="1" applyFont="1" applyBorder="1" applyAlignment="1">
      <alignment horizontal="center" vertical="center"/>
    </xf>
    <xf numFmtId="0" fontId="1" fillId="0" borderId="50" xfId="0" quotePrefix="1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/>
    </xf>
    <xf numFmtId="0" fontId="1" fillId="0" borderId="55" xfId="0" quotePrefix="1" applyFont="1" applyBorder="1" applyAlignment="1">
      <alignment horizontal="center" vertical="center"/>
    </xf>
    <xf numFmtId="0" fontId="1" fillId="0" borderId="57" xfId="0" quotePrefix="1" applyFont="1" applyBorder="1" applyAlignment="1">
      <alignment horizontal="center" vertical="center"/>
    </xf>
    <xf numFmtId="0" fontId="1" fillId="0" borderId="56" xfId="0" quotePrefix="1" applyFont="1" applyBorder="1" applyAlignment="1">
      <alignment horizontal="center" vertical="center"/>
    </xf>
    <xf numFmtId="0" fontId="1" fillId="0" borderId="16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62" xfId="0" quotePrefix="1" applyFont="1" applyBorder="1" applyAlignment="1">
      <alignment horizontal="center" vertical="center"/>
    </xf>
    <xf numFmtId="0" fontId="1" fillId="0" borderId="60" xfId="0" quotePrefix="1" applyFont="1" applyBorder="1" applyAlignment="1">
      <alignment horizontal="center" vertical="center"/>
    </xf>
    <xf numFmtId="0" fontId="1" fillId="0" borderId="48" xfId="0" quotePrefix="1" applyFont="1" applyBorder="1" applyAlignment="1">
      <alignment horizontal="center" vertical="center"/>
    </xf>
    <xf numFmtId="0" fontId="1" fillId="0" borderId="64" xfId="0" quotePrefix="1" applyFont="1" applyBorder="1" applyAlignment="1">
      <alignment horizontal="center" vertical="center"/>
    </xf>
    <xf numFmtId="0" fontId="1" fillId="0" borderId="29" xfId="0" quotePrefix="1" applyFont="1" applyBorder="1" applyAlignment="1">
      <alignment horizontal="center" vertical="center"/>
    </xf>
    <xf numFmtId="0" fontId="1" fillId="0" borderId="38" xfId="0" quotePrefix="1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 wrapText="1"/>
    </xf>
    <xf numFmtId="0" fontId="7" fillId="0" borderId="69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7" fillId="0" borderId="6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20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right" vertical="center" wrapText="1"/>
    </xf>
    <xf numFmtId="0" fontId="19" fillId="0" borderId="4" xfId="0" applyFont="1" applyBorder="1" applyAlignment="1">
      <alignment horizontal="right" vertical="center" wrapText="1"/>
    </xf>
    <xf numFmtId="0" fontId="19" fillId="0" borderId="6" xfId="0" applyFont="1" applyBorder="1" applyAlignment="1">
      <alignment horizontal="right" vertical="center" wrapText="1"/>
    </xf>
    <xf numFmtId="0" fontId="19" fillId="0" borderId="9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9" fillId="0" borderId="2" xfId="0" applyFont="1" applyBorder="1" applyAlignment="1">
      <alignment horizontal="right" vertical="center" wrapText="1"/>
    </xf>
    <xf numFmtId="0" fontId="19" fillId="0" borderId="3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26" fillId="0" borderId="15" xfId="0" applyFont="1" applyBorder="1" applyAlignment="1">
      <alignment horizontal="right" vertical="center" wrapText="1"/>
    </xf>
    <xf numFmtId="0" fontId="26" fillId="0" borderId="12" xfId="0" applyFont="1" applyBorder="1" applyAlignment="1">
      <alignment horizontal="right" vertical="center" wrapText="1"/>
    </xf>
    <xf numFmtId="0" fontId="26" fillId="0" borderId="14" xfId="0" applyFont="1" applyBorder="1" applyAlignment="1">
      <alignment horizontal="right" vertical="center" wrapText="1"/>
    </xf>
    <xf numFmtId="0" fontId="26" fillId="0" borderId="34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25" xfId="0" applyFont="1" applyBorder="1" applyAlignment="1">
      <alignment horizontal="center" vertical="center" wrapText="1"/>
    </xf>
    <xf numFmtId="0" fontId="26" fillId="0" borderId="58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26" fillId="0" borderId="36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right" vertical="center" wrapText="1"/>
    </xf>
    <xf numFmtId="0" fontId="19" fillId="0" borderId="7" xfId="0" applyFont="1" applyBorder="1" applyAlignment="1">
      <alignment horizontal="right" vertical="center" wrapText="1"/>
    </xf>
    <xf numFmtId="0" fontId="19" fillId="0" borderId="8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66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71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7" fillId="0" borderId="72" xfId="0" applyFont="1" applyBorder="1" applyAlignment="1">
      <alignment horizontal="center" vertical="center" wrapText="1"/>
    </xf>
    <xf numFmtId="0" fontId="7" fillId="0" borderId="73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19" fillId="0" borderId="74" xfId="0" applyFont="1" applyBorder="1" applyAlignment="1">
      <alignment horizontal="center" vertical="center" wrapText="1"/>
    </xf>
    <xf numFmtId="0" fontId="3" fillId="0" borderId="75" xfId="0" applyFont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 vertical="center" wrapText="1"/>
    </xf>
    <xf numFmtId="0" fontId="3" fillId="0" borderId="0" xfId="0" applyFont="1" applyFill="1"/>
    <xf numFmtId="0" fontId="7" fillId="0" borderId="58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24" fillId="0" borderId="8" xfId="0" applyFont="1" applyFill="1" applyBorder="1"/>
    <xf numFmtId="0" fontId="24" fillId="0" borderId="9" xfId="0" applyFont="1" applyFill="1" applyBorder="1"/>
    <xf numFmtId="0" fontId="24" fillId="0" borderId="3" xfId="0" applyFont="1" applyFill="1" applyBorder="1"/>
    <xf numFmtId="0" fontId="24" fillId="0" borderId="1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24" fillId="0" borderId="0" xfId="0" applyFont="1" applyFill="1" applyBorder="1"/>
    <xf numFmtId="0" fontId="25" fillId="0" borderId="0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0" borderId="37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73" xfId="0" applyFont="1" applyFill="1" applyBorder="1" applyAlignment="1">
      <alignment horizontal="center" vertical="center" wrapText="1"/>
    </xf>
    <xf numFmtId="0" fontId="7" fillId="0" borderId="5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/>
    </xf>
    <xf numFmtId="0" fontId="7" fillId="0" borderId="39" xfId="0" applyFont="1" applyFill="1" applyBorder="1" applyAlignment="1">
      <alignment horizontal="center" vertical="center" wrapText="1"/>
    </xf>
    <xf numFmtId="0" fontId="7" fillId="0" borderId="61" xfId="0" applyFont="1" applyFill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right" vertical="center" wrapText="1"/>
    </xf>
    <xf numFmtId="0" fontId="19" fillId="0" borderId="30" xfId="0" applyFont="1" applyFill="1" applyBorder="1" applyAlignment="1">
      <alignment horizontal="right" vertical="center" wrapText="1"/>
    </xf>
    <xf numFmtId="0" fontId="3" fillId="0" borderId="46" xfId="0" applyFont="1" applyFill="1" applyBorder="1"/>
    <xf numFmtId="0" fontId="7" fillId="0" borderId="64" xfId="0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/>
    </xf>
    <xf numFmtId="0" fontId="7" fillId="0" borderId="38" xfId="0" applyFont="1" applyFill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24" fillId="0" borderId="2" xfId="0" applyFont="1" applyFill="1" applyBorder="1"/>
    <xf numFmtId="0" fontId="24" fillId="0" borderId="4" xfId="0" applyFont="1" applyFill="1" applyBorder="1"/>
    <xf numFmtId="0" fontId="24" fillId="0" borderId="5" xfId="0" applyFont="1" applyFill="1" applyBorder="1"/>
    <xf numFmtId="0" fontId="24" fillId="0" borderId="6" xfId="0" applyFont="1" applyFill="1" applyBorder="1"/>
    <xf numFmtId="0" fontId="24" fillId="0" borderId="7" xfId="0" applyFont="1" applyFill="1" applyBorder="1"/>
    <xf numFmtId="0" fontId="8" fillId="11" borderId="2" xfId="0" applyFont="1" applyFill="1" applyBorder="1"/>
    <xf numFmtId="0" fontId="8" fillId="11" borderId="7" xfId="0" applyFont="1" applyFill="1" applyBorder="1"/>
    <xf numFmtId="0" fontId="8" fillId="11" borderId="8" xfId="0" applyFont="1" applyFill="1" applyBorder="1"/>
    <xf numFmtId="0" fontId="7" fillId="0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58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0" fontId="8" fillId="11" borderId="4" xfId="0" applyFont="1" applyFill="1" applyBorder="1"/>
    <xf numFmtId="0" fontId="8" fillId="0" borderId="0" xfId="0" applyFont="1" applyFill="1"/>
    <xf numFmtId="0" fontId="2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3" fillId="0" borderId="0" xfId="0" applyFont="1" applyFill="1" applyBorder="1" applyAlignment="1"/>
    <xf numFmtId="0" fontId="24" fillId="0" borderId="2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7" fillId="2" borderId="12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8" fillId="11" borderId="1" xfId="0" applyFont="1" applyFill="1" applyBorder="1"/>
    <xf numFmtId="0" fontId="8" fillId="11" borderId="9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1" borderId="19" xfId="0" applyFont="1" applyFill="1" applyBorder="1" applyAlignment="1">
      <alignment horizontal="center" vertical="center"/>
    </xf>
    <xf numFmtId="0" fontId="8" fillId="11" borderId="21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0" xfId="0" applyFont="1"/>
    <xf numFmtId="0" fontId="3" fillId="0" borderId="8" xfId="0" applyFont="1" applyBorder="1"/>
    <xf numFmtId="0" fontId="3" fillId="12" borderId="19" xfId="0" applyFont="1" applyFill="1" applyBorder="1" applyAlignment="1">
      <alignment horizontal="center"/>
    </xf>
    <xf numFmtId="0" fontId="3" fillId="12" borderId="21" xfId="0" applyFont="1" applyFill="1" applyBorder="1" applyAlignment="1">
      <alignment horizontal="center"/>
    </xf>
    <xf numFmtId="0" fontId="3" fillId="0" borderId="2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 wrapText="1"/>
    </xf>
    <xf numFmtId="0" fontId="7" fillId="0" borderId="7" xfId="0" applyFont="1" applyBorder="1" applyAlignment="1">
      <alignment horizontal="center"/>
    </xf>
    <xf numFmtId="0" fontId="3" fillId="0" borderId="0" xfId="0" applyFont="1" applyFill="1"/>
    <xf numFmtId="0" fontId="7" fillId="0" borderId="58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24" fillId="0" borderId="8" xfId="0" applyFont="1" applyFill="1" applyBorder="1"/>
    <xf numFmtId="0" fontId="24" fillId="0" borderId="9" xfId="0" applyFont="1" applyFill="1" applyBorder="1"/>
    <xf numFmtId="0" fontId="24" fillId="0" borderId="3" xfId="0" applyFont="1" applyFill="1" applyBorder="1"/>
    <xf numFmtId="0" fontId="24" fillId="0" borderId="1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right" vertical="center" wrapText="1"/>
    </xf>
    <xf numFmtId="0" fontId="19" fillId="0" borderId="30" xfId="0" applyFont="1" applyFill="1" applyBorder="1" applyAlignment="1">
      <alignment horizontal="right" vertical="center" wrapText="1"/>
    </xf>
    <xf numFmtId="0" fontId="3" fillId="0" borderId="46" xfId="0" applyFont="1" applyFill="1" applyBorder="1"/>
    <xf numFmtId="0" fontId="19" fillId="0" borderId="19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24" fillId="0" borderId="2" xfId="0" applyFont="1" applyFill="1" applyBorder="1"/>
    <xf numFmtId="0" fontId="24" fillId="0" borderId="4" xfId="0" applyFont="1" applyFill="1" applyBorder="1"/>
    <xf numFmtId="0" fontId="24" fillId="0" borderId="5" xfId="0" applyFont="1" applyFill="1" applyBorder="1"/>
    <xf numFmtId="0" fontId="24" fillId="0" borderId="6" xfId="0" applyFont="1" applyFill="1" applyBorder="1"/>
    <xf numFmtId="0" fontId="24" fillId="0" borderId="7" xfId="0" applyFont="1" applyFill="1" applyBorder="1"/>
    <xf numFmtId="0" fontId="3" fillId="0" borderId="14" xfId="0" applyFont="1" applyFill="1" applyBorder="1" applyAlignment="1">
      <alignment horizontal="center"/>
    </xf>
    <xf numFmtId="0" fontId="3" fillId="0" borderId="58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7" fillId="0" borderId="12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8" fillId="11" borderId="1" xfId="0" applyFont="1" applyFill="1" applyBorder="1"/>
    <xf numFmtId="0" fontId="8" fillId="11" borderId="19" xfId="0" applyFont="1" applyFill="1" applyBorder="1" applyAlignment="1">
      <alignment horizontal="center" vertical="center"/>
    </xf>
    <xf numFmtId="0" fontId="8" fillId="11" borderId="2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right" vertical="center" wrapText="1"/>
    </xf>
    <xf numFmtId="0" fontId="26" fillId="0" borderId="0" xfId="0" applyFont="1" applyFill="1" applyBorder="1" applyAlignment="1">
      <alignment vertical="center" wrapText="1"/>
    </xf>
    <xf numFmtId="0" fontId="24" fillId="0" borderId="19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3" fillId="3" borderId="19" xfId="0" applyFont="1" applyFill="1" applyBorder="1"/>
    <xf numFmtId="0" fontId="3" fillId="3" borderId="21" xfId="0" applyFont="1" applyFill="1" applyBorder="1"/>
  </cellXfs>
  <cellStyles count="2">
    <cellStyle name="Обычный" xfId="0" builtinId="0"/>
    <cellStyle name="Обычный 2" xfId="1" xr:uid="{00000000-0005-0000-0000-000001000000}"/>
  </cellStyles>
  <dxfs count="12"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0.wmf"/><Relationship Id="rId3" Type="http://schemas.openxmlformats.org/officeDocument/2006/relationships/image" Target="../media/image25.emf"/><Relationship Id="rId7" Type="http://schemas.openxmlformats.org/officeDocument/2006/relationships/image" Target="../media/image29.wmf"/><Relationship Id="rId12" Type="http://schemas.openxmlformats.org/officeDocument/2006/relationships/image" Target="../media/image34.emf"/><Relationship Id="rId2" Type="http://schemas.openxmlformats.org/officeDocument/2006/relationships/image" Target="../media/image24.emf"/><Relationship Id="rId1" Type="http://schemas.openxmlformats.org/officeDocument/2006/relationships/image" Target="../media/image23.wmf"/><Relationship Id="rId6" Type="http://schemas.openxmlformats.org/officeDocument/2006/relationships/image" Target="../media/image28.wmf"/><Relationship Id="rId11" Type="http://schemas.openxmlformats.org/officeDocument/2006/relationships/image" Target="../media/image33.emf"/><Relationship Id="rId5" Type="http://schemas.openxmlformats.org/officeDocument/2006/relationships/image" Target="../media/image27.wmf"/><Relationship Id="rId10" Type="http://schemas.openxmlformats.org/officeDocument/2006/relationships/image" Target="../media/image32.wmf"/><Relationship Id="rId4" Type="http://schemas.openxmlformats.org/officeDocument/2006/relationships/image" Target="../media/image26.wmf"/><Relationship Id="rId9" Type="http://schemas.openxmlformats.org/officeDocument/2006/relationships/image" Target="../media/image3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3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1533525</xdr:colOff>
          <xdr:row>13</xdr:row>
          <xdr:rowOff>66675</xdr:rowOff>
        </xdr:from>
        <xdr:to>
          <xdr:col>3</xdr:col>
          <xdr:colOff>619125</xdr:colOff>
          <xdr:row>14</xdr:row>
          <xdr:rowOff>152400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</xdr:colOff>
      <xdr:row>1</xdr:row>
      <xdr:rowOff>200025</xdr:rowOff>
    </xdr:from>
    <xdr:to>
      <xdr:col>19</xdr:col>
      <xdr:colOff>75664</xdr:colOff>
      <xdr:row>9</xdr:row>
      <xdr:rowOff>190257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0200" y="438150"/>
          <a:ext cx="4285714" cy="19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</xdr:colOff>
      <xdr:row>2</xdr:row>
      <xdr:rowOff>24765</xdr:rowOff>
    </xdr:from>
    <xdr:to>
      <xdr:col>3</xdr:col>
      <xdr:colOff>497205</xdr:colOff>
      <xdr:row>3</xdr:row>
      <xdr:rowOff>95250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" y="453390"/>
          <a:ext cx="1828800" cy="280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3810</xdr:colOff>
      <xdr:row>3</xdr:row>
      <xdr:rowOff>188595</xdr:rowOff>
    </xdr:from>
    <xdr:to>
      <xdr:col>3</xdr:col>
      <xdr:colOff>643890</xdr:colOff>
      <xdr:row>8</xdr:row>
      <xdr:rowOff>24765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" y="826770"/>
          <a:ext cx="2011680" cy="8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95250</xdr:colOff>
      <xdr:row>3</xdr:row>
      <xdr:rowOff>104775</xdr:rowOff>
    </xdr:from>
    <xdr:to>
      <xdr:col>10</xdr:col>
      <xdr:colOff>400050</xdr:colOff>
      <xdr:row>6</xdr:row>
      <xdr:rowOff>161925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0" y="742950"/>
          <a:ext cx="3733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190500</xdr:colOff>
      <xdr:row>7</xdr:row>
      <xdr:rowOff>38100</xdr:rowOff>
    </xdr:from>
    <xdr:to>
      <xdr:col>8</xdr:col>
      <xdr:colOff>400050</xdr:colOff>
      <xdr:row>8</xdr:row>
      <xdr:rowOff>104775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0" y="1514475"/>
          <a:ext cx="22669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419100</xdr:colOff>
      <xdr:row>52</xdr:row>
      <xdr:rowOff>152400</xdr:rowOff>
    </xdr:from>
    <xdr:to>
      <xdr:col>16</xdr:col>
      <xdr:colOff>38100</xdr:colOff>
      <xdr:row>55</xdr:row>
      <xdr:rowOff>200025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11353800"/>
          <a:ext cx="373380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533400</xdr:colOff>
      <xdr:row>57</xdr:row>
      <xdr:rowOff>47625</xdr:rowOff>
    </xdr:from>
    <xdr:to>
      <xdr:col>14</xdr:col>
      <xdr:colOff>57150</xdr:colOff>
      <xdr:row>58</xdr:row>
      <xdr:rowOff>114300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12334875"/>
          <a:ext cx="22669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14909</xdr:colOff>
      <xdr:row>0</xdr:row>
      <xdr:rowOff>117613</xdr:rowOff>
    </xdr:from>
    <xdr:to>
      <xdr:col>4</xdr:col>
      <xdr:colOff>243509</xdr:colOff>
      <xdr:row>2</xdr:row>
      <xdr:rowOff>10933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822" y="117613"/>
          <a:ext cx="2067339" cy="27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86138</xdr:colOff>
      <xdr:row>1</xdr:row>
      <xdr:rowOff>188845</xdr:rowOff>
    </xdr:from>
    <xdr:to>
      <xdr:col>4</xdr:col>
      <xdr:colOff>467138</xdr:colOff>
      <xdr:row>5</xdr:row>
      <xdr:rowOff>110988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051" y="379345"/>
          <a:ext cx="2219739" cy="6841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311426</xdr:colOff>
      <xdr:row>1</xdr:row>
      <xdr:rowOff>79512</xdr:rowOff>
    </xdr:from>
    <xdr:to>
      <xdr:col>10</xdr:col>
      <xdr:colOff>189506</xdr:colOff>
      <xdr:row>5</xdr:row>
      <xdr:rowOff>1656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9026" y="271669"/>
          <a:ext cx="2316480" cy="690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594691</xdr:colOff>
      <xdr:row>6</xdr:row>
      <xdr:rowOff>30646</xdr:rowOff>
    </xdr:from>
    <xdr:to>
      <xdr:col>7</xdr:col>
      <xdr:colOff>572494</xdr:colOff>
      <xdr:row>9</xdr:row>
      <xdr:rowOff>143290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691" y="1173646"/>
          <a:ext cx="4606953" cy="684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529640</xdr:colOff>
      <xdr:row>61</xdr:row>
      <xdr:rowOff>12423</xdr:rowOff>
    </xdr:from>
    <xdr:to>
      <xdr:col>14</xdr:col>
      <xdr:colOff>286296</xdr:colOff>
      <xdr:row>64</xdr:row>
      <xdr:rowOff>113344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6183" y="12775923"/>
          <a:ext cx="4245830" cy="688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16884</xdr:colOff>
      <xdr:row>64</xdr:row>
      <xdr:rowOff>180306</xdr:rowOff>
    </xdr:from>
    <xdr:to>
      <xdr:col>10</xdr:col>
      <xdr:colOff>677454</xdr:colOff>
      <xdr:row>66</xdr:row>
      <xdr:rowOff>65343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341" y="13531871"/>
          <a:ext cx="1994070" cy="27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174565</xdr:colOff>
      <xdr:row>2</xdr:row>
      <xdr:rowOff>69514</xdr:rowOff>
    </xdr:from>
    <xdr:to>
      <xdr:col>4</xdr:col>
      <xdr:colOff>374590</xdr:colOff>
      <xdr:row>3</xdr:row>
      <xdr:rowOff>107614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700" y="457841"/>
          <a:ext cx="2024428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119337</xdr:colOff>
      <xdr:row>3</xdr:row>
      <xdr:rowOff>169252</xdr:rowOff>
    </xdr:from>
    <xdr:to>
      <xdr:col>4</xdr:col>
      <xdr:colOff>500337</xdr:colOff>
      <xdr:row>6</xdr:row>
      <xdr:rowOff>26377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472" y="748079"/>
          <a:ext cx="2205403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212847</xdr:colOff>
      <xdr:row>6</xdr:row>
      <xdr:rowOff>76017</xdr:rowOff>
    </xdr:from>
    <xdr:to>
      <xdr:col>3</xdr:col>
      <xdr:colOff>79497</xdr:colOff>
      <xdr:row>7</xdr:row>
      <xdr:rowOff>142692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982" y="1226344"/>
          <a:ext cx="1082919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606236</xdr:colOff>
      <xdr:row>3</xdr:row>
      <xdr:rowOff>95198</xdr:rowOff>
    </xdr:from>
    <xdr:to>
      <xdr:col>10</xdr:col>
      <xdr:colOff>606236</xdr:colOff>
      <xdr:row>5</xdr:row>
      <xdr:rowOff>142823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2330" y="678604"/>
          <a:ext cx="3036094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78828</xdr:colOff>
      <xdr:row>29</xdr:row>
      <xdr:rowOff>6570</xdr:rowOff>
    </xdr:from>
    <xdr:to>
      <xdr:col>23</xdr:col>
      <xdr:colOff>78828</xdr:colOff>
      <xdr:row>31</xdr:row>
      <xdr:rowOff>37629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5276" y="5642742"/>
          <a:ext cx="3054569" cy="4251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135378</xdr:colOff>
      <xdr:row>32</xdr:row>
      <xdr:rowOff>26276</xdr:rowOff>
    </xdr:from>
    <xdr:to>
      <xdr:col>21</xdr:col>
      <xdr:colOff>333403</xdr:colOff>
      <xdr:row>33</xdr:row>
      <xdr:rowOff>54380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1826" y="6253655"/>
          <a:ext cx="2030767" cy="225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297033</xdr:colOff>
      <xdr:row>49</xdr:row>
      <xdr:rowOff>62424</xdr:rowOff>
    </xdr:from>
    <xdr:to>
      <xdr:col>8</xdr:col>
      <xdr:colOff>182733</xdr:colOff>
      <xdr:row>50</xdr:row>
      <xdr:rowOff>79569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7706" y="9257712"/>
          <a:ext cx="1710104" cy="229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177310</xdr:colOff>
      <xdr:row>53</xdr:row>
      <xdr:rowOff>128955</xdr:rowOff>
    </xdr:from>
    <xdr:to>
      <xdr:col>8</xdr:col>
      <xdr:colOff>169690</xdr:colOff>
      <xdr:row>57</xdr:row>
      <xdr:rowOff>184053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7983" y="10122878"/>
          <a:ext cx="1816784" cy="8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256443</xdr:colOff>
      <xdr:row>42</xdr:row>
      <xdr:rowOff>73269</xdr:rowOff>
    </xdr:from>
    <xdr:to>
      <xdr:col>11</xdr:col>
      <xdr:colOff>427892</xdr:colOff>
      <xdr:row>44</xdr:row>
      <xdr:rowOff>113567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3385" y="7913077"/>
          <a:ext cx="2603988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249115</xdr:colOff>
      <xdr:row>38</xdr:row>
      <xdr:rowOff>95250</xdr:rowOff>
    </xdr:from>
    <xdr:to>
      <xdr:col>8</xdr:col>
      <xdr:colOff>449139</xdr:colOff>
      <xdr:row>39</xdr:row>
      <xdr:rowOff>111369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9788" y="7136423"/>
          <a:ext cx="2024428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197827</xdr:colOff>
      <xdr:row>60</xdr:row>
      <xdr:rowOff>0</xdr:rowOff>
    </xdr:from>
    <xdr:to>
      <xdr:col>5</xdr:col>
      <xdr:colOff>607401</xdr:colOff>
      <xdr:row>61</xdr:row>
      <xdr:rowOff>180975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0365" y="11342077"/>
          <a:ext cx="1017709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248478</xdr:colOff>
      <xdr:row>64</xdr:row>
      <xdr:rowOff>49696</xdr:rowOff>
    </xdr:from>
    <xdr:to>
      <xdr:col>6</xdr:col>
      <xdr:colOff>362778</xdr:colOff>
      <xdr:row>66</xdr:row>
      <xdr:rowOff>68746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4674" y="12597848"/>
          <a:ext cx="134012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281609</xdr:colOff>
      <xdr:row>67</xdr:row>
      <xdr:rowOff>190500</xdr:rowOff>
    </xdr:from>
    <xdr:to>
      <xdr:col>6</xdr:col>
      <xdr:colOff>21121</xdr:colOff>
      <xdr:row>69</xdr:row>
      <xdr:rowOff>21535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7805" y="13359848"/>
          <a:ext cx="965338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438979</xdr:colOff>
      <xdr:row>70</xdr:row>
      <xdr:rowOff>107673</xdr:rowOff>
    </xdr:from>
    <xdr:to>
      <xdr:col>4</xdr:col>
      <xdr:colOff>283266</xdr:colOff>
      <xdr:row>71</xdr:row>
      <xdr:rowOff>145773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9349" y="13865086"/>
          <a:ext cx="107011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70778</xdr:colOff>
      <xdr:row>0</xdr:row>
      <xdr:rowOff>72537</xdr:rowOff>
    </xdr:from>
    <xdr:to>
      <xdr:col>19</xdr:col>
      <xdr:colOff>407880</xdr:colOff>
      <xdr:row>11</xdr:row>
      <xdr:rowOff>118522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0898" y="72537"/>
          <a:ext cx="4604302" cy="220244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419100</xdr:colOff>
          <xdr:row>27</xdr:row>
          <xdr:rowOff>133350</xdr:rowOff>
        </xdr:from>
        <xdr:to>
          <xdr:col>17</xdr:col>
          <xdr:colOff>47625</xdr:colOff>
          <xdr:row>28</xdr:row>
          <xdr:rowOff>161925</xdr:rowOff>
        </xdr:to>
        <xdr:sp macro="" textlink="">
          <xdr:nvSpPr>
            <xdr:cNvPr id="10277" name="Object 37" hidden="1">
              <a:extLst>
                <a:ext uri="{63B3BB69-23CF-44E3-9099-C40C66FF867C}">
                  <a14:compatExt spid="_x0000_s10277"/>
                </a:ext>
                <a:ext uri="{FF2B5EF4-FFF2-40B4-BE49-F238E27FC236}">
                  <a16:creationId xmlns:a16="http://schemas.microsoft.com/office/drawing/2014/main" id="{00000000-0008-0000-0600-00002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371475</xdr:colOff>
          <xdr:row>129</xdr:row>
          <xdr:rowOff>200025</xdr:rowOff>
        </xdr:from>
        <xdr:to>
          <xdr:col>5</xdr:col>
          <xdr:colOff>323850</xdr:colOff>
          <xdr:row>131</xdr:row>
          <xdr:rowOff>133350</xdr:rowOff>
        </xdr:to>
        <xdr:sp macro="" textlink="">
          <xdr:nvSpPr>
            <xdr:cNvPr id="10278" name="Object 38" hidden="1">
              <a:extLst>
                <a:ext uri="{63B3BB69-23CF-44E3-9099-C40C66FF867C}">
                  <a14:compatExt spid="_x0000_s10278"/>
                </a:ext>
                <a:ext uri="{FF2B5EF4-FFF2-40B4-BE49-F238E27FC236}">
                  <a16:creationId xmlns:a16="http://schemas.microsoft.com/office/drawing/2014/main" id="{00000000-0008-0000-0600-00002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85725</xdr:colOff>
          <xdr:row>131</xdr:row>
          <xdr:rowOff>171450</xdr:rowOff>
        </xdr:from>
        <xdr:to>
          <xdr:col>10</xdr:col>
          <xdr:colOff>247650</xdr:colOff>
          <xdr:row>133</xdr:row>
          <xdr:rowOff>66675</xdr:rowOff>
        </xdr:to>
        <xdr:sp macro="" textlink="">
          <xdr:nvSpPr>
            <xdr:cNvPr id="10279" name="Object 39" hidden="1">
              <a:extLst>
                <a:ext uri="{63B3BB69-23CF-44E3-9099-C40C66FF867C}">
                  <a14:compatExt spid="_x0000_s10279"/>
                </a:ext>
                <a:ext uri="{FF2B5EF4-FFF2-40B4-BE49-F238E27FC236}">
                  <a16:creationId xmlns:a16="http://schemas.microsoft.com/office/drawing/2014/main" id="{00000000-0008-0000-0600-00002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137</xdr:row>
          <xdr:rowOff>0</xdr:rowOff>
        </xdr:from>
        <xdr:to>
          <xdr:col>2</xdr:col>
          <xdr:colOff>190500</xdr:colOff>
          <xdr:row>137</xdr:row>
          <xdr:rowOff>238125</xdr:rowOff>
        </xdr:to>
        <xdr:sp macro="" textlink="">
          <xdr:nvSpPr>
            <xdr:cNvPr id="10280" name="Object 40" hidden="1">
              <a:extLst>
                <a:ext uri="{63B3BB69-23CF-44E3-9099-C40C66FF867C}">
                  <a14:compatExt spid="_x0000_s10280"/>
                </a:ext>
                <a:ext uri="{FF2B5EF4-FFF2-40B4-BE49-F238E27FC236}">
                  <a16:creationId xmlns:a16="http://schemas.microsoft.com/office/drawing/2014/main" id="{00000000-0008-0000-0600-00002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137</xdr:row>
          <xdr:rowOff>0</xdr:rowOff>
        </xdr:from>
        <xdr:to>
          <xdr:col>3</xdr:col>
          <xdr:colOff>219075</xdr:colOff>
          <xdr:row>137</xdr:row>
          <xdr:rowOff>238125</xdr:rowOff>
        </xdr:to>
        <xdr:sp macro="" textlink="">
          <xdr:nvSpPr>
            <xdr:cNvPr id="10281" name="Object 41" hidden="1">
              <a:extLst>
                <a:ext uri="{63B3BB69-23CF-44E3-9099-C40C66FF867C}">
                  <a14:compatExt spid="_x0000_s10281"/>
                </a:ext>
                <a:ext uri="{FF2B5EF4-FFF2-40B4-BE49-F238E27FC236}">
                  <a16:creationId xmlns:a16="http://schemas.microsoft.com/office/drawing/2014/main" id="{00000000-0008-0000-0600-00002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137</xdr:row>
          <xdr:rowOff>0</xdr:rowOff>
        </xdr:from>
        <xdr:to>
          <xdr:col>4</xdr:col>
          <xdr:colOff>200025</xdr:colOff>
          <xdr:row>137</xdr:row>
          <xdr:rowOff>238125</xdr:rowOff>
        </xdr:to>
        <xdr:sp macro="" textlink="">
          <xdr:nvSpPr>
            <xdr:cNvPr id="10282" name="Object 42" hidden="1">
              <a:extLst>
                <a:ext uri="{63B3BB69-23CF-44E3-9099-C40C66FF867C}">
                  <a14:compatExt spid="_x0000_s10282"/>
                </a:ext>
                <a:ext uri="{FF2B5EF4-FFF2-40B4-BE49-F238E27FC236}">
                  <a16:creationId xmlns:a16="http://schemas.microsoft.com/office/drawing/2014/main" id="{00000000-0008-0000-0600-00002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137</xdr:row>
          <xdr:rowOff>0</xdr:rowOff>
        </xdr:from>
        <xdr:to>
          <xdr:col>5</xdr:col>
          <xdr:colOff>219075</xdr:colOff>
          <xdr:row>137</xdr:row>
          <xdr:rowOff>238125</xdr:rowOff>
        </xdr:to>
        <xdr:sp macro="" textlink="">
          <xdr:nvSpPr>
            <xdr:cNvPr id="10283" name="Object 43" hidden="1">
              <a:extLst>
                <a:ext uri="{63B3BB69-23CF-44E3-9099-C40C66FF867C}">
                  <a14:compatExt spid="_x0000_s10283"/>
                </a:ext>
                <a:ext uri="{FF2B5EF4-FFF2-40B4-BE49-F238E27FC236}">
                  <a16:creationId xmlns:a16="http://schemas.microsoft.com/office/drawing/2014/main" id="{00000000-0008-0000-0600-00002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390525</xdr:colOff>
          <xdr:row>138</xdr:row>
          <xdr:rowOff>85725</xdr:rowOff>
        </xdr:from>
        <xdr:to>
          <xdr:col>1</xdr:col>
          <xdr:colOff>581025</xdr:colOff>
          <xdr:row>139</xdr:row>
          <xdr:rowOff>85725</xdr:rowOff>
        </xdr:to>
        <xdr:sp macro="" textlink="">
          <xdr:nvSpPr>
            <xdr:cNvPr id="10284" name="Object 44" hidden="1">
              <a:extLst>
                <a:ext uri="{63B3BB69-23CF-44E3-9099-C40C66FF867C}">
                  <a14:compatExt spid="_x0000_s10284"/>
                </a:ext>
                <a:ext uri="{FF2B5EF4-FFF2-40B4-BE49-F238E27FC236}">
                  <a16:creationId xmlns:a16="http://schemas.microsoft.com/office/drawing/2014/main" id="{00000000-0008-0000-0600-00002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447675</xdr:colOff>
          <xdr:row>140</xdr:row>
          <xdr:rowOff>85725</xdr:rowOff>
        </xdr:from>
        <xdr:to>
          <xdr:col>1</xdr:col>
          <xdr:colOff>666750</xdr:colOff>
          <xdr:row>141</xdr:row>
          <xdr:rowOff>85725</xdr:rowOff>
        </xdr:to>
        <xdr:sp macro="" textlink="">
          <xdr:nvSpPr>
            <xdr:cNvPr id="10285" name="Object 45" hidden="1">
              <a:extLst>
                <a:ext uri="{63B3BB69-23CF-44E3-9099-C40C66FF867C}">
                  <a14:compatExt spid="_x0000_s10285"/>
                </a:ext>
                <a:ext uri="{FF2B5EF4-FFF2-40B4-BE49-F238E27FC236}">
                  <a16:creationId xmlns:a16="http://schemas.microsoft.com/office/drawing/2014/main" id="{00000000-0008-0000-0600-00002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485775</xdr:colOff>
          <xdr:row>142</xdr:row>
          <xdr:rowOff>85725</xdr:rowOff>
        </xdr:from>
        <xdr:to>
          <xdr:col>1</xdr:col>
          <xdr:colOff>685800</xdr:colOff>
          <xdr:row>143</xdr:row>
          <xdr:rowOff>85725</xdr:rowOff>
        </xdr:to>
        <xdr:sp macro="" textlink="">
          <xdr:nvSpPr>
            <xdr:cNvPr id="10286" name="Object 46" hidden="1">
              <a:extLst>
                <a:ext uri="{63B3BB69-23CF-44E3-9099-C40C66FF867C}">
                  <a14:compatExt spid="_x0000_s10286"/>
                </a:ext>
                <a:ext uri="{FF2B5EF4-FFF2-40B4-BE49-F238E27FC236}">
                  <a16:creationId xmlns:a16="http://schemas.microsoft.com/office/drawing/2014/main" id="{00000000-0008-0000-0600-00002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150</xdr:row>
          <xdr:rowOff>0</xdr:rowOff>
        </xdr:from>
        <xdr:to>
          <xdr:col>2</xdr:col>
          <xdr:colOff>190500</xdr:colOff>
          <xdr:row>150</xdr:row>
          <xdr:rowOff>238125</xdr:rowOff>
        </xdr:to>
        <xdr:sp macro="" textlink="">
          <xdr:nvSpPr>
            <xdr:cNvPr id="10287" name="Object 47" hidden="1">
              <a:extLst>
                <a:ext uri="{63B3BB69-23CF-44E3-9099-C40C66FF867C}">
                  <a14:compatExt spid="_x0000_s10287"/>
                </a:ext>
                <a:ext uri="{FF2B5EF4-FFF2-40B4-BE49-F238E27FC236}">
                  <a16:creationId xmlns:a16="http://schemas.microsoft.com/office/drawing/2014/main" id="{00000000-0008-0000-0600-00002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150</xdr:row>
          <xdr:rowOff>0</xdr:rowOff>
        </xdr:from>
        <xdr:to>
          <xdr:col>3</xdr:col>
          <xdr:colOff>219075</xdr:colOff>
          <xdr:row>150</xdr:row>
          <xdr:rowOff>238125</xdr:rowOff>
        </xdr:to>
        <xdr:sp macro="" textlink="">
          <xdr:nvSpPr>
            <xdr:cNvPr id="10288" name="Object 48" hidden="1">
              <a:extLst>
                <a:ext uri="{63B3BB69-23CF-44E3-9099-C40C66FF867C}">
                  <a14:compatExt spid="_x0000_s10288"/>
                </a:ext>
                <a:ext uri="{FF2B5EF4-FFF2-40B4-BE49-F238E27FC236}">
                  <a16:creationId xmlns:a16="http://schemas.microsoft.com/office/drawing/2014/main" id="{00000000-0008-0000-0600-00003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150</xdr:row>
          <xdr:rowOff>0</xdr:rowOff>
        </xdr:from>
        <xdr:to>
          <xdr:col>4</xdr:col>
          <xdr:colOff>200025</xdr:colOff>
          <xdr:row>150</xdr:row>
          <xdr:rowOff>238125</xdr:rowOff>
        </xdr:to>
        <xdr:sp macro="" textlink="">
          <xdr:nvSpPr>
            <xdr:cNvPr id="10289" name="Object 49" hidden="1">
              <a:extLst>
                <a:ext uri="{63B3BB69-23CF-44E3-9099-C40C66FF867C}">
                  <a14:compatExt spid="_x0000_s10289"/>
                </a:ext>
                <a:ext uri="{FF2B5EF4-FFF2-40B4-BE49-F238E27FC236}">
                  <a16:creationId xmlns:a16="http://schemas.microsoft.com/office/drawing/2014/main" id="{00000000-0008-0000-0600-00003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150</xdr:row>
          <xdr:rowOff>0</xdr:rowOff>
        </xdr:from>
        <xdr:to>
          <xdr:col>5</xdr:col>
          <xdr:colOff>219075</xdr:colOff>
          <xdr:row>150</xdr:row>
          <xdr:rowOff>238125</xdr:rowOff>
        </xdr:to>
        <xdr:sp macro="" textlink="">
          <xdr:nvSpPr>
            <xdr:cNvPr id="10290" name="Object 50" hidden="1">
              <a:extLst>
                <a:ext uri="{63B3BB69-23CF-44E3-9099-C40C66FF867C}">
                  <a14:compatExt spid="_x0000_s10290"/>
                </a:ext>
                <a:ext uri="{FF2B5EF4-FFF2-40B4-BE49-F238E27FC236}">
                  <a16:creationId xmlns:a16="http://schemas.microsoft.com/office/drawing/2014/main" id="{00000000-0008-0000-0600-00003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390525</xdr:colOff>
          <xdr:row>151</xdr:row>
          <xdr:rowOff>85725</xdr:rowOff>
        </xdr:from>
        <xdr:to>
          <xdr:col>1</xdr:col>
          <xdr:colOff>581025</xdr:colOff>
          <xdr:row>152</xdr:row>
          <xdr:rowOff>85725</xdr:rowOff>
        </xdr:to>
        <xdr:sp macro="" textlink="">
          <xdr:nvSpPr>
            <xdr:cNvPr id="10291" name="Object 51" hidden="1">
              <a:extLst>
                <a:ext uri="{63B3BB69-23CF-44E3-9099-C40C66FF867C}">
                  <a14:compatExt spid="_x0000_s10291"/>
                </a:ext>
                <a:ext uri="{FF2B5EF4-FFF2-40B4-BE49-F238E27FC236}">
                  <a16:creationId xmlns:a16="http://schemas.microsoft.com/office/drawing/2014/main" id="{00000000-0008-0000-0600-00003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447675</xdr:colOff>
          <xdr:row>153</xdr:row>
          <xdr:rowOff>85725</xdr:rowOff>
        </xdr:from>
        <xdr:to>
          <xdr:col>1</xdr:col>
          <xdr:colOff>666750</xdr:colOff>
          <xdr:row>154</xdr:row>
          <xdr:rowOff>85725</xdr:rowOff>
        </xdr:to>
        <xdr:sp macro="" textlink="">
          <xdr:nvSpPr>
            <xdr:cNvPr id="10292" name="Object 52" hidden="1">
              <a:extLst>
                <a:ext uri="{63B3BB69-23CF-44E3-9099-C40C66FF867C}">
                  <a14:compatExt spid="_x0000_s10292"/>
                </a:ext>
                <a:ext uri="{FF2B5EF4-FFF2-40B4-BE49-F238E27FC236}">
                  <a16:creationId xmlns:a16="http://schemas.microsoft.com/office/drawing/2014/main" id="{00000000-0008-0000-0600-00003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485775</xdr:colOff>
          <xdr:row>155</xdr:row>
          <xdr:rowOff>85725</xdr:rowOff>
        </xdr:from>
        <xdr:to>
          <xdr:col>1</xdr:col>
          <xdr:colOff>685800</xdr:colOff>
          <xdr:row>156</xdr:row>
          <xdr:rowOff>85725</xdr:rowOff>
        </xdr:to>
        <xdr:sp macro="" textlink="">
          <xdr:nvSpPr>
            <xdr:cNvPr id="10293" name="Object 53" hidden="1">
              <a:extLst>
                <a:ext uri="{63B3BB69-23CF-44E3-9099-C40C66FF867C}">
                  <a14:compatExt spid="_x0000_s10293"/>
                </a:ext>
                <a:ext uri="{FF2B5EF4-FFF2-40B4-BE49-F238E27FC236}">
                  <a16:creationId xmlns:a16="http://schemas.microsoft.com/office/drawing/2014/main" id="{00000000-0008-0000-0600-00003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162</xdr:row>
          <xdr:rowOff>0</xdr:rowOff>
        </xdr:from>
        <xdr:to>
          <xdr:col>9</xdr:col>
          <xdr:colOff>219075</xdr:colOff>
          <xdr:row>163</xdr:row>
          <xdr:rowOff>28575</xdr:rowOff>
        </xdr:to>
        <xdr:sp macro="" textlink="">
          <xdr:nvSpPr>
            <xdr:cNvPr id="10294" name="Object 54" hidden="1">
              <a:extLst>
                <a:ext uri="{63B3BB69-23CF-44E3-9099-C40C66FF867C}">
                  <a14:compatExt spid="_x0000_s10294"/>
                </a:ext>
                <a:ext uri="{FF2B5EF4-FFF2-40B4-BE49-F238E27FC236}">
                  <a16:creationId xmlns:a16="http://schemas.microsoft.com/office/drawing/2014/main" id="{00000000-0008-0000-0600-00003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175</xdr:row>
          <xdr:rowOff>0</xdr:rowOff>
        </xdr:from>
        <xdr:to>
          <xdr:col>2</xdr:col>
          <xdr:colOff>190500</xdr:colOff>
          <xdr:row>176</xdr:row>
          <xdr:rowOff>47625</xdr:rowOff>
        </xdr:to>
        <xdr:sp macro="" textlink="">
          <xdr:nvSpPr>
            <xdr:cNvPr id="10295" name="Object 55" hidden="1">
              <a:extLst>
                <a:ext uri="{63B3BB69-23CF-44E3-9099-C40C66FF867C}">
                  <a14:compatExt spid="_x0000_s10295"/>
                </a:ext>
                <a:ext uri="{FF2B5EF4-FFF2-40B4-BE49-F238E27FC236}">
                  <a16:creationId xmlns:a16="http://schemas.microsoft.com/office/drawing/2014/main" id="{00000000-0008-0000-0600-00003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175</xdr:row>
          <xdr:rowOff>19050</xdr:rowOff>
        </xdr:from>
        <xdr:to>
          <xdr:col>3</xdr:col>
          <xdr:colOff>228600</xdr:colOff>
          <xdr:row>176</xdr:row>
          <xdr:rowOff>66675</xdr:rowOff>
        </xdr:to>
        <xdr:sp macro="" textlink="">
          <xdr:nvSpPr>
            <xdr:cNvPr id="10296" name="Object 56" hidden="1">
              <a:extLst>
                <a:ext uri="{63B3BB69-23CF-44E3-9099-C40C66FF867C}">
                  <a14:compatExt spid="_x0000_s10296"/>
                </a:ext>
                <a:ext uri="{FF2B5EF4-FFF2-40B4-BE49-F238E27FC236}">
                  <a16:creationId xmlns:a16="http://schemas.microsoft.com/office/drawing/2014/main" id="{00000000-0008-0000-0600-00003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175</xdr:row>
          <xdr:rowOff>0</xdr:rowOff>
        </xdr:from>
        <xdr:to>
          <xdr:col>4</xdr:col>
          <xdr:colOff>228600</xdr:colOff>
          <xdr:row>176</xdr:row>
          <xdr:rowOff>47625</xdr:rowOff>
        </xdr:to>
        <xdr:sp macro="" textlink="">
          <xdr:nvSpPr>
            <xdr:cNvPr id="10297" name="Object 57" hidden="1">
              <a:extLst>
                <a:ext uri="{63B3BB69-23CF-44E3-9099-C40C66FF867C}">
                  <a14:compatExt spid="_x0000_s10297"/>
                </a:ext>
                <a:ext uri="{FF2B5EF4-FFF2-40B4-BE49-F238E27FC236}">
                  <a16:creationId xmlns:a16="http://schemas.microsoft.com/office/drawing/2014/main" id="{00000000-0008-0000-0600-00003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175</xdr:row>
          <xdr:rowOff>19050</xdr:rowOff>
        </xdr:from>
        <xdr:to>
          <xdr:col>5</xdr:col>
          <xdr:colOff>238125</xdr:colOff>
          <xdr:row>176</xdr:row>
          <xdr:rowOff>66675</xdr:rowOff>
        </xdr:to>
        <xdr:sp macro="" textlink="">
          <xdr:nvSpPr>
            <xdr:cNvPr id="10298" name="Object 58" hidden="1">
              <a:extLst>
                <a:ext uri="{63B3BB69-23CF-44E3-9099-C40C66FF867C}">
                  <a14:compatExt spid="_x0000_s10298"/>
                </a:ext>
                <a:ext uri="{FF2B5EF4-FFF2-40B4-BE49-F238E27FC236}">
                  <a16:creationId xmlns:a16="http://schemas.microsoft.com/office/drawing/2014/main" id="{00000000-0008-0000-0600-00003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175</xdr:row>
          <xdr:rowOff>0</xdr:rowOff>
        </xdr:from>
        <xdr:to>
          <xdr:col>9</xdr:col>
          <xdr:colOff>219075</xdr:colOff>
          <xdr:row>175</xdr:row>
          <xdr:rowOff>28575</xdr:rowOff>
        </xdr:to>
        <xdr:sp macro="" textlink="">
          <xdr:nvSpPr>
            <xdr:cNvPr id="10299" name="Object 59" hidden="1">
              <a:extLst>
                <a:ext uri="{63B3BB69-23CF-44E3-9099-C40C66FF867C}">
                  <a14:compatExt spid="_x0000_s10299"/>
                </a:ext>
                <a:ext uri="{FF2B5EF4-FFF2-40B4-BE49-F238E27FC236}">
                  <a16:creationId xmlns:a16="http://schemas.microsoft.com/office/drawing/2014/main" id="{00000000-0008-0000-0600-00003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176</xdr:row>
          <xdr:rowOff>0</xdr:rowOff>
        </xdr:from>
        <xdr:to>
          <xdr:col>9</xdr:col>
          <xdr:colOff>371475</xdr:colOff>
          <xdr:row>177</xdr:row>
          <xdr:rowOff>19050</xdr:rowOff>
        </xdr:to>
        <xdr:sp macro="" textlink="">
          <xdr:nvSpPr>
            <xdr:cNvPr id="10300" name="Object 60" hidden="1">
              <a:extLst>
                <a:ext uri="{63B3BB69-23CF-44E3-9099-C40C66FF867C}">
                  <a14:compatExt spid="_x0000_s10300"/>
                </a:ext>
                <a:ext uri="{FF2B5EF4-FFF2-40B4-BE49-F238E27FC236}">
                  <a16:creationId xmlns:a16="http://schemas.microsoft.com/office/drawing/2014/main" id="{00000000-0008-0000-0600-00003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600075</xdr:colOff>
          <xdr:row>178</xdr:row>
          <xdr:rowOff>38100</xdr:rowOff>
        </xdr:from>
        <xdr:to>
          <xdr:col>13</xdr:col>
          <xdr:colOff>38100</xdr:colOff>
          <xdr:row>180</xdr:row>
          <xdr:rowOff>66675</xdr:rowOff>
        </xdr:to>
        <xdr:sp macro="" textlink="">
          <xdr:nvSpPr>
            <xdr:cNvPr id="10301" name="Object 61" hidden="1">
              <a:extLst>
                <a:ext uri="{63B3BB69-23CF-44E3-9099-C40C66FF867C}">
                  <a14:compatExt spid="_x0000_s10301"/>
                </a:ext>
                <a:ext uri="{FF2B5EF4-FFF2-40B4-BE49-F238E27FC236}">
                  <a16:creationId xmlns:a16="http://schemas.microsoft.com/office/drawing/2014/main" id="{00000000-0008-0000-0600-00003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137</xdr:row>
          <xdr:rowOff>0</xdr:rowOff>
        </xdr:from>
        <xdr:to>
          <xdr:col>2</xdr:col>
          <xdr:colOff>190500</xdr:colOff>
          <xdr:row>137</xdr:row>
          <xdr:rowOff>238125</xdr:rowOff>
        </xdr:to>
        <xdr:sp macro="" textlink="">
          <xdr:nvSpPr>
            <xdr:cNvPr id="10303" name="Object 63" hidden="1">
              <a:extLst>
                <a:ext uri="{63B3BB69-23CF-44E3-9099-C40C66FF867C}">
                  <a14:compatExt spid="_x0000_s10303"/>
                </a:ext>
                <a:ext uri="{FF2B5EF4-FFF2-40B4-BE49-F238E27FC236}">
                  <a16:creationId xmlns:a16="http://schemas.microsoft.com/office/drawing/2014/main" id="{00000000-0008-0000-0600-00003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137</xdr:row>
          <xdr:rowOff>0</xdr:rowOff>
        </xdr:from>
        <xdr:to>
          <xdr:col>3</xdr:col>
          <xdr:colOff>219075</xdr:colOff>
          <xdr:row>137</xdr:row>
          <xdr:rowOff>238125</xdr:rowOff>
        </xdr:to>
        <xdr:sp macro="" textlink="">
          <xdr:nvSpPr>
            <xdr:cNvPr id="10304" name="Object 64" hidden="1">
              <a:extLst>
                <a:ext uri="{63B3BB69-23CF-44E3-9099-C40C66FF867C}">
                  <a14:compatExt spid="_x0000_s10304"/>
                </a:ext>
                <a:ext uri="{FF2B5EF4-FFF2-40B4-BE49-F238E27FC236}">
                  <a16:creationId xmlns:a16="http://schemas.microsoft.com/office/drawing/2014/main" id="{00000000-0008-0000-0600-00004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137</xdr:row>
          <xdr:rowOff>0</xdr:rowOff>
        </xdr:from>
        <xdr:to>
          <xdr:col>4</xdr:col>
          <xdr:colOff>200025</xdr:colOff>
          <xdr:row>137</xdr:row>
          <xdr:rowOff>238125</xdr:rowOff>
        </xdr:to>
        <xdr:sp macro="" textlink="">
          <xdr:nvSpPr>
            <xdr:cNvPr id="10305" name="Object 65" hidden="1">
              <a:extLst>
                <a:ext uri="{63B3BB69-23CF-44E3-9099-C40C66FF867C}">
                  <a14:compatExt spid="_x0000_s10305"/>
                </a:ext>
                <a:ext uri="{FF2B5EF4-FFF2-40B4-BE49-F238E27FC236}">
                  <a16:creationId xmlns:a16="http://schemas.microsoft.com/office/drawing/2014/main" id="{00000000-0008-0000-0600-00004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137</xdr:row>
          <xdr:rowOff>0</xdr:rowOff>
        </xdr:from>
        <xdr:to>
          <xdr:col>5</xdr:col>
          <xdr:colOff>219075</xdr:colOff>
          <xdr:row>137</xdr:row>
          <xdr:rowOff>238125</xdr:rowOff>
        </xdr:to>
        <xdr:sp macro="" textlink="">
          <xdr:nvSpPr>
            <xdr:cNvPr id="10306" name="Object 66" hidden="1">
              <a:extLst>
                <a:ext uri="{63B3BB69-23CF-44E3-9099-C40C66FF867C}">
                  <a14:compatExt spid="_x0000_s10306"/>
                </a:ext>
                <a:ext uri="{FF2B5EF4-FFF2-40B4-BE49-F238E27FC236}">
                  <a16:creationId xmlns:a16="http://schemas.microsoft.com/office/drawing/2014/main" id="{00000000-0008-0000-0600-00004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390525</xdr:colOff>
          <xdr:row>138</xdr:row>
          <xdr:rowOff>85725</xdr:rowOff>
        </xdr:from>
        <xdr:to>
          <xdr:col>1</xdr:col>
          <xdr:colOff>581025</xdr:colOff>
          <xdr:row>139</xdr:row>
          <xdr:rowOff>85725</xdr:rowOff>
        </xdr:to>
        <xdr:sp macro="" textlink="">
          <xdr:nvSpPr>
            <xdr:cNvPr id="10307" name="Object 67" hidden="1">
              <a:extLst>
                <a:ext uri="{63B3BB69-23CF-44E3-9099-C40C66FF867C}">
                  <a14:compatExt spid="_x0000_s10307"/>
                </a:ext>
                <a:ext uri="{FF2B5EF4-FFF2-40B4-BE49-F238E27FC236}">
                  <a16:creationId xmlns:a16="http://schemas.microsoft.com/office/drawing/2014/main" id="{00000000-0008-0000-0600-00004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447675</xdr:colOff>
          <xdr:row>140</xdr:row>
          <xdr:rowOff>85725</xdr:rowOff>
        </xdr:from>
        <xdr:to>
          <xdr:col>1</xdr:col>
          <xdr:colOff>666750</xdr:colOff>
          <xdr:row>141</xdr:row>
          <xdr:rowOff>85725</xdr:rowOff>
        </xdr:to>
        <xdr:sp macro="" textlink="">
          <xdr:nvSpPr>
            <xdr:cNvPr id="10308" name="Object 68" hidden="1">
              <a:extLst>
                <a:ext uri="{63B3BB69-23CF-44E3-9099-C40C66FF867C}">
                  <a14:compatExt spid="_x0000_s10308"/>
                </a:ext>
                <a:ext uri="{FF2B5EF4-FFF2-40B4-BE49-F238E27FC236}">
                  <a16:creationId xmlns:a16="http://schemas.microsoft.com/office/drawing/2014/main" id="{00000000-0008-0000-0600-00004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485775</xdr:colOff>
          <xdr:row>142</xdr:row>
          <xdr:rowOff>85725</xdr:rowOff>
        </xdr:from>
        <xdr:to>
          <xdr:col>1</xdr:col>
          <xdr:colOff>685800</xdr:colOff>
          <xdr:row>143</xdr:row>
          <xdr:rowOff>85725</xdr:rowOff>
        </xdr:to>
        <xdr:sp macro="" textlink="">
          <xdr:nvSpPr>
            <xdr:cNvPr id="10309" name="Object 69" hidden="1">
              <a:extLst>
                <a:ext uri="{63B3BB69-23CF-44E3-9099-C40C66FF867C}">
                  <a14:compatExt spid="_x0000_s10309"/>
                </a:ext>
                <a:ext uri="{FF2B5EF4-FFF2-40B4-BE49-F238E27FC236}">
                  <a16:creationId xmlns:a16="http://schemas.microsoft.com/office/drawing/2014/main" id="{00000000-0008-0000-0600-00004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139</xdr:row>
          <xdr:rowOff>0</xdr:rowOff>
        </xdr:from>
        <xdr:to>
          <xdr:col>15</xdr:col>
          <xdr:colOff>219075</xdr:colOff>
          <xdr:row>140</xdr:row>
          <xdr:rowOff>28575</xdr:rowOff>
        </xdr:to>
        <xdr:sp macro="" textlink="">
          <xdr:nvSpPr>
            <xdr:cNvPr id="10310" name="Object 70" hidden="1">
              <a:extLst>
                <a:ext uri="{63B3BB69-23CF-44E3-9099-C40C66FF867C}">
                  <a14:compatExt spid="_x0000_s10310"/>
                </a:ext>
                <a:ext uri="{FF2B5EF4-FFF2-40B4-BE49-F238E27FC236}">
                  <a16:creationId xmlns:a16="http://schemas.microsoft.com/office/drawing/2014/main" id="{00000000-0008-0000-0600-00004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276225</xdr:colOff>
      <xdr:row>139</xdr:row>
      <xdr:rowOff>85725</xdr:rowOff>
    </xdr:from>
    <xdr:to>
      <xdr:col>5</xdr:col>
      <xdr:colOff>276225</xdr:colOff>
      <xdr:row>145</xdr:row>
      <xdr:rowOff>85725</xdr:rowOff>
    </xdr:to>
    <xdr:cxnSp macro="">
      <xdr:nvCxnSpPr>
        <xdr:cNvPr id="76" name="Прямая соединительная линия 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CxnSpPr/>
      </xdr:nvCxnSpPr>
      <xdr:spPr>
        <a:xfrm>
          <a:off x="3810000" y="12717780"/>
          <a:ext cx="0" cy="1417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139</xdr:row>
      <xdr:rowOff>114300</xdr:rowOff>
    </xdr:from>
    <xdr:to>
      <xdr:col>5</xdr:col>
      <xdr:colOff>28575</xdr:colOff>
      <xdr:row>139</xdr:row>
      <xdr:rowOff>114300</xdr:rowOff>
    </xdr:to>
    <xdr:cxnSp macro="">
      <xdr:nvCxnSpPr>
        <xdr:cNvPr id="77" name="Прямая соединительная линия 76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CxnSpPr/>
      </xdr:nvCxnSpPr>
      <xdr:spPr>
        <a:xfrm>
          <a:off x="2042160" y="12748260"/>
          <a:ext cx="1524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139</xdr:row>
      <xdr:rowOff>200025</xdr:rowOff>
    </xdr:from>
    <xdr:to>
      <xdr:col>2</xdr:col>
      <xdr:colOff>352425</xdr:colOff>
      <xdr:row>143</xdr:row>
      <xdr:rowOff>85725</xdr:rowOff>
    </xdr:to>
    <xdr:cxnSp macro="">
      <xdr:nvCxnSpPr>
        <xdr:cNvPr id="78" name="Прямая соединительная линия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CxnSpPr/>
      </xdr:nvCxnSpPr>
      <xdr:spPr>
        <a:xfrm>
          <a:off x="2019300" y="12832080"/>
          <a:ext cx="38100" cy="830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143</xdr:row>
      <xdr:rowOff>114300</xdr:rowOff>
    </xdr:from>
    <xdr:to>
      <xdr:col>3</xdr:col>
      <xdr:colOff>180975</xdr:colOff>
      <xdr:row>143</xdr:row>
      <xdr:rowOff>152400</xdr:rowOff>
    </xdr:to>
    <xdr:cxnSp macro="">
      <xdr:nvCxnSpPr>
        <xdr:cNvPr id="79" name="Прямая соединительная линия 78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CxnSpPr/>
      </xdr:nvCxnSpPr>
      <xdr:spPr>
        <a:xfrm>
          <a:off x="2049780" y="13693140"/>
          <a:ext cx="44958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143</xdr:row>
      <xdr:rowOff>190500</xdr:rowOff>
    </xdr:from>
    <xdr:to>
      <xdr:col>3</xdr:col>
      <xdr:colOff>200025</xdr:colOff>
      <xdr:row>145</xdr:row>
      <xdr:rowOff>114300</xdr:rowOff>
    </xdr:to>
    <xdr:cxnSp macro="">
      <xdr:nvCxnSpPr>
        <xdr:cNvPr id="80" name="Прямая соединительная линия 79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CxnSpPr/>
      </xdr:nvCxnSpPr>
      <xdr:spPr>
        <a:xfrm flipH="1">
          <a:off x="2506980" y="13769340"/>
          <a:ext cx="7620" cy="396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145</xdr:row>
      <xdr:rowOff>142875</xdr:rowOff>
    </xdr:from>
    <xdr:to>
      <xdr:col>4</xdr:col>
      <xdr:colOff>581025</xdr:colOff>
      <xdr:row>145</xdr:row>
      <xdr:rowOff>152400</xdr:rowOff>
    </xdr:to>
    <xdr:cxnSp macro="">
      <xdr:nvCxnSpPr>
        <xdr:cNvPr id="81" name="Прямая соединительная линия 80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CxnSpPr/>
      </xdr:nvCxnSpPr>
      <xdr:spPr>
        <a:xfrm flipV="1">
          <a:off x="2590800" y="14196060"/>
          <a:ext cx="9144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150</xdr:row>
          <xdr:rowOff>0</xdr:rowOff>
        </xdr:from>
        <xdr:to>
          <xdr:col>2</xdr:col>
          <xdr:colOff>190500</xdr:colOff>
          <xdr:row>150</xdr:row>
          <xdr:rowOff>238125</xdr:rowOff>
        </xdr:to>
        <xdr:sp macro="" textlink="">
          <xdr:nvSpPr>
            <xdr:cNvPr id="10311" name="Object 71" hidden="1">
              <a:extLst>
                <a:ext uri="{63B3BB69-23CF-44E3-9099-C40C66FF867C}">
                  <a14:compatExt spid="_x0000_s10311"/>
                </a:ext>
                <a:ext uri="{FF2B5EF4-FFF2-40B4-BE49-F238E27FC236}">
                  <a16:creationId xmlns:a16="http://schemas.microsoft.com/office/drawing/2014/main" id="{00000000-0008-0000-0600-00004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150</xdr:row>
          <xdr:rowOff>0</xdr:rowOff>
        </xdr:from>
        <xdr:to>
          <xdr:col>3</xdr:col>
          <xdr:colOff>219075</xdr:colOff>
          <xdr:row>150</xdr:row>
          <xdr:rowOff>238125</xdr:rowOff>
        </xdr:to>
        <xdr:sp macro="" textlink="">
          <xdr:nvSpPr>
            <xdr:cNvPr id="10312" name="Object 72" hidden="1">
              <a:extLst>
                <a:ext uri="{63B3BB69-23CF-44E3-9099-C40C66FF867C}">
                  <a14:compatExt spid="_x0000_s10312"/>
                </a:ext>
                <a:ext uri="{FF2B5EF4-FFF2-40B4-BE49-F238E27FC236}">
                  <a16:creationId xmlns:a16="http://schemas.microsoft.com/office/drawing/2014/main" id="{00000000-0008-0000-0600-00004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150</xdr:row>
          <xdr:rowOff>0</xdr:rowOff>
        </xdr:from>
        <xdr:to>
          <xdr:col>4</xdr:col>
          <xdr:colOff>200025</xdr:colOff>
          <xdr:row>150</xdr:row>
          <xdr:rowOff>238125</xdr:rowOff>
        </xdr:to>
        <xdr:sp macro="" textlink="">
          <xdr:nvSpPr>
            <xdr:cNvPr id="10313" name="Object 73" hidden="1">
              <a:extLst>
                <a:ext uri="{63B3BB69-23CF-44E3-9099-C40C66FF867C}">
                  <a14:compatExt spid="_x0000_s10313"/>
                </a:ext>
                <a:ext uri="{FF2B5EF4-FFF2-40B4-BE49-F238E27FC236}">
                  <a16:creationId xmlns:a16="http://schemas.microsoft.com/office/drawing/2014/main" id="{00000000-0008-0000-0600-00004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150</xdr:row>
          <xdr:rowOff>0</xdr:rowOff>
        </xdr:from>
        <xdr:to>
          <xdr:col>5</xdr:col>
          <xdr:colOff>219075</xdr:colOff>
          <xdr:row>150</xdr:row>
          <xdr:rowOff>238125</xdr:rowOff>
        </xdr:to>
        <xdr:sp macro="" textlink="">
          <xdr:nvSpPr>
            <xdr:cNvPr id="10314" name="Object 74" hidden="1">
              <a:extLst>
                <a:ext uri="{63B3BB69-23CF-44E3-9099-C40C66FF867C}">
                  <a14:compatExt spid="_x0000_s10314"/>
                </a:ext>
                <a:ext uri="{FF2B5EF4-FFF2-40B4-BE49-F238E27FC236}">
                  <a16:creationId xmlns:a16="http://schemas.microsoft.com/office/drawing/2014/main" id="{00000000-0008-0000-0600-00004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390525</xdr:colOff>
          <xdr:row>151</xdr:row>
          <xdr:rowOff>85725</xdr:rowOff>
        </xdr:from>
        <xdr:to>
          <xdr:col>1</xdr:col>
          <xdr:colOff>581025</xdr:colOff>
          <xdr:row>152</xdr:row>
          <xdr:rowOff>85725</xdr:rowOff>
        </xdr:to>
        <xdr:sp macro="" textlink="">
          <xdr:nvSpPr>
            <xdr:cNvPr id="10315" name="Object 75" hidden="1">
              <a:extLst>
                <a:ext uri="{63B3BB69-23CF-44E3-9099-C40C66FF867C}">
                  <a14:compatExt spid="_x0000_s10315"/>
                </a:ext>
                <a:ext uri="{FF2B5EF4-FFF2-40B4-BE49-F238E27FC236}">
                  <a16:creationId xmlns:a16="http://schemas.microsoft.com/office/drawing/2014/main" id="{00000000-0008-0000-0600-00004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447675</xdr:colOff>
          <xdr:row>153</xdr:row>
          <xdr:rowOff>85725</xdr:rowOff>
        </xdr:from>
        <xdr:to>
          <xdr:col>1</xdr:col>
          <xdr:colOff>666750</xdr:colOff>
          <xdr:row>154</xdr:row>
          <xdr:rowOff>85725</xdr:rowOff>
        </xdr:to>
        <xdr:sp macro="" textlink="">
          <xdr:nvSpPr>
            <xdr:cNvPr id="10316" name="Object 76" hidden="1">
              <a:extLst>
                <a:ext uri="{63B3BB69-23CF-44E3-9099-C40C66FF867C}">
                  <a14:compatExt spid="_x0000_s10316"/>
                </a:ext>
                <a:ext uri="{FF2B5EF4-FFF2-40B4-BE49-F238E27FC236}">
                  <a16:creationId xmlns:a16="http://schemas.microsoft.com/office/drawing/2014/main" id="{00000000-0008-0000-0600-00004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485775</xdr:colOff>
          <xdr:row>155</xdr:row>
          <xdr:rowOff>85725</xdr:rowOff>
        </xdr:from>
        <xdr:to>
          <xdr:col>1</xdr:col>
          <xdr:colOff>685800</xdr:colOff>
          <xdr:row>156</xdr:row>
          <xdr:rowOff>85725</xdr:rowOff>
        </xdr:to>
        <xdr:sp macro="" textlink="">
          <xdr:nvSpPr>
            <xdr:cNvPr id="10317" name="Object 77" hidden="1">
              <a:extLst>
                <a:ext uri="{63B3BB69-23CF-44E3-9099-C40C66FF867C}">
                  <a14:compatExt spid="_x0000_s10317"/>
                </a:ext>
                <a:ext uri="{FF2B5EF4-FFF2-40B4-BE49-F238E27FC236}">
                  <a16:creationId xmlns:a16="http://schemas.microsoft.com/office/drawing/2014/main" id="{00000000-0008-0000-0600-00004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150</xdr:row>
          <xdr:rowOff>0</xdr:rowOff>
        </xdr:from>
        <xdr:to>
          <xdr:col>2</xdr:col>
          <xdr:colOff>190500</xdr:colOff>
          <xdr:row>150</xdr:row>
          <xdr:rowOff>238125</xdr:rowOff>
        </xdr:to>
        <xdr:sp macro="" textlink="">
          <xdr:nvSpPr>
            <xdr:cNvPr id="10318" name="Object 78" hidden="1">
              <a:extLst>
                <a:ext uri="{63B3BB69-23CF-44E3-9099-C40C66FF867C}">
                  <a14:compatExt spid="_x0000_s10318"/>
                </a:ext>
                <a:ext uri="{FF2B5EF4-FFF2-40B4-BE49-F238E27FC236}">
                  <a16:creationId xmlns:a16="http://schemas.microsoft.com/office/drawing/2014/main" id="{00000000-0008-0000-0600-00004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150</xdr:row>
          <xdr:rowOff>0</xdr:rowOff>
        </xdr:from>
        <xdr:to>
          <xdr:col>3</xdr:col>
          <xdr:colOff>219075</xdr:colOff>
          <xdr:row>150</xdr:row>
          <xdr:rowOff>238125</xdr:rowOff>
        </xdr:to>
        <xdr:sp macro="" textlink="">
          <xdr:nvSpPr>
            <xdr:cNvPr id="10319" name="Object 79" hidden="1">
              <a:extLst>
                <a:ext uri="{63B3BB69-23CF-44E3-9099-C40C66FF867C}">
                  <a14:compatExt spid="_x0000_s10319"/>
                </a:ext>
                <a:ext uri="{FF2B5EF4-FFF2-40B4-BE49-F238E27FC236}">
                  <a16:creationId xmlns:a16="http://schemas.microsoft.com/office/drawing/2014/main" id="{00000000-0008-0000-0600-00004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150</xdr:row>
          <xdr:rowOff>0</xdr:rowOff>
        </xdr:from>
        <xdr:to>
          <xdr:col>4</xdr:col>
          <xdr:colOff>200025</xdr:colOff>
          <xdr:row>150</xdr:row>
          <xdr:rowOff>238125</xdr:rowOff>
        </xdr:to>
        <xdr:sp macro="" textlink="">
          <xdr:nvSpPr>
            <xdr:cNvPr id="10320" name="Object 80" hidden="1">
              <a:extLst>
                <a:ext uri="{63B3BB69-23CF-44E3-9099-C40C66FF867C}">
                  <a14:compatExt spid="_x0000_s10320"/>
                </a:ext>
                <a:ext uri="{FF2B5EF4-FFF2-40B4-BE49-F238E27FC236}">
                  <a16:creationId xmlns:a16="http://schemas.microsoft.com/office/drawing/2014/main" id="{00000000-0008-0000-0600-00005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150</xdr:row>
          <xdr:rowOff>0</xdr:rowOff>
        </xdr:from>
        <xdr:to>
          <xdr:col>5</xdr:col>
          <xdr:colOff>219075</xdr:colOff>
          <xdr:row>150</xdr:row>
          <xdr:rowOff>238125</xdr:rowOff>
        </xdr:to>
        <xdr:sp macro="" textlink="">
          <xdr:nvSpPr>
            <xdr:cNvPr id="10321" name="Object 81" hidden="1">
              <a:extLst>
                <a:ext uri="{63B3BB69-23CF-44E3-9099-C40C66FF867C}">
                  <a14:compatExt spid="_x0000_s10321"/>
                </a:ext>
                <a:ext uri="{FF2B5EF4-FFF2-40B4-BE49-F238E27FC236}">
                  <a16:creationId xmlns:a16="http://schemas.microsoft.com/office/drawing/2014/main" id="{00000000-0008-0000-0600-00005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390525</xdr:colOff>
          <xdr:row>151</xdr:row>
          <xdr:rowOff>85725</xdr:rowOff>
        </xdr:from>
        <xdr:to>
          <xdr:col>1</xdr:col>
          <xdr:colOff>581025</xdr:colOff>
          <xdr:row>152</xdr:row>
          <xdr:rowOff>85725</xdr:rowOff>
        </xdr:to>
        <xdr:sp macro="" textlink="">
          <xdr:nvSpPr>
            <xdr:cNvPr id="10322" name="Object 82" hidden="1">
              <a:extLst>
                <a:ext uri="{63B3BB69-23CF-44E3-9099-C40C66FF867C}">
                  <a14:compatExt spid="_x0000_s10322"/>
                </a:ext>
                <a:ext uri="{FF2B5EF4-FFF2-40B4-BE49-F238E27FC236}">
                  <a16:creationId xmlns:a16="http://schemas.microsoft.com/office/drawing/2014/main" id="{00000000-0008-0000-0600-00005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447675</xdr:colOff>
          <xdr:row>153</xdr:row>
          <xdr:rowOff>85725</xdr:rowOff>
        </xdr:from>
        <xdr:to>
          <xdr:col>1</xdr:col>
          <xdr:colOff>666750</xdr:colOff>
          <xdr:row>154</xdr:row>
          <xdr:rowOff>85725</xdr:rowOff>
        </xdr:to>
        <xdr:sp macro="" textlink="">
          <xdr:nvSpPr>
            <xdr:cNvPr id="10323" name="Object 83" hidden="1">
              <a:extLst>
                <a:ext uri="{63B3BB69-23CF-44E3-9099-C40C66FF867C}">
                  <a14:compatExt spid="_x0000_s10323"/>
                </a:ext>
                <a:ext uri="{FF2B5EF4-FFF2-40B4-BE49-F238E27FC236}">
                  <a16:creationId xmlns:a16="http://schemas.microsoft.com/office/drawing/2014/main" id="{00000000-0008-0000-0600-00005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485775</xdr:colOff>
          <xdr:row>155</xdr:row>
          <xdr:rowOff>85725</xdr:rowOff>
        </xdr:from>
        <xdr:to>
          <xdr:col>1</xdr:col>
          <xdr:colOff>685800</xdr:colOff>
          <xdr:row>156</xdr:row>
          <xdr:rowOff>85725</xdr:rowOff>
        </xdr:to>
        <xdr:sp macro="" textlink="">
          <xdr:nvSpPr>
            <xdr:cNvPr id="10324" name="Object 84" hidden="1">
              <a:extLst>
                <a:ext uri="{63B3BB69-23CF-44E3-9099-C40C66FF867C}">
                  <a14:compatExt spid="_x0000_s10324"/>
                </a:ext>
                <a:ext uri="{FF2B5EF4-FFF2-40B4-BE49-F238E27FC236}">
                  <a16:creationId xmlns:a16="http://schemas.microsoft.com/office/drawing/2014/main" id="{00000000-0008-0000-0600-00005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151</xdr:row>
          <xdr:rowOff>0</xdr:rowOff>
        </xdr:from>
        <xdr:to>
          <xdr:col>16</xdr:col>
          <xdr:colOff>219075</xdr:colOff>
          <xdr:row>152</xdr:row>
          <xdr:rowOff>28575</xdr:rowOff>
        </xdr:to>
        <xdr:sp macro="" textlink="">
          <xdr:nvSpPr>
            <xdr:cNvPr id="10325" name="Object 85" hidden="1">
              <a:extLst>
                <a:ext uri="{63B3BB69-23CF-44E3-9099-C40C66FF867C}">
                  <a14:compatExt spid="_x0000_s10325"/>
                </a:ext>
                <a:ext uri="{FF2B5EF4-FFF2-40B4-BE49-F238E27FC236}">
                  <a16:creationId xmlns:a16="http://schemas.microsoft.com/office/drawing/2014/main" id="{00000000-0008-0000-0600-00005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304800</xdr:colOff>
      <xdr:row>152</xdr:row>
      <xdr:rowOff>95250</xdr:rowOff>
    </xdr:from>
    <xdr:to>
      <xdr:col>3</xdr:col>
      <xdr:colOff>47625</xdr:colOff>
      <xdr:row>152</xdr:row>
      <xdr:rowOff>95250</xdr:rowOff>
    </xdr:to>
    <xdr:cxnSp macro="">
      <xdr:nvCxnSpPr>
        <xdr:cNvPr id="97" name="Прямая соединительная линия 96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CxnSpPr/>
      </xdr:nvCxnSpPr>
      <xdr:spPr>
        <a:xfrm>
          <a:off x="2011680" y="15758160"/>
          <a:ext cx="3505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152</xdr:row>
      <xdr:rowOff>161925</xdr:rowOff>
    </xdr:from>
    <xdr:to>
      <xdr:col>3</xdr:col>
      <xdr:colOff>152400</xdr:colOff>
      <xdr:row>156</xdr:row>
      <xdr:rowOff>47625</xdr:rowOff>
    </xdr:to>
    <xdr:cxnSp macro="">
      <xdr:nvCxnSpPr>
        <xdr:cNvPr id="98" name="Прямая соединительная линия 97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CxnSpPr/>
      </xdr:nvCxnSpPr>
      <xdr:spPr>
        <a:xfrm>
          <a:off x="2461260" y="15819120"/>
          <a:ext cx="7620" cy="861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156</xdr:row>
      <xdr:rowOff>142875</xdr:rowOff>
    </xdr:from>
    <xdr:to>
      <xdr:col>3</xdr:col>
      <xdr:colOff>190500</xdr:colOff>
      <xdr:row>156</xdr:row>
      <xdr:rowOff>142875</xdr:rowOff>
    </xdr:to>
    <xdr:cxnSp macro="">
      <xdr:nvCxnSpPr>
        <xdr:cNvPr id="99" name="Прямая соединительная линия 98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CxnSpPr/>
      </xdr:nvCxnSpPr>
      <xdr:spPr>
        <a:xfrm>
          <a:off x="2072640" y="16779240"/>
          <a:ext cx="4343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152</xdr:row>
      <xdr:rowOff>133350</xdr:rowOff>
    </xdr:from>
    <xdr:to>
      <xdr:col>2</xdr:col>
      <xdr:colOff>295275</xdr:colOff>
      <xdr:row>156</xdr:row>
      <xdr:rowOff>114300</xdr:rowOff>
    </xdr:to>
    <xdr:cxnSp macro="">
      <xdr:nvCxnSpPr>
        <xdr:cNvPr id="100" name="Прямая соединительная линия 99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CxnSpPr/>
      </xdr:nvCxnSpPr>
      <xdr:spPr>
        <a:xfrm>
          <a:off x="2004060" y="15796260"/>
          <a:ext cx="0" cy="95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165</xdr:row>
          <xdr:rowOff>0</xdr:rowOff>
        </xdr:from>
        <xdr:to>
          <xdr:col>2</xdr:col>
          <xdr:colOff>190500</xdr:colOff>
          <xdr:row>165</xdr:row>
          <xdr:rowOff>238125</xdr:rowOff>
        </xdr:to>
        <xdr:sp macro="" textlink="">
          <xdr:nvSpPr>
            <xdr:cNvPr id="10326" name="Object 86" hidden="1">
              <a:extLst>
                <a:ext uri="{63B3BB69-23CF-44E3-9099-C40C66FF867C}">
                  <a14:compatExt spid="_x0000_s10326"/>
                </a:ext>
                <a:ext uri="{FF2B5EF4-FFF2-40B4-BE49-F238E27FC236}">
                  <a16:creationId xmlns:a16="http://schemas.microsoft.com/office/drawing/2014/main" id="{00000000-0008-0000-0600-00005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165</xdr:row>
          <xdr:rowOff>0</xdr:rowOff>
        </xdr:from>
        <xdr:to>
          <xdr:col>3</xdr:col>
          <xdr:colOff>219075</xdr:colOff>
          <xdr:row>165</xdr:row>
          <xdr:rowOff>238125</xdr:rowOff>
        </xdr:to>
        <xdr:sp macro="" textlink="">
          <xdr:nvSpPr>
            <xdr:cNvPr id="10327" name="Object 87" hidden="1">
              <a:extLst>
                <a:ext uri="{63B3BB69-23CF-44E3-9099-C40C66FF867C}">
                  <a14:compatExt spid="_x0000_s10327"/>
                </a:ext>
                <a:ext uri="{FF2B5EF4-FFF2-40B4-BE49-F238E27FC236}">
                  <a16:creationId xmlns:a16="http://schemas.microsoft.com/office/drawing/2014/main" id="{00000000-0008-0000-0600-00005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165</xdr:row>
          <xdr:rowOff>0</xdr:rowOff>
        </xdr:from>
        <xdr:to>
          <xdr:col>4</xdr:col>
          <xdr:colOff>200025</xdr:colOff>
          <xdr:row>165</xdr:row>
          <xdr:rowOff>238125</xdr:rowOff>
        </xdr:to>
        <xdr:sp macro="" textlink="">
          <xdr:nvSpPr>
            <xdr:cNvPr id="10328" name="Object 88" hidden="1">
              <a:extLst>
                <a:ext uri="{63B3BB69-23CF-44E3-9099-C40C66FF867C}">
                  <a14:compatExt spid="_x0000_s10328"/>
                </a:ext>
                <a:ext uri="{FF2B5EF4-FFF2-40B4-BE49-F238E27FC236}">
                  <a16:creationId xmlns:a16="http://schemas.microsoft.com/office/drawing/2014/main" id="{00000000-0008-0000-0600-00005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165</xdr:row>
          <xdr:rowOff>0</xdr:rowOff>
        </xdr:from>
        <xdr:to>
          <xdr:col>5</xdr:col>
          <xdr:colOff>219075</xdr:colOff>
          <xdr:row>165</xdr:row>
          <xdr:rowOff>238125</xdr:rowOff>
        </xdr:to>
        <xdr:sp macro="" textlink="">
          <xdr:nvSpPr>
            <xdr:cNvPr id="10329" name="Object 89" hidden="1">
              <a:extLst>
                <a:ext uri="{63B3BB69-23CF-44E3-9099-C40C66FF867C}">
                  <a14:compatExt spid="_x0000_s10329"/>
                </a:ext>
                <a:ext uri="{FF2B5EF4-FFF2-40B4-BE49-F238E27FC236}">
                  <a16:creationId xmlns:a16="http://schemas.microsoft.com/office/drawing/2014/main" id="{00000000-0008-0000-0600-00005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390525</xdr:colOff>
          <xdr:row>166</xdr:row>
          <xdr:rowOff>85725</xdr:rowOff>
        </xdr:from>
        <xdr:to>
          <xdr:col>1</xdr:col>
          <xdr:colOff>581025</xdr:colOff>
          <xdr:row>167</xdr:row>
          <xdr:rowOff>85725</xdr:rowOff>
        </xdr:to>
        <xdr:sp macro="" textlink="">
          <xdr:nvSpPr>
            <xdr:cNvPr id="10330" name="Object 90" hidden="1">
              <a:extLst>
                <a:ext uri="{63B3BB69-23CF-44E3-9099-C40C66FF867C}">
                  <a14:compatExt spid="_x0000_s10330"/>
                </a:ext>
                <a:ext uri="{FF2B5EF4-FFF2-40B4-BE49-F238E27FC236}">
                  <a16:creationId xmlns:a16="http://schemas.microsoft.com/office/drawing/2014/main" id="{00000000-0008-0000-0600-00005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447675</xdr:colOff>
          <xdr:row>168</xdr:row>
          <xdr:rowOff>85725</xdr:rowOff>
        </xdr:from>
        <xdr:to>
          <xdr:col>1</xdr:col>
          <xdr:colOff>666750</xdr:colOff>
          <xdr:row>169</xdr:row>
          <xdr:rowOff>85725</xdr:rowOff>
        </xdr:to>
        <xdr:sp macro="" textlink="">
          <xdr:nvSpPr>
            <xdr:cNvPr id="10331" name="Object 91" hidden="1">
              <a:extLst>
                <a:ext uri="{63B3BB69-23CF-44E3-9099-C40C66FF867C}">
                  <a14:compatExt spid="_x0000_s10331"/>
                </a:ext>
                <a:ext uri="{FF2B5EF4-FFF2-40B4-BE49-F238E27FC236}">
                  <a16:creationId xmlns:a16="http://schemas.microsoft.com/office/drawing/2014/main" id="{00000000-0008-0000-0600-00005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485775</xdr:colOff>
          <xdr:row>170</xdr:row>
          <xdr:rowOff>85725</xdr:rowOff>
        </xdr:from>
        <xdr:to>
          <xdr:col>1</xdr:col>
          <xdr:colOff>685800</xdr:colOff>
          <xdr:row>171</xdr:row>
          <xdr:rowOff>85725</xdr:rowOff>
        </xdr:to>
        <xdr:sp macro="" textlink="">
          <xdr:nvSpPr>
            <xdr:cNvPr id="10332" name="Object 92" hidden="1">
              <a:extLst>
                <a:ext uri="{63B3BB69-23CF-44E3-9099-C40C66FF867C}">
                  <a14:compatExt spid="_x0000_s10332"/>
                </a:ext>
                <a:ext uri="{FF2B5EF4-FFF2-40B4-BE49-F238E27FC236}">
                  <a16:creationId xmlns:a16="http://schemas.microsoft.com/office/drawing/2014/main" id="{00000000-0008-0000-0600-00005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165</xdr:row>
          <xdr:rowOff>0</xdr:rowOff>
        </xdr:from>
        <xdr:to>
          <xdr:col>2</xdr:col>
          <xdr:colOff>190500</xdr:colOff>
          <xdr:row>165</xdr:row>
          <xdr:rowOff>238125</xdr:rowOff>
        </xdr:to>
        <xdr:sp macro="" textlink="">
          <xdr:nvSpPr>
            <xdr:cNvPr id="10333" name="Object 93" hidden="1">
              <a:extLst>
                <a:ext uri="{63B3BB69-23CF-44E3-9099-C40C66FF867C}">
                  <a14:compatExt spid="_x0000_s10333"/>
                </a:ext>
                <a:ext uri="{FF2B5EF4-FFF2-40B4-BE49-F238E27FC236}">
                  <a16:creationId xmlns:a16="http://schemas.microsoft.com/office/drawing/2014/main" id="{00000000-0008-0000-0600-00005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165</xdr:row>
          <xdr:rowOff>0</xdr:rowOff>
        </xdr:from>
        <xdr:to>
          <xdr:col>3</xdr:col>
          <xdr:colOff>219075</xdr:colOff>
          <xdr:row>165</xdr:row>
          <xdr:rowOff>238125</xdr:rowOff>
        </xdr:to>
        <xdr:sp macro="" textlink="">
          <xdr:nvSpPr>
            <xdr:cNvPr id="10334" name="Object 94" hidden="1">
              <a:extLst>
                <a:ext uri="{63B3BB69-23CF-44E3-9099-C40C66FF867C}">
                  <a14:compatExt spid="_x0000_s10334"/>
                </a:ext>
                <a:ext uri="{FF2B5EF4-FFF2-40B4-BE49-F238E27FC236}">
                  <a16:creationId xmlns:a16="http://schemas.microsoft.com/office/drawing/2014/main" id="{00000000-0008-0000-0600-00005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165</xdr:row>
          <xdr:rowOff>0</xdr:rowOff>
        </xdr:from>
        <xdr:to>
          <xdr:col>4</xdr:col>
          <xdr:colOff>200025</xdr:colOff>
          <xdr:row>165</xdr:row>
          <xdr:rowOff>238125</xdr:rowOff>
        </xdr:to>
        <xdr:sp macro="" textlink="">
          <xdr:nvSpPr>
            <xdr:cNvPr id="10335" name="Object 95" hidden="1">
              <a:extLst>
                <a:ext uri="{63B3BB69-23CF-44E3-9099-C40C66FF867C}">
                  <a14:compatExt spid="_x0000_s10335"/>
                </a:ext>
                <a:ext uri="{FF2B5EF4-FFF2-40B4-BE49-F238E27FC236}">
                  <a16:creationId xmlns:a16="http://schemas.microsoft.com/office/drawing/2014/main" id="{00000000-0008-0000-0600-00005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165</xdr:row>
          <xdr:rowOff>0</xdr:rowOff>
        </xdr:from>
        <xdr:to>
          <xdr:col>5</xdr:col>
          <xdr:colOff>219075</xdr:colOff>
          <xdr:row>165</xdr:row>
          <xdr:rowOff>238125</xdr:rowOff>
        </xdr:to>
        <xdr:sp macro="" textlink="">
          <xdr:nvSpPr>
            <xdr:cNvPr id="10336" name="Object 96" hidden="1">
              <a:extLst>
                <a:ext uri="{63B3BB69-23CF-44E3-9099-C40C66FF867C}">
                  <a14:compatExt spid="_x0000_s10336"/>
                </a:ext>
                <a:ext uri="{FF2B5EF4-FFF2-40B4-BE49-F238E27FC236}">
                  <a16:creationId xmlns:a16="http://schemas.microsoft.com/office/drawing/2014/main" id="{00000000-0008-0000-0600-00006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390525</xdr:colOff>
          <xdr:row>166</xdr:row>
          <xdr:rowOff>85725</xdr:rowOff>
        </xdr:from>
        <xdr:to>
          <xdr:col>1</xdr:col>
          <xdr:colOff>581025</xdr:colOff>
          <xdr:row>167</xdr:row>
          <xdr:rowOff>85725</xdr:rowOff>
        </xdr:to>
        <xdr:sp macro="" textlink="">
          <xdr:nvSpPr>
            <xdr:cNvPr id="10337" name="Object 97" hidden="1">
              <a:extLst>
                <a:ext uri="{63B3BB69-23CF-44E3-9099-C40C66FF867C}">
                  <a14:compatExt spid="_x0000_s10337"/>
                </a:ext>
                <a:ext uri="{FF2B5EF4-FFF2-40B4-BE49-F238E27FC236}">
                  <a16:creationId xmlns:a16="http://schemas.microsoft.com/office/drawing/2014/main" id="{00000000-0008-0000-0600-00006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447675</xdr:colOff>
          <xdr:row>168</xdr:row>
          <xdr:rowOff>85725</xdr:rowOff>
        </xdr:from>
        <xdr:to>
          <xdr:col>1</xdr:col>
          <xdr:colOff>666750</xdr:colOff>
          <xdr:row>169</xdr:row>
          <xdr:rowOff>85725</xdr:rowOff>
        </xdr:to>
        <xdr:sp macro="" textlink="">
          <xdr:nvSpPr>
            <xdr:cNvPr id="10338" name="Object 98" hidden="1">
              <a:extLst>
                <a:ext uri="{63B3BB69-23CF-44E3-9099-C40C66FF867C}">
                  <a14:compatExt spid="_x0000_s10338"/>
                </a:ext>
                <a:ext uri="{FF2B5EF4-FFF2-40B4-BE49-F238E27FC236}">
                  <a16:creationId xmlns:a16="http://schemas.microsoft.com/office/drawing/2014/main" id="{00000000-0008-0000-0600-00006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485775</xdr:colOff>
          <xdr:row>170</xdr:row>
          <xdr:rowOff>85725</xdr:rowOff>
        </xdr:from>
        <xdr:to>
          <xdr:col>1</xdr:col>
          <xdr:colOff>685800</xdr:colOff>
          <xdr:row>171</xdr:row>
          <xdr:rowOff>85725</xdr:rowOff>
        </xdr:to>
        <xdr:sp macro="" textlink="">
          <xdr:nvSpPr>
            <xdr:cNvPr id="10339" name="Object 99" hidden="1">
              <a:extLst>
                <a:ext uri="{63B3BB69-23CF-44E3-9099-C40C66FF867C}">
                  <a14:compatExt spid="_x0000_s10339"/>
                </a:ext>
                <a:ext uri="{FF2B5EF4-FFF2-40B4-BE49-F238E27FC236}">
                  <a16:creationId xmlns:a16="http://schemas.microsoft.com/office/drawing/2014/main" id="{00000000-0008-0000-0600-00006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165</xdr:row>
          <xdr:rowOff>0</xdr:rowOff>
        </xdr:from>
        <xdr:to>
          <xdr:col>2</xdr:col>
          <xdr:colOff>190500</xdr:colOff>
          <xdr:row>165</xdr:row>
          <xdr:rowOff>238125</xdr:rowOff>
        </xdr:to>
        <xdr:sp macro="" textlink="">
          <xdr:nvSpPr>
            <xdr:cNvPr id="10340" name="Object 100" hidden="1">
              <a:extLst>
                <a:ext uri="{63B3BB69-23CF-44E3-9099-C40C66FF867C}">
                  <a14:compatExt spid="_x0000_s10340"/>
                </a:ext>
                <a:ext uri="{FF2B5EF4-FFF2-40B4-BE49-F238E27FC236}">
                  <a16:creationId xmlns:a16="http://schemas.microsoft.com/office/drawing/2014/main" id="{00000000-0008-0000-0600-00006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165</xdr:row>
          <xdr:rowOff>0</xdr:rowOff>
        </xdr:from>
        <xdr:to>
          <xdr:col>3</xdr:col>
          <xdr:colOff>219075</xdr:colOff>
          <xdr:row>165</xdr:row>
          <xdr:rowOff>238125</xdr:rowOff>
        </xdr:to>
        <xdr:sp macro="" textlink="">
          <xdr:nvSpPr>
            <xdr:cNvPr id="10341" name="Object 101" hidden="1">
              <a:extLst>
                <a:ext uri="{63B3BB69-23CF-44E3-9099-C40C66FF867C}">
                  <a14:compatExt spid="_x0000_s10341"/>
                </a:ext>
                <a:ext uri="{FF2B5EF4-FFF2-40B4-BE49-F238E27FC236}">
                  <a16:creationId xmlns:a16="http://schemas.microsoft.com/office/drawing/2014/main" id="{00000000-0008-0000-0600-00006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165</xdr:row>
          <xdr:rowOff>0</xdr:rowOff>
        </xdr:from>
        <xdr:to>
          <xdr:col>4</xdr:col>
          <xdr:colOff>200025</xdr:colOff>
          <xdr:row>165</xdr:row>
          <xdr:rowOff>238125</xdr:rowOff>
        </xdr:to>
        <xdr:sp macro="" textlink="">
          <xdr:nvSpPr>
            <xdr:cNvPr id="10342" name="Object 102" hidden="1">
              <a:extLst>
                <a:ext uri="{63B3BB69-23CF-44E3-9099-C40C66FF867C}">
                  <a14:compatExt spid="_x0000_s10342"/>
                </a:ext>
                <a:ext uri="{FF2B5EF4-FFF2-40B4-BE49-F238E27FC236}">
                  <a16:creationId xmlns:a16="http://schemas.microsoft.com/office/drawing/2014/main" id="{00000000-0008-0000-0600-00006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165</xdr:row>
          <xdr:rowOff>0</xdr:rowOff>
        </xdr:from>
        <xdr:to>
          <xdr:col>5</xdr:col>
          <xdr:colOff>219075</xdr:colOff>
          <xdr:row>165</xdr:row>
          <xdr:rowOff>238125</xdr:rowOff>
        </xdr:to>
        <xdr:sp macro="" textlink="">
          <xdr:nvSpPr>
            <xdr:cNvPr id="10343" name="Object 103" hidden="1">
              <a:extLst>
                <a:ext uri="{63B3BB69-23CF-44E3-9099-C40C66FF867C}">
                  <a14:compatExt spid="_x0000_s10343"/>
                </a:ext>
                <a:ext uri="{FF2B5EF4-FFF2-40B4-BE49-F238E27FC236}">
                  <a16:creationId xmlns:a16="http://schemas.microsoft.com/office/drawing/2014/main" id="{00000000-0008-0000-0600-00006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390525</xdr:colOff>
          <xdr:row>166</xdr:row>
          <xdr:rowOff>85725</xdr:rowOff>
        </xdr:from>
        <xdr:to>
          <xdr:col>1</xdr:col>
          <xdr:colOff>581025</xdr:colOff>
          <xdr:row>167</xdr:row>
          <xdr:rowOff>85725</xdr:rowOff>
        </xdr:to>
        <xdr:sp macro="" textlink="">
          <xdr:nvSpPr>
            <xdr:cNvPr id="10344" name="Object 104" hidden="1">
              <a:extLst>
                <a:ext uri="{63B3BB69-23CF-44E3-9099-C40C66FF867C}">
                  <a14:compatExt spid="_x0000_s10344"/>
                </a:ext>
                <a:ext uri="{FF2B5EF4-FFF2-40B4-BE49-F238E27FC236}">
                  <a16:creationId xmlns:a16="http://schemas.microsoft.com/office/drawing/2014/main" id="{00000000-0008-0000-0600-00006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447675</xdr:colOff>
          <xdr:row>168</xdr:row>
          <xdr:rowOff>85725</xdr:rowOff>
        </xdr:from>
        <xdr:to>
          <xdr:col>1</xdr:col>
          <xdr:colOff>666750</xdr:colOff>
          <xdr:row>169</xdr:row>
          <xdr:rowOff>85725</xdr:rowOff>
        </xdr:to>
        <xdr:sp macro="" textlink="">
          <xdr:nvSpPr>
            <xdr:cNvPr id="10345" name="Object 105" hidden="1">
              <a:extLst>
                <a:ext uri="{63B3BB69-23CF-44E3-9099-C40C66FF867C}">
                  <a14:compatExt spid="_x0000_s10345"/>
                </a:ext>
                <a:ext uri="{FF2B5EF4-FFF2-40B4-BE49-F238E27FC236}">
                  <a16:creationId xmlns:a16="http://schemas.microsoft.com/office/drawing/2014/main" id="{00000000-0008-0000-0600-00006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485775</xdr:colOff>
          <xdr:row>170</xdr:row>
          <xdr:rowOff>85725</xdr:rowOff>
        </xdr:from>
        <xdr:to>
          <xdr:col>1</xdr:col>
          <xdr:colOff>685800</xdr:colOff>
          <xdr:row>171</xdr:row>
          <xdr:rowOff>85725</xdr:rowOff>
        </xdr:to>
        <xdr:sp macro="" textlink="">
          <xdr:nvSpPr>
            <xdr:cNvPr id="10346" name="Object 106" hidden="1">
              <a:extLst>
                <a:ext uri="{63B3BB69-23CF-44E3-9099-C40C66FF867C}">
                  <a14:compatExt spid="_x0000_s10346"/>
                </a:ext>
                <a:ext uri="{FF2B5EF4-FFF2-40B4-BE49-F238E27FC236}">
                  <a16:creationId xmlns:a16="http://schemas.microsoft.com/office/drawing/2014/main" id="{00000000-0008-0000-0600-00006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166</xdr:row>
          <xdr:rowOff>0</xdr:rowOff>
        </xdr:from>
        <xdr:to>
          <xdr:col>16</xdr:col>
          <xdr:colOff>219075</xdr:colOff>
          <xdr:row>167</xdr:row>
          <xdr:rowOff>28575</xdr:rowOff>
        </xdr:to>
        <xdr:sp macro="" textlink="">
          <xdr:nvSpPr>
            <xdr:cNvPr id="10347" name="Object 107" hidden="1">
              <a:extLst>
                <a:ext uri="{63B3BB69-23CF-44E3-9099-C40C66FF867C}">
                  <a14:compatExt spid="_x0000_s10347"/>
                </a:ext>
                <a:ext uri="{FF2B5EF4-FFF2-40B4-BE49-F238E27FC236}">
                  <a16:creationId xmlns:a16="http://schemas.microsoft.com/office/drawing/2014/main" id="{00000000-0008-0000-0600-00006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0</xdr:colOff>
          <xdr:row>139</xdr:row>
          <xdr:rowOff>0</xdr:rowOff>
        </xdr:from>
        <xdr:to>
          <xdr:col>24</xdr:col>
          <xdr:colOff>219075</xdr:colOff>
          <xdr:row>140</xdr:row>
          <xdr:rowOff>28575</xdr:rowOff>
        </xdr:to>
        <xdr:sp macro="" textlink="">
          <xdr:nvSpPr>
            <xdr:cNvPr id="10404" name="Object 164" hidden="1">
              <a:extLst>
                <a:ext uri="{63B3BB69-23CF-44E3-9099-C40C66FF867C}">
                  <a14:compatExt spid="_x0000_s10404"/>
                </a:ext>
                <a:ext uri="{FF2B5EF4-FFF2-40B4-BE49-F238E27FC236}">
                  <a16:creationId xmlns:a16="http://schemas.microsoft.com/office/drawing/2014/main" id="{00000000-0008-0000-0600-0000A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223630</xdr:colOff>
      <xdr:row>27</xdr:row>
      <xdr:rowOff>182217</xdr:rowOff>
    </xdr:from>
    <xdr:to>
      <xdr:col>5</xdr:col>
      <xdr:colOff>231913</xdr:colOff>
      <xdr:row>33</xdr:row>
      <xdr:rowOff>57978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flipV="1">
          <a:off x="3992217" y="6791739"/>
          <a:ext cx="8283" cy="1333500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256762</xdr:colOff>
      <xdr:row>27</xdr:row>
      <xdr:rowOff>36443</xdr:rowOff>
    </xdr:from>
    <xdr:to>
      <xdr:col>5</xdr:col>
      <xdr:colOff>144118</xdr:colOff>
      <xdr:row>27</xdr:row>
      <xdr:rowOff>49696</xdr:rowOff>
    </xdr:to>
    <xdr:cxnSp macro="">
      <xdr:nvCxnSpPr>
        <xdr:cNvPr id="165" name="Прямая соединительная линия 164"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CxnSpPr/>
      </xdr:nvCxnSpPr>
      <xdr:spPr>
        <a:xfrm flipV="1">
          <a:off x="3412436" y="6645965"/>
          <a:ext cx="500269" cy="13253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235227</xdr:colOff>
      <xdr:row>28</xdr:row>
      <xdr:rowOff>11596</xdr:rowOff>
    </xdr:from>
    <xdr:to>
      <xdr:col>4</xdr:col>
      <xdr:colOff>240196</xdr:colOff>
      <xdr:row>31</xdr:row>
      <xdr:rowOff>49696</xdr:rowOff>
    </xdr:to>
    <xdr:cxnSp macro="">
      <xdr:nvCxnSpPr>
        <xdr:cNvPr id="169" name="Прямая соединительная линия 168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CxnSpPr/>
      </xdr:nvCxnSpPr>
      <xdr:spPr>
        <a:xfrm>
          <a:off x="3390901" y="6861313"/>
          <a:ext cx="4969" cy="766970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397565</xdr:colOff>
      <xdr:row>31</xdr:row>
      <xdr:rowOff>173935</xdr:rowOff>
    </xdr:from>
    <xdr:to>
      <xdr:col>4</xdr:col>
      <xdr:colOff>8283</xdr:colOff>
      <xdr:row>31</xdr:row>
      <xdr:rowOff>182217</xdr:rowOff>
    </xdr:to>
    <xdr:cxnSp macro="">
      <xdr:nvCxnSpPr>
        <xdr:cNvPr id="171" name="Прямая соединительная линия 170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CxnSpPr/>
      </xdr:nvCxnSpPr>
      <xdr:spPr>
        <a:xfrm flipH="1" flipV="1">
          <a:off x="2940326" y="7752522"/>
          <a:ext cx="223631" cy="8282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273326</xdr:colOff>
      <xdr:row>32</xdr:row>
      <xdr:rowOff>8283</xdr:rowOff>
    </xdr:from>
    <xdr:to>
      <xdr:col>3</xdr:col>
      <xdr:colOff>289891</xdr:colOff>
      <xdr:row>33</xdr:row>
      <xdr:rowOff>107674</xdr:rowOff>
    </xdr:to>
    <xdr:cxnSp macro="">
      <xdr:nvCxnSpPr>
        <xdr:cNvPr id="175" name="Прямая соединительная линия 174"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CxnSpPr/>
      </xdr:nvCxnSpPr>
      <xdr:spPr>
        <a:xfrm flipV="1">
          <a:off x="2816087" y="7835348"/>
          <a:ext cx="16565" cy="339587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538369</xdr:colOff>
      <xdr:row>33</xdr:row>
      <xdr:rowOff>115956</xdr:rowOff>
    </xdr:from>
    <xdr:to>
      <xdr:col>5</xdr:col>
      <xdr:colOff>33130</xdr:colOff>
      <xdr:row>33</xdr:row>
      <xdr:rowOff>124239</xdr:rowOff>
    </xdr:to>
    <xdr:cxnSp macro="">
      <xdr:nvCxnSpPr>
        <xdr:cNvPr id="178" name="Прямая соединительная линия 177"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CxnSpPr/>
      </xdr:nvCxnSpPr>
      <xdr:spPr>
        <a:xfrm flipV="1">
          <a:off x="3081130" y="8183217"/>
          <a:ext cx="720587" cy="8283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347869</xdr:colOff>
      <xdr:row>44</xdr:row>
      <xdr:rowOff>99391</xdr:rowOff>
    </xdr:from>
    <xdr:to>
      <xdr:col>5</xdr:col>
      <xdr:colOff>364435</xdr:colOff>
      <xdr:row>48</xdr:row>
      <xdr:rowOff>57978</xdr:rowOff>
    </xdr:to>
    <xdr:cxnSp macro="">
      <xdr:nvCxnSpPr>
        <xdr:cNvPr id="205" name="Прямая соединительная линия 204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CxnSpPr/>
      </xdr:nvCxnSpPr>
      <xdr:spPr>
        <a:xfrm flipV="1">
          <a:off x="4116456" y="10883348"/>
          <a:ext cx="16566" cy="927652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422413</xdr:colOff>
      <xdr:row>44</xdr:row>
      <xdr:rowOff>99391</xdr:rowOff>
    </xdr:from>
    <xdr:to>
      <xdr:col>5</xdr:col>
      <xdr:colOff>24848</xdr:colOff>
      <xdr:row>44</xdr:row>
      <xdr:rowOff>107673</xdr:rowOff>
    </xdr:to>
    <xdr:cxnSp macro="">
      <xdr:nvCxnSpPr>
        <xdr:cNvPr id="208" name="Прямая соединительная линия 207"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CxnSpPr/>
      </xdr:nvCxnSpPr>
      <xdr:spPr>
        <a:xfrm>
          <a:off x="3578087" y="10883348"/>
          <a:ext cx="215348" cy="8282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347869</xdr:colOff>
      <xdr:row>45</xdr:row>
      <xdr:rowOff>8283</xdr:rowOff>
    </xdr:from>
    <xdr:to>
      <xdr:col>4</xdr:col>
      <xdr:colOff>364435</xdr:colOff>
      <xdr:row>48</xdr:row>
      <xdr:rowOff>33130</xdr:rowOff>
    </xdr:to>
    <xdr:cxnSp macro="">
      <xdr:nvCxnSpPr>
        <xdr:cNvPr id="211" name="Прямая соединительная линия 210"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CxnSpPr/>
      </xdr:nvCxnSpPr>
      <xdr:spPr>
        <a:xfrm>
          <a:off x="3503543" y="11032435"/>
          <a:ext cx="16566" cy="753717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496956</xdr:colOff>
      <xdr:row>48</xdr:row>
      <xdr:rowOff>115956</xdr:rowOff>
    </xdr:from>
    <xdr:to>
      <xdr:col>5</xdr:col>
      <xdr:colOff>57978</xdr:colOff>
      <xdr:row>48</xdr:row>
      <xdr:rowOff>149087</xdr:rowOff>
    </xdr:to>
    <xdr:cxnSp macro="">
      <xdr:nvCxnSpPr>
        <xdr:cNvPr id="214" name="Прямая соединительная линия 213"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CxnSpPr/>
      </xdr:nvCxnSpPr>
      <xdr:spPr>
        <a:xfrm flipH="1" flipV="1">
          <a:off x="3652630" y="11868978"/>
          <a:ext cx="173935" cy="33131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256761</xdr:colOff>
      <xdr:row>59</xdr:row>
      <xdr:rowOff>215348</xdr:rowOff>
    </xdr:from>
    <xdr:to>
      <xdr:col>3</xdr:col>
      <xdr:colOff>273327</xdr:colOff>
      <xdr:row>63</xdr:row>
      <xdr:rowOff>0</xdr:rowOff>
    </xdr:to>
    <xdr:cxnSp macro="">
      <xdr:nvCxnSpPr>
        <xdr:cNvPr id="221" name="Прямая соединительная линия 220"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CxnSpPr/>
      </xdr:nvCxnSpPr>
      <xdr:spPr>
        <a:xfrm>
          <a:off x="2799522" y="14635370"/>
          <a:ext cx="16566" cy="753717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463826</xdr:colOff>
      <xdr:row>63</xdr:row>
      <xdr:rowOff>124239</xdr:rowOff>
    </xdr:from>
    <xdr:to>
      <xdr:col>4</xdr:col>
      <xdr:colOff>604630</xdr:colOff>
      <xdr:row>63</xdr:row>
      <xdr:rowOff>140804</xdr:rowOff>
    </xdr:to>
    <xdr:cxnSp macro="">
      <xdr:nvCxnSpPr>
        <xdr:cNvPr id="222" name="Прямая соединительная линия 221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CxnSpPr/>
      </xdr:nvCxnSpPr>
      <xdr:spPr>
        <a:xfrm flipV="1">
          <a:off x="3006587" y="15513326"/>
          <a:ext cx="753717" cy="16565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256761</xdr:colOff>
      <xdr:row>59</xdr:row>
      <xdr:rowOff>182217</xdr:rowOff>
    </xdr:from>
    <xdr:to>
      <xdr:col>5</xdr:col>
      <xdr:colOff>289891</xdr:colOff>
      <xdr:row>63</xdr:row>
      <xdr:rowOff>24848</xdr:rowOff>
    </xdr:to>
    <xdr:cxnSp macro="">
      <xdr:nvCxnSpPr>
        <xdr:cNvPr id="225" name="Прямая соединительная линия 224"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CxnSpPr/>
      </xdr:nvCxnSpPr>
      <xdr:spPr>
        <a:xfrm>
          <a:off x="4025348" y="14602239"/>
          <a:ext cx="33130" cy="811696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414130</xdr:colOff>
      <xdr:row>59</xdr:row>
      <xdr:rowOff>132521</xdr:rowOff>
    </xdr:from>
    <xdr:to>
      <xdr:col>4</xdr:col>
      <xdr:colOff>579783</xdr:colOff>
      <xdr:row>59</xdr:row>
      <xdr:rowOff>149087</xdr:rowOff>
    </xdr:to>
    <xdr:cxnSp macro="">
      <xdr:nvCxnSpPr>
        <xdr:cNvPr id="228" name="Прямая соединительная линия 227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CxnSpPr/>
      </xdr:nvCxnSpPr>
      <xdr:spPr>
        <a:xfrm flipV="1">
          <a:off x="2956891" y="14552543"/>
          <a:ext cx="778566" cy="16566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170330</xdr:colOff>
          <xdr:row>35</xdr:row>
          <xdr:rowOff>174252</xdr:rowOff>
        </xdr:from>
        <xdr:to>
          <xdr:col>17</xdr:col>
          <xdr:colOff>512109</xdr:colOff>
          <xdr:row>36</xdr:row>
          <xdr:rowOff>202826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B2136A6C-7A65-4E2F-811B-48F280E6B0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175</xdr:row>
          <xdr:rowOff>0</xdr:rowOff>
        </xdr:from>
        <xdr:to>
          <xdr:col>9</xdr:col>
          <xdr:colOff>219075</xdr:colOff>
          <xdr:row>175</xdr:row>
          <xdr:rowOff>28575</xdr:rowOff>
        </xdr:to>
        <xdr:sp macro="" textlink="">
          <xdr:nvSpPr>
            <xdr:cNvPr id="11287" name="Object 23" hidden="1">
              <a:extLst>
                <a:ext uri="{63B3BB69-23CF-44E3-9099-C40C66FF867C}">
                  <a14:compatExt spid="_x0000_s11287"/>
                </a:ext>
                <a:ext uri="{FF2B5EF4-FFF2-40B4-BE49-F238E27FC236}">
                  <a16:creationId xmlns:a16="http://schemas.microsoft.com/office/drawing/2014/main" id="{A4AF4475-0D97-4123-BC1C-ECB8B7B62F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504825</xdr:colOff>
      <xdr:row>39</xdr:row>
      <xdr:rowOff>57150</xdr:rowOff>
    </xdr:from>
    <xdr:to>
      <xdr:col>6</xdr:col>
      <xdr:colOff>57150</xdr:colOff>
      <xdr:row>39</xdr:row>
      <xdr:rowOff>76200</xdr:rowOff>
    </xdr:to>
    <xdr:cxnSp macro="">
      <xdr:nvCxnSpPr>
        <xdr:cNvPr id="130" name="Прямая соединительная линия 129">
          <a:extLst>
            <a:ext uri="{FF2B5EF4-FFF2-40B4-BE49-F238E27FC236}">
              <a16:creationId xmlns:a16="http://schemas.microsoft.com/office/drawing/2014/main" id="{339822B0-0A21-48E3-9523-A83AAD84D6E8}"/>
            </a:ext>
          </a:extLst>
        </xdr:cNvPr>
        <xdr:cNvCxnSpPr/>
      </xdr:nvCxnSpPr>
      <xdr:spPr>
        <a:xfrm flipH="1" flipV="1">
          <a:off x="3752850" y="9525000"/>
          <a:ext cx="771525" cy="19050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37</xdr:row>
      <xdr:rowOff>190500</xdr:rowOff>
    </xdr:from>
    <xdr:to>
      <xdr:col>6</xdr:col>
      <xdr:colOff>571500</xdr:colOff>
      <xdr:row>39</xdr:row>
      <xdr:rowOff>57150</xdr:rowOff>
    </xdr:to>
    <xdr:cxnSp macro="">
      <xdr:nvCxnSpPr>
        <xdr:cNvPr id="133" name="Прямая соединительная линия 132">
          <a:extLst>
            <a:ext uri="{FF2B5EF4-FFF2-40B4-BE49-F238E27FC236}">
              <a16:creationId xmlns:a16="http://schemas.microsoft.com/office/drawing/2014/main" id="{C7DD2220-0276-495D-8DA9-4CCB194CB682}"/>
            </a:ext>
          </a:extLst>
        </xdr:cNvPr>
        <xdr:cNvCxnSpPr/>
      </xdr:nvCxnSpPr>
      <xdr:spPr>
        <a:xfrm flipV="1">
          <a:off x="5019675" y="9172575"/>
          <a:ext cx="19050" cy="352425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37</xdr:row>
      <xdr:rowOff>57150</xdr:rowOff>
    </xdr:from>
    <xdr:to>
      <xdr:col>6</xdr:col>
      <xdr:colOff>142875</xdr:colOff>
      <xdr:row>37</xdr:row>
      <xdr:rowOff>85725</xdr:rowOff>
    </xdr:to>
    <xdr:cxnSp macro="">
      <xdr:nvCxnSpPr>
        <xdr:cNvPr id="136" name="Прямая соединительная линия 135">
          <a:extLst>
            <a:ext uri="{FF2B5EF4-FFF2-40B4-BE49-F238E27FC236}">
              <a16:creationId xmlns:a16="http://schemas.microsoft.com/office/drawing/2014/main" id="{6E507D6F-2206-4153-8C00-872CD27A735C}"/>
            </a:ext>
          </a:extLst>
        </xdr:cNvPr>
        <xdr:cNvCxnSpPr/>
      </xdr:nvCxnSpPr>
      <xdr:spPr>
        <a:xfrm flipH="1" flipV="1">
          <a:off x="3714750" y="9039225"/>
          <a:ext cx="895350" cy="28575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37</xdr:row>
      <xdr:rowOff>152400</xdr:rowOff>
    </xdr:from>
    <xdr:to>
      <xdr:col>4</xdr:col>
      <xdr:colOff>466725</xdr:colOff>
      <xdr:row>39</xdr:row>
      <xdr:rowOff>95250</xdr:rowOff>
    </xdr:to>
    <xdr:cxnSp macro="">
      <xdr:nvCxnSpPr>
        <xdr:cNvPr id="139" name="Прямая соединительная линия 138">
          <a:extLst>
            <a:ext uri="{FF2B5EF4-FFF2-40B4-BE49-F238E27FC236}">
              <a16:creationId xmlns:a16="http://schemas.microsoft.com/office/drawing/2014/main" id="{526F63E8-4B39-4105-A18E-29584D9B3CC3}"/>
            </a:ext>
          </a:extLst>
        </xdr:cNvPr>
        <xdr:cNvCxnSpPr/>
      </xdr:nvCxnSpPr>
      <xdr:spPr>
        <a:xfrm flipH="1" flipV="1">
          <a:off x="3695700" y="9134475"/>
          <a:ext cx="19050" cy="428625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55</xdr:row>
      <xdr:rowOff>0</xdr:rowOff>
    </xdr:from>
    <xdr:to>
      <xdr:col>6</xdr:col>
      <xdr:colOff>66675</xdr:colOff>
      <xdr:row>55</xdr:row>
      <xdr:rowOff>28575</xdr:rowOff>
    </xdr:to>
    <xdr:cxnSp macro="">
      <xdr:nvCxnSpPr>
        <xdr:cNvPr id="143" name="Прямая соединительная линия 142">
          <a:extLst>
            <a:ext uri="{FF2B5EF4-FFF2-40B4-BE49-F238E27FC236}">
              <a16:creationId xmlns:a16="http://schemas.microsoft.com/office/drawing/2014/main" id="{1CB0DFF8-900D-4940-A1C6-E16C93327539}"/>
            </a:ext>
          </a:extLst>
        </xdr:cNvPr>
        <xdr:cNvCxnSpPr/>
      </xdr:nvCxnSpPr>
      <xdr:spPr>
        <a:xfrm flipH="1" flipV="1">
          <a:off x="3152775" y="13335000"/>
          <a:ext cx="1381125" cy="28575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53</xdr:row>
      <xdr:rowOff>238125</xdr:rowOff>
    </xdr:from>
    <xdr:to>
      <xdr:col>6</xdr:col>
      <xdr:colOff>161925</xdr:colOff>
      <xdr:row>54</xdr:row>
      <xdr:rowOff>19050</xdr:rowOff>
    </xdr:to>
    <xdr:cxnSp macro="">
      <xdr:nvCxnSpPr>
        <xdr:cNvPr id="145" name="Прямая соединительная линия 144">
          <a:extLst>
            <a:ext uri="{FF2B5EF4-FFF2-40B4-BE49-F238E27FC236}">
              <a16:creationId xmlns:a16="http://schemas.microsoft.com/office/drawing/2014/main" id="{B8D1D2E9-35DD-4E6F-B471-FD96EBD3091E}"/>
            </a:ext>
          </a:extLst>
        </xdr:cNvPr>
        <xdr:cNvCxnSpPr/>
      </xdr:nvCxnSpPr>
      <xdr:spPr>
        <a:xfrm flipH="1" flipV="1">
          <a:off x="3248025" y="13087350"/>
          <a:ext cx="1381125" cy="28575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53</xdr:row>
      <xdr:rowOff>200025</xdr:rowOff>
    </xdr:from>
    <xdr:to>
      <xdr:col>6</xdr:col>
      <xdr:colOff>523875</xdr:colOff>
      <xdr:row>55</xdr:row>
      <xdr:rowOff>66675</xdr:rowOff>
    </xdr:to>
    <xdr:cxnSp macro="">
      <xdr:nvCxnSpPr>
        <xdr:cNvPr id="146" name="Прямая соединительная линия 145">
          <a:extLst>
            <a:ext uri="{FF2B5EF4-FFF2-40B4-BE49-F238E27FC236}">
              <a16:creationId xmlns:a16="http://schemas.microsoft.com/office/drawing/2014/main" id="{5600C70B-5847-409F-986E-C0487FCEEA49}"/>
            </a:ext>
          </a:extLst>
        </xdr:cNvPr>
        <xdr:cNvCxnSpPr/>
      </xdr:nvCxnSpPr>
      <xdr:spPr>
        <a:xfrm flipV="1">
          <a:off x="4972050" y="13049250"/>
          <a:ext cx="19050" cy="352425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53</xdr:row>
      <xdr:rowOff>190500</xdr:rowOff>
    </xdr:from>
    <xdr:to>
      <xdr:col>3</xdr:col>
      <xdr:colOff>400050</xdr:colOff>
      <xdr:row>55</xdr:row>
      <xdr:rowOff>57150</xdr:rowOff>
    </xdr:to>
    <xdr:cxnSp macro="">
      <xdr:nvCxnSpPr>
        <xdr:cNvPr id="147" name="Прямая соединительная линия 146">
          <a:extLst>
            <a:ext uri="{FF2B5EF4-FFF2-40B4-BE49-F238E27FC236}">
              <a16:creationId xmlns:a16="http://schemas.microsoft.com/office/drawing/2014/main" id="{1536230C-CA32-4B15-9984-FFC7F86EF053}"/>
            </a:ext>
          </a:extLst>
        </xdr:cNvPr>
        <xdr:cNvCxnSpPr/>
      </xdr:nvCxnSpPr>
      <xdr:spPr>
        <a:xfrm flipV="1">
          <a:off x="3019425" y="13039725"/>
          <a:ext cx="19050" cy="352425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70</xdr:row>
      <xdr:rowOff>85725</xdr:rowOff>
    </xdr:from>
    <xdr:to>
      <xdr:col>3</xdr:col>
      <xdr:colOff>114300</xdr:colOff>
      <xdr:row>70</xdr:row>
      <xdr:rowOff>95250</xdr:rowOff>
    </xdr:to>
    <xdr:cxnSp macro="">
      <xdr:nvCxnSpPr>
        <xdr:cNvPr id="148" name="Прямая соединительная линия 147">
          <a:extLst>
            <a:ext uri="{FF2B5EF4-FFF2-40B4-BE49-F238E27FC236}">
              <a16:creationId xmlns:a16="http://schemas.microsoft.com/office/drawing/2014/main" id="{A9C92D28-3105-4465-83A5-A9D0663EBFE0}"/>
            </a:ext>
          </a:extLst>
        </xdr:cNvPr>
        <xdr:cNvCxnSpPr/>
      </xdr:nvCxnSpPr>
      <xdr:spPr>
        <a:xfrm flipH="1" flipV="1">
          <a:off x="2447925" y="17106900"/>
          <a:ext cx="304800" cy="9525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68</xdr:row>
      <xdr:rowOff>152400</xdr:rowOff>
    </xdr:from>
    <xdr:to>
      <xdr:col>3</xdr:col>
      <xdr:colOff>152400</xdr:colOff>
      <xdr:row>68</xdr:row>
      <xdr:rowOff>161925</xdr:rowOff>
    </xdr:to>
    <xdr:cxnSp macro="">
      <xdr:nvCxnSpPr>
        <xdr:cNvPr id="150" name="Прямая соединительная линия 149">
          <a:extLst>
            <a:ext uri="{FF2B5EF4-FFF2-40B4-BE49-F238E27FC236}">
              <a16:creationId xmlns:a16="http://schemas.microsoft.com/office/drawing/2014/main" id="{BEC57FD9-5802-453C-A1EC-0EB48ED5F661}"/>
            </a:ext>
          </a:extLst>
        </xdr:cNvPr>
        <xdr:cNvCxnSpPr/>
      </xdr:nvCxnSpPr>
      <xdr:spPr>
        <a:xfrm flipH="1" flipV="1">
          <a:off x="2486025" y="16678275"/>
          <a:ext cx="304800" cy="9525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68</xdr:row>
      <xdr:rowOff>180975</xdr:rowOff>
    </xdr:from>
    <xdr:to>
      <xdr:col>3</xdr:col>
      <xdr:colOff>142875</xdr:colOff>
      <xdr:row>70</xdr:row>
      <xdr:rowOff>66675</xdr:rowOff>
    </xdr:to>
    <xdr:cxnSp macro="">
      <xdr:nvCxnSpPr>
        <xdr:cNvPr id="151" name="Прямая соединительная линия 150">
          <a:extLst>
            <a:ext uri="{FF2B5EF4-FFF2-40B4-BE49-F238E27FC236}">
              <a16:creationId xmlns:a16="http://schemas.microsoft.com/office/drawing/2014/main" id="{B0AA5D40-E088-4B61-A416-94303E3B172B}"/>
            </a:ext>
          </a:extLst>
        </xdr:cNvPr>
        <xdr:cNvCxnSpPr/>
      </xdr:nvCxnSpPr>
      <xdr:spPr>
        <a:xfrm flipV="1">
          <a:off x="2733675" y="16706850"/>
          <a:ext cx="47625" cy="381000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68</xdr:row>
      <xdr:rowOff>219075</xdr:rowOff>
    </xdr:from>
    <xdr:to>
      <xdr:col>2</xdr:col>
      <xdr:colOff>533400</xdr:colOff>
      <xdr:row>70</xdr:row>
      <xdr:rowOff>104775</xdr:rowOff>
    </xdr:to>
    <xdr:cxnSp macro="">
      <xdr:nvCxnSpPr>
        <xdr:cNvPr id="155" name="Прямая соединительная линия 154">
          <a:extLst>
            <a:ext uri="{FF2B5EF4-FFF2-40B4-BE49-F238E27FC236}">
              <a16:creationId xmlns:a16="http://schemas.microsoft.com/office/drawing/2014/main" id="{6FDB1A57-4877-4A8F-A027-21498BC5F13A}"/>
            </a:ext>
          </a:extLst>
        </xdr:cNvPr>
        <xdr:cNvCxnSpPr/>
      </xdr:nvCxnSpPr>
      <xdr:spPr>
        <a:xfrm flipV="1">
          <a:off x="2409825" y="16744950"/>
          <a:ext cx="47625" cy="381000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83</xdr:row>
      <xdr:rowOff>200025</xdr:rowOff>
    </xdr:from>
    <xdr:to>
      <xdr:col>2</xdr:col>
      <xdr:colOff>600075</xdr:colOff>
      <xdr:row>85</xdr:row>
      <xdr:rowOff>104775</xdr:rowOff>
    </xdr:to>
    <xdr:cxnSp macro="">
      <xdr:nvCxnSpPr>
        <xdr:cNvPr id="156" name="Прямая соединительная линия 155">
          <a:extLst>
            <a:ext uri="{FF2B5EF4-FFF2-40B4-BE49-F238E27FC236}">
              <a16:creationId xmlns:a16="http://schemas.microsoft.com/office/drawing/2014/main" id="{2D6DEB60-4D75-409F-B999-C9843DE2CF5F}"/>
            </a:ext>
          </a:extLst>
        </xdr:cNvPr>
        <xdr:cNvCxnSpPr/>
      </xdr:nvCxnSpPr>
      <xdr:spPr>
        <a:xfrm flipV="1">
          <a:off x="2476500" y="20421600"/>
          <a:ext cx="47625" cy="381000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83</xdr:row>
      <xdr:rowOff>209550</xdr:rowOff>
    </xdr:from>
    <xdr:to>
      <xdr:col>3</xdr:col>
      <xdr:colOff>485775</xdr:colOff>
      <xdr:row>85</xdr:row>
      <xdr:rowOff>114300</xdr:rowOff>
    </xdr:to>
    <xdr:cxnSp macro="">
      <xdr:nvCxnSpPr>
        <xdr:cNvPr id="157" name="Прямая соединительная линия 156">
          <a:extLst>
            <a:ext uri="{FF2B5EF4-FFF2-40B4-BE49-F238E27FC236}">
              <a16:creationId xmlns:a16="http://schemas.microsoft.com/office/drawing/2014/main" id="{1EABFB20-205C-4BB7-88B1-FACC163589D0}"/>
            </a:ext>
          </a:extLst>
        </xdr:cNvPr>
        <xdr:cNvCxnSpPr/>
      </xdr:nvCxnSpPr>
      <xdr:spPr>
        <a:xfrm flipV="1">
          <a:off x="3076575" y="20431125"/>
          <a:ext cx="47625" cy="381000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83</xdr:row>
      <xdr:rowOff>133350</xdr:rowOff>
    </xdr:from>
    <xdr:to>
      <xdr:col>3</xdr:col>
      <xdr:colOff>171450</xdr:colOff>
      <xdr:row>83</xdr:row>
      <xdr:rowOff>142875</xdr:rowOff>
    </xdr:to>
    <xdr:cxnSp macro="">
      <xdr:nvCxnSpPr>
        <xdr:cNvPr id="159" name="Прямая соединительная линия 158">
          <a:extLst>
            <a:ext uri="{FF2B5EF4-FFF2-40B4-BE49-F238E27FC236}">
              <a16:creationId xmlns:a16="http://schemas.microsoft.com/office/drawing/2014/main" id="{5F6331D8-A99F-44BF-A167-C04AB7783717}"/>
            </a:ext>
          </a:extLst>
        </xdr:cNvPr>
        <xdr:cNvCxnSpPr/>
      </xdr:nvCxnSpPr>
      <xdr:spPr>
        <a:xfrm flipH="1" flipV="1">
          <a:off x="2505075" y="20354925"/>
          <a:ext cx="304800" cy="9525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85</xdr:row>
      <xdr:rowOff>142875</xdr:rowOff>
    </xdr:from>
    <xdr:to>
      <xdr:col>3</xdr:col>
      <xdr:colOff>190500</xdr:colOff>
      <xdr:row>85</xdr:row>
      <xdr:rowOff>152400</xdr:rowOff>
    </xdr:to>
    <xdr:cxnSp macro="">
      <xdr:nvCxnSpPr>
        <xdr:cNvPr id="160" name="Прямая соединительная линия 159">
          <a:extLst>
            <a:ext uri="{FF2B5EF4-FFF2-40B4-BE49-F238E27FC236}">
              <a16:creationId xmlns:a16="http://schemas.microsoft.com/office/drawing/2014/main" id="{29BD64BD-4212-452B-99F0-E6FE689D3E44}"/>
            </a:ext>
          </a:extLst>
        </xdr:cNvPr>
        <xdr:cNvCxnSpPr/>
      </xdr:nvCxnSpPr>
      <xdr:spPr>
        <a:xfrm flipH="1" flipV="1">
          <a:off x="2524125" y="20840700"/>
          <a:ext cx="304800" cy="9525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103</xdr:row>
      <xdr:rowOff>200025</xdr:rowOff>
    </xdr:from>
    <xdr:to>
      <xdr:col>4</xdr:col>
      <xdr:colOff>552450</xdr:colOff>
      <xdr:row>105</xdr:row>
      <xdr:rowOff>95250</xdr:rowOff>
    </xdr:to>
    <xdr:cxnSp macro="">
      <xdr:nvCxnSpPr>
        <xdr:cNvPr id="161" name="Прямая соединительная линия 160">
          <a:extLst>
            <a:ext uri="{FF2B5EF4-FFF2-40B4-BE49-F238E27FC236}">
              <a16:creationId xmlns:a16="http://schemas.microsoft.com/office/drawing/2014/main" id="{F0C6E380-ADB8-489B-9598-AD2503AF266F}"/>
            </a:ext>
          </a:extLst>
        </xdr:cNvPr>
        <xdr:cNvCxnSpPr/>
      </xdr:nvCxnSpPr>
      <xdr:spPr>
        <a:xfrm flipV="1">
          <a:off x="3752850" y="25288875"/>
          <a:ext cx="47625" cy="381000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101</xdr:row>
      <xdr:rowOff>228600</xdr:rowOff>
    </xdr:from>
    <xdr:to>
      <xdr:col>3</xdr:col>
      <xdr:colOff>571500</xdr:colOff>
      <xdr:row>103</xdr:row>
      <xdr:rowOff>133350</xdr:rowOff>
    </xdr:to>
    <xdr:cxnSp macro="">
      <xdr:nvCxnSpPr>
        <xdr:cNvPr id="162" name="Прямая соединительная линия 161">
          <a:extLst>
            <a:ext uri="{FF2B5EF4-FFF2-40B4-BE49-F238E27FC236}">
              <a16:creationId xmlns:a16="http://schemas.microsoft.com/office/drawing/2014/main" id="{A588E8F8-96C2-4C2D-86B7-E6F5ABB6FB96}"/>
            </a:ext>
          </a:extLst>
        </xdr:cNvPr>
        <xdr:cNvCxnSpPr/>
      </xdr:nvCxnSpPr>
      <xdr:spPr>
        <a:xfrm flipV="1">
          <a:off x="3162300" y="24841200"/>
          <a:ext cx="47625" cy="381000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101</xdr:row>
      <xdr:rowOff>200025</xdr:rowOff>
    </xdr:from>
    <xdr:to>
      <xdr:col>2</xdr:col>
      <xdr:colOff>628650</xdr:colOff>
      <xdr:row>105</xdr:row>
      <xdr:rowOff>85725</xdr:rowOff>
    </xdr:to>
    <xdr:cxnSp macro="">
      <xdr:nvCxnSpPr>
        <xdr:cNvPr id="163" name="Прямая соединительная линия 162">
          <a:extLst>
            <a:ext uri="{FF2B5EF4-FFF2-40B4-BE49-F238E27FC236}">
              <a16:creationId xmlns:a16="http://schemas.microsoft.com/office/drawing/2014/main" id="{09681554-9495-48A9-A438-51DE165B01DA}"/>
            </a:ext>
          </a:extLst>
        </xdr:cNvPr>
        <xdr:cNvCxnSpPr/>
      </xdr:nvCxnSpPr>
      <xdr:spPr>
        <a:xfrm flipV="1">
          <a:off x="2486025" y="24812625"/>
          <a:ext cx="66675" cy="847725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704850</xdr:colOff>
      <xdr:row>105</xdr:row>
      <xdr:rowOff>85725</xdr:rowOff>
    </xdr:from>
    <xdr:to>
      <xdr:col>4</xdr:col>
      <xdr:colOff>95250</xdr:colOff>
      <xdr:row>105</xdr:row>
      <xdr:rowOff>95250</xdr:rowOff>
    </xdr:to>
    <xdr:cxnSp macro="">
      <xdr:nvCxnSpPr>
        <xdr:cNvPr id="165" name="Прямая соединительная линия 164">
          <a:extLst>
            <a:ext uri="{FF2B5EF4-FFF2-40B4-BE49-F238E27FC236}">
              <a16:creationId xmlns:a16="http://schemas.microsoft.com/office/drawing/2014/main" id="{2322CCAF-6F29-4B00-B0D3-9A3741372F07}"/>
            </a:ext>
          </a:extLst>
        </xdr:cNvPr>
        <xdr:cNvCxnSpPr/>
      </xdr:nvCxnSpPr>
      <xdr:spPr>
        <a:xfrm>
          <a:off x="2628900" y="25660350"/>
          <a:ext cx="714375" cy="9525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103</xdr:row>
      <xdr:rowOff>190500</xdr:rowOff>
    </xdr:from>
    <xdr:to>
      <xdr:col>4</xdr:col>
      <xdr:colOff>114300</xdr:colOff>
      <xdr:row>103</xdr:row>
      <xdr:rowOff>190500</xdr:rowOff>
    </xdr:to>
    <xdr:cxnSp macro="">
      <xdr:nvCxnSpPr>
        <xdr:cNvPr id="168" name="Прямая соединительная линия 167">
          <a:extLst>
            <a:ext uri="{FF2B5EF4-FFF2-40B4-BE49-F238E27FC236}">
              <a16:creationId xmlns:a16="http://schemas.microsoft.com/office/drawing/2014/main" id="{7384A951-4086-4FD0-9611-E566BF6B995B}"/>
            </a:ext>
          </a:extLst>
        </xdr:cNvPr>
        <xdr:cNvCxnSpPr/>
      </xdr:nvCxnSpPr>
      <xdr:spPr>
        <a:xfrm>
          <a:off x="3124200" y="25279350"/>
          <a:ext cx="238125" cy="0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101</xdr:row>
      <xdr:rowOff>104775</xdr:rowOff>
    </xdr:from>
    <xdr:to>
      <xdr:col>3</xdr:col>
      <xdr:colOff>142875</xdr:colOff>
      <xdr:row>101</xdr:row>
      <xdr:rowOff>104775</xdr:rowOff>
    </xdr:to>
    <xdr:cxnSp macro="">
      <xdr:nvCxnSpPr>
        <xdr:cNvPr id="171" name="Прямая соединительная линия 170">
          <a:extLst>
            <a:ext uri="{FF2B5EF4-FFF2-40B4-BE49-F238E27FC236}">
              <a16:creationId xmlns:a16="http://schemas.microsoft.com/office/drawing/2014/main" id="{E339E14A-F429-4692-85D3-652391C92B5A}"/>
            </a:ext>
          </a:extLst>
        </xdr:cNvPr>
        <xdr:cNvCxnSpPr/>
      </xdr:nvCxnSpPr>
      <xdr:spPr>
        <a:xfrm>
          <a:off x="2543175" y="24717375"/>
          <a:ext cx="238125" cy="0"/>
        </a:xfrm>
        <a:prstGeom prst="line">
          <a:avLst/>
        </a:prstGeom>
        <a:ln w="38100">
          <a:solidFill>
            <a:srgbClr val="FF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oleObject" Target="../embeddings/oleObject15.bin"/><Relationship Id="rId21" Type="http://schemas.openxmlformats.org/officeDocument/2006/relationships/oleObject" Target="../embeddings/oleObject11.bin"/><Relationship Id="rId42" Type="http://schemas.openxmlformats.org/officeDocument/2006/relationships/oleObject" Target="../embeddings/oleObject29.bin"/><Relationship Id="rId47" Type="http://schemas.openxmlformats.org/officeDocument/2006/relationships/oleObject" Target="../embeddings/oleObject34.bin"/><Relationship Id="rId63" Type="http://schemas.openxmlformats.org/officeDocument/2006/relationships/oleObject" Target="../embeddings/oleObject50.bin"/><Relationship Id="rId68" Type="http://schemas.openxmlformats.org/officeDocument/2006/relationships/oleObject" Target="../embeddings/oleObject55.bin"/><Relationship Id="rId84" Type="http://schemas.openxmlformats.org/officeDocument/2006/relationships/oleObject" Target="../embeddings/oleObject71.bin"/><Relationship Id="rId16" Type="http://schemas.openxmlformats.org/officeDocument/2006/relationships/image" Target="../media/image29.wmf"/><Relationship Id="rId11" Type="http://schemas.openxmlformats.org/officeDocument/2006/relationships/oleObject" Target="../embeddings/oleObject6.bin"/><Relationship Id="rId32" Type="http://schemas.openxmlformats.org/officeDocument/2006/relationships/oleObject" Target="../embeddings/oleObject21.bin"/><Relationship Id="rId37" Type="http://schemas.openxmlformats.org/officeDocument/2006/relationships/image" Target="../media/image33.emf"/><Relationship Id="rId53" Type="http://schemas.openxmlformats.org/officeDocument/2006/relationships/oleObject" Target="../embeddings/oleObject40.bin"/><Relationship Id="rId58" Type="http://schemas.openxmlformats.org/officeDocument/2006/relationships/oleObject" Target="../embeddings/oleObject45.bin"/><Relationship Id="rId74" Type="http://schemas.openxmlformats.org/officeDocument/2006/relationships/oleObject" Target="../embeddings/oleObject61.bin"/><Relationship Id="rId79" Type="http://schemas.openxmlformats.org/officeDocument/2006/relationships/oleObject" Target="../embeddings/oleObject66.bin"/><Relationship Id="rId5" Type="http://schemas.openxmlformats.org/officeDocument/2006/relationships/oleObject" Target="../embeddings/oleObject3.bin"/><Relationship Id="rId19" Type="http://schemas.openxmlformats.org/officeDocument/2006/relationships/oleObject" Target="../embeddings/oleObject10.bin"/><Relationship Id="rId14" Type="http://schemas.openxmlformats.org/officeDocument/2006/relationships/image" Target="../media/image28.wmf"/><Relationship Id="rId22" Type="http://schemas.openxmlformats.org/officeDocument/2006/relationships/image" Target="../media/image32.wmf"/><Relationship Id="rId27" Type="http://schemas.openxmlformats.org/officeDocument/2006/relationships/oleObject" Target="../embeddings/oleObject16.bin"/><Relationship Id="rId30" Type="http://schemas.openxmlformats.org/officeDocument/2006/relationships/oleObject" Target="../embeddings/oleObject19.bin"/><Relationship Id="rId35" Type="http://schemas.openxmlformats.org/officeDocument/2006/relationships/oleObject" Target="../embeddings/oleObject24.bin"/><Relationship Id="rId43" Type="http://schemas.openxmlformats.org/officeDocument/2006/relationships/oleObject" Target="../embeddings/oleObject30.bin"/><Relationship Id="rId48" Type="http://schemas.openxmlformats.org/officeDocument/2006/relationships/oleObject" Target="../embeddings/oleObject35.bin"/><Relationship Id="rId56" Type="http://schemas.openxmlformats.org/officeDocument/2006/relationships/oleObject" Target="../embeddings/oleObject43.bin"/><Relationship Id="rId64" Type="http://schemas.openxmlformats.org/officeDocument/2006/relationships/oleObject" Target="../embeddings/oleObject51.bin"/><Relationship Id="rId69" Type="http://schemas.openxmlformats.org/officeDocument/2006/relationships/oleObject" Target="../embeddings/oleObject56.bin"/><Relationship Id="rId77" Type="http://schemas.openxmlformats.org/officeDocument/2006/relationships/oleObject" Target="../embeddings/oleObject64.bin"/><Relationship Id="rId8" Type="http://schemas.openxmlformats.org/officeDocument/2006/relationships/image" Target="../media/image25.emf"/><Relationship Id="rId51" Type="http://schemas.openxmlformats.org/officeDocument/2006/relationships/oleObject" Target="../embeddings/oleObject38.bin"/><Relationship Id="rId72" Type="http://schemas.openxmlformats.org/officeDocument/2006/relationships/oleObject" Target="../embeddings/oleObject59.bin"/><Relationship Id="rId80" Type="http://schemas.openxmlformats.org/officeDocument/2006/relationships/oleObject" Target="../embeddings/oleObject67.bin"/><Relationship Id="rId85" Type="http://schemas.openxmlformats.org/officeDocument/2006/relationships/oleObject" Target="../embeddings/oleObject72.bin"/><Relationship Id="rId3" Type="http://schemas.openxmlformats.org/officeDocument/2006/relationships/oleObject" Target="../embeddings/oleObject2.bin"/><Relationship Id="rId12" Type="http://schemas.openxmlformats.org/officeDocument/2006/relationships/image" Target="../media/image27.wmf"/><Relationship Id="rId17" Type="http://schemas.openxmlformats.org/officeDocument/2006/relationships/oleObject" Target="../embeddings/oleObject9.bin"/><Relationship Id="rId25" Type="http://schemas.openxmlformats.org/officeDocument/2006/relationships/oleObject" Target="../embeddings/oleObject14.bin"/><Relationship Id="rId33" Type="http://schemas.openxmlformats.org/officeDocument/2006/relationships/oleObject" Target="../embeddings/oleObject22.bin"/><Relationship Id="rId38" Type="http://schemas.openxmlformats.org/officeDocument/2006/relationships/oleObject" Target="../embeddings/oleObject26.bin"/><Relationship Id="rId46" Type="http://schemas.openxmlformats.org/officeDocument/2006/relationships/oleObject" Target="../embeddings/oleObject33.bin"/><Relationship Id="rId59" Type="http://schemas.openxmlformats.org/officeDocument/2006/relationships/oleObject" Target="../embeddings/oleObject46.bin"/><Relationship Id="rId67" Type="http://schemas.openxmlformats.org/officeDocument/2006/relationships/oleObject" Target="../embeddings/oleObject54.bin"/><Relationship Id="rId20" Type="http://schemas.openxmlformats.org/officeDocument/2006/relationships/image" Target="../media/image31.wmf"/><Relationship Id="rId41" Type="http://schemas.openxmlformats.org/officeDocument/2006/relationships/oleObject" Target="../embeddings/oleObject28.bin"/><Relationship Id="rId54" Type="http://schemas.openxmlformats.org/officeDocument/2006/relationships/oleObject" Target="../embeddings/oleObject41.bin"/><Relationship Id="rId62" Type="http://schemas.openxmlformats.org/officeDocument/2006/relationships/oleObject" Target="../embeddings/oleObject49.bin"/><Relationship Id="rId70" Type="http://schemas.openxmlformats.org/officeDocument/2006/relationships/oleObject" Target="../embeddings/oleObject57.bin"/><Relationship Id="rId75" Type="http://schemas.openxmlformats.org/officeDocument/2006/relationships/oleObject" Target="../embeddings/oleObject62.bin"/><Relationship Id="rId83" Type="http://schemas.openxmlformats.org/officeDocument/2006/relationships/oleObject" Target="../embeddings/oleObject70.bin"/><Relationship Id="rId1" Type="http://schemas.openxmlformats.org/officeDocument/2006/relationships/drawing" Target="../drawings/drawing7.xml"/><Relationship Id="rId6" Type="http://schemas.openxmlformats.org/officeDocument/2006/relationships/image" Target="../media/image24.emf"/><Relationship Id="rId15" Type="http://schemas.openxmlformats.org/officeDocument/2006/relationships/oleObject" Target="../embeddings/oleObject8.bin"/><Relationship Id="rId23" Type="http://schemas.openxmlformats.org/officeDocument/2006/relationships/oleObject" Target="../embeddings/oleObject12.bin"/><Relationship Id="rId28" Type="http://schemas.openxmlformats.org/officeDocument/2006/relationships/oleObject" Target="../embeddings/oleObject17.bin"/><Relationship Id="rId36" Type="http://schemas.openxmlformats.org/officeDocument/2006/relationships/oleObject" Target="../embeddings/oleObject25.bin"/><Relationship Id="rId49" Type="http://schemas.openxmlformats.org/officeDocument/2006/relationships/oleObject" Target="../embeddings/oleObject36.bin"/><Relationship Id="rId57" Type="http://schemas.openxmlformats.org/officeDocument/2006/relationships/oleObject" Target="../embeddings/oleObject44.bin"/><Relationship Id="rId10" Type="http://schemas.openxmlformats.org/officeDocument/2006/relationships/image" Target="../media/image26.wmf"/><Relationship Id="rId31" Type="http://schemas.openxmlformats.org/officeDocument/2006/relationships/oleObject" Target="../embeddings/oleObject20.bin"/><Relationship Id="rId44" Type="http://schemas.openxmlformats.org/officeDocument/2006/relationships/oleObject" Target="../embeddings/oleObject31.bin"/><Relationship Id="rId52" Type="http://schemas.openxmlformats.org/officeDocument/2006/relationships/oleObject" Target="../embeddings/oleObject39.bin"/><Relationship Id="rId60" Type="http://schemas.openxmlformats.org/officeDocument/2006/relationships/oleObject" Target="../embeddings/oleObject47.bin"/><Relationship Id="rId65" Type="http://schemas.openxmlformats.org/officeDocument/2006/relationships/oleObject" Target="../embeddings/oleObject52.bin"/><Relationship Id="rId73" Type="http://schemas.openxmlformats.org/officeDocument/2006/relationships/oleObject" Target="../embeddings/oleObject60.bin"/><Relationship Id="rId78" Type="http://schemas.openxmlformats.org/officeDocument/2006/relationships/oleObject" Target="../embeddings/oleObject65.bin"/><Relationship Id="rId81" Type="http://schemas.openxmlformats.org/officeDocument/2006/relationships/oleObject" Target="../embeddings/oleObject68.bin"/><Relationship Id="rId4" Type="http://schemas.openxmlformats.org/officeDocument/2006/relationships/image" Target="../media/image23.wmf"/><Relationship Id="rId9" Type="http://schemas.openxmlformats.org/officeDocument/2006/relationships/oleObject" Target="../embeddings/oleObject5.bin"/><Relationship Id="rId13" Type="http://schemas.openxmlformats.org/officeDocument/2006/relationships/oleObject" Target="../embeddings/oleObject7.bin"/><Relationship Id="rId18" Type="http://schemas.openxmlformats.org/officeDocument/2006/relationships/image" Target="../media/image30.wmf"/><Relationship Id="rId39" Type="http://schemas.openxmlformats.org/officeDocument/2006/relationships/image" Target="../media/image34.emf"/><Relationship Id="rId34" Type="http://schemas.openxmlformats.org/officeDocument/2006/relationships/oleObject" Target="../embeddings/oleObject23.bin"/><Relationship Id="rId50" Type="http://schemas.openxmlformats.org/officeDocument/2006/relationships/oleObject" Target="../embeddings/oleObject37.bin"/><Relationship Id="rId55" Type="http://schemas.openxmlformats.org/officeDocument/2006/relationships/oleObject" Target="../embeddings/oleObject42.bin"/><Relationship Id="rId76" Type="http://schemas.openxmlformats.org/officeDocument/2006/relationships/oleObject" Target="../embeddings/oleObject63.bin"/><Relationship Id="rId7" Type="http://schemas.openxmlformats.org/officeDocument/2006/relationships/oleObject" Target="../embeddings/oleObject4.bin"/><Relationship Id="rId71" Type="http://schemas.openxmlformats.org/officeDocument/2006/relationships/oleObject" Target="../embeddings/oleObject58.bin"/><Relationship Id="rId2" Type="http://schemas.openxmlformats.org/officeDocument/2006/relationships/vmlDrawing" Target="../drawings/vmlDrawing2.vml"/><Relationship Id="rId29" Type="http://schemas.openxmlformats.org/officeDocument/2006/relationships/oleObject" Target="../embeddings/oleObject18.bin"/><Relationship Id="rId24" Type="http://schemas.openxmlformats.org/officeDocument/2006/relationships/oleObject" Target="../embeddings/oleObject13.bin"/><Relationship Id="rId40" Type="http://schemas.openxmlformats.org/officeDocument/2006/relationships/oleObject" Target="../embeddings/oleObject27.bin"/><Relationship Id="rId45" Type="http://schemas.openxmlformats.org/officeDocument/2006/relationships/oleObject" Target="../embeddings/oleObject32.bin"/><Relationship Id="rId66" Type="http://schemas.openxmlformats.org/officeDocument/2006/relationships/oleObject" Target="../embeddings/oleObject53.bin"/><Relationship Id="rId61" Type="http://schemas.openxmlformats.org/officeDocument/2006/relationships/oleObject" Target="../embeddings/oleObject48.bin"/><Relationship Id="rId82" Type="http://schemas.openxmlformats.org/officeDocument/2006/relationships/oleObject" Target="../embeddings/oleObject69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7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8.xml"/><Relationship Id="rId5" Type="http://schemas.openxmlformats.org/officeDocument/2006/relationships/oleObject" Target="../embeddings/oleObject74.bin"/><Relationship Id="rId4" Type="http://schemas.openxmlformats.org/officeDocument/2006/relationships/image" Target="../media/image2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9"/>
  <sheetViews>
    <sheetView topLeftCell="A10" zoomScaleNormal="100" workbookViewId="0">
      <selection activeCell="M7" sqref="M7"/>
    </sheetView>
  </sheetViews>
  <sheetFormatPr defaultRowHeight="15" x14ac:dyDescent="0.25"/>
  <cols>
    <col min="1" max="1" width="9.140625" style="15"/>
    <col min="2" max="2" width="27.7109375" style="15" bestFit="1" customWidth="1"/>
    <col min="3" max="3" width="11.7109375" style="15" customWidth="1"/>
    <col min="4" max="4" width="12.85546875" style="15" customWidth="1"/>
    <col min="5" max="5" width="14" style="15" customWidth="1"/>
    <col min="6" max="6" width="11" style="15" customWidth="1"/>
    <col min="7" max="7" width="9.140625" style="15"/>
    <col min="8" max="8" width="6.28515625" style="15" customWidth="1"/>
    <col min="9" max="9" width="7" style="15" customWidth="1"/>
    <col min="10" max="12" width="9.140625" style="15"/>
    <col min="13" max="13" width="14.140625" style="15" customWidth="1"/>
    <col min="14" max="16384" width="9.140625" style="15"/>
  </cols>
  <sheetData>
    <row r="1" spans="2:18" ht="19.5" thickBot="1" x14ac:dyDescent="0.3">
      <c r="B1" s="580" t="s">
        <v>35</v>
      </c>
      <c r="C1" s="580"/>
      <c r="D1" s="580"/>
      <c r="E1" s="580"/>
      <c r="F1" s="580"/>
      <c r="G1" s="580"/>
      <c r="H1" s="580"/>
    </row>
    <row r="2" spans="2:18" ht="45.75" thickBot="1" x14ac:dyDescent="0.3">
      <c r="B2" s="35" t="s">
        <v>11</v>
      </c>
      <c r="C2" s="587" t="s">
        <v>12</v>
      </c>
      <c r="D2" s="587"/>
      <c r="E2" s="36" t="s">
        <v>13</v>
      </c>
      <c r="F2" s="47"/>
      <c r="G2" s="48" t="s">
        <v>27</v>
      </c>
      <c r="H2" s="49">
        <v>30</v>
      </c>
    </row>
    <row r="3" spans="2:18" ht="15.75" thickBot="1" x14ac:dyDescent="0.3">
      <c r="B3" s="43"/>
      <c r="C3" s="39" t="s">
        <v>10</v>
      </c>
      <c r="D3" s="37" t="s">
        <v>14</v>
      </c>
      <c r="E3" s="37"/>
      <c r="F3" s="38"/>
    </row>
    <row r="4" spans="2:18" x14ac:dyDescent="0.25">
      <c r="B4" s="44" t="s">
        <v>15</v>
      </c>
      <c r="C4" s="40">
        <v>7</v>
      </c>
      <c r="D4" s="33">
        <f>$H$2</f>
        <v>30</v>
      </c>
      <c r="E4" s="33">
        <v>180</v>
      </c>
      <c r="F4" s="34"/>
      <c r="P4" s="79"/>
    </row>
    <row r="5" spans="2:18" x14ac:dyDescent="0.25">
      <c r="B5" s="45" t="s">
        <v>16</v>
      </c>
      <c r="C5" s="41">
        <f>$H$2</f>
        <v>30</v>
      </c>
      <c r="D5" s="16">
        <v>8</v>
      </c>
      <c r="E5" s="16">
        <v>210</v>
      </c>
      <c r="F5" s="30"/>
    </row>
    <row r="6" spans="2:18" ht="21" customHeight="1" x14ac:dyDescent="0.25">
      <c r="B6" s="45" t="s">
        <v>17</v>
      </c>
      <c r="C6" s="41">
        <v>10</v>
      </c>
      <c r="D6" s="16">
        <f>$H$2</f>
        <v>30</v>
      </c>
      <c r="E6" s="16">
        <v>200</v>
      </c>
      <c r="F6" s="30"/>
    </row>
    <row r="7" spans="2:18" ht="15.75" thickBot="1" x14ac:dyDescent="0.3">
      <c r="B7" s="46" t="s">
        <v>18</v>
      </c>
      <c r="C7" s="42">
        <v>90</v>
      </c>
      <c r="D7" s="31">
        <v>60</v>
      </c>
      <c r="E7" s="31"/>
      <c r="F7" s="32"/>
    </row>
    <row r="8" spans="2:18" ht="15.75" thickBot="1" x14ac:dyDescent="0.3"/>
    <row r="9" spans="2:18" ht="15.75" thickBot="1" x14ac:dyDescent="0.3">
      <c r="C9" s="85" t="s">
        <v>19</v>
      </c>
      <c r="D9" s="43" t="s">
        <v>20</v>
      </c>
    </row>
    <row r="10" spans="2:18" x14ac:dyDescent="0.25">
      <c r="G10" s="83" t="s">
        <v>3</v>
      </c>
      <c r="H10" s="84" t="s">
        <v>4</v>
      </c>
      <c r="I10" s="84" t="s">
        <v>5</v>
      </c>
      <c r="J10" s="84" t="s">
        <v>6</v>
      </c>
      <c r="K10" s="84" t="s">
        <v>7</v>
      </c>
      <c r="L10" s="86" t="s">
        <v>26</v>
      </c>
      <c r="M10" s="145" t="s">
        <v>30</v>
      </c>
    </row>
    <row r="11" spans="2:18" x14ac:dyDescent="0.25">
      <c r="C11" s="15" t="str">
        <f>C4&amp;"*x1 + "&amp;D4&amp;"*x2  &lt;= "&amp;E4</f>
        <v>7*x1 + 30*x2  &lt;= 180</v>
      </c>
      <c r="F11"/>
      <c r="G11" s="146">
        <f>C4</f>
        <v>7</v>
      </c>
      <c r="H11" s="147">
        <f>D4</f>
        <v>30</v>
      </c>
      <c r="I11" s="147">
        <v>1</v>
      </c>
      <c r="J11" s="80">
        <v>0</v>
      </c>
      <c r="K11" s="80">
        <v>0</v>
      </c>
      <c r="L11" s="80" t="s">
        <v>26</v>
      </c>
      <c r="M11" s="148">
        <f>E4</f>
        <v>180</v>
      </c>
    </row>
    <row r="12" spans="2:18" x14ac:dyDescent="0.25">
      <c r="C12" s="15" t="str">
        <f t="shared" ref="C12:C13" si="0">C5&amp;"*x1 + "&amp;D5&amp;"*x2  &lt;= "&amp;E5</f>
        <v>30*x1 + 8*x2  &lt;= 210</v>
      </c>
      <c r="E12"/>
      <c r="F12"/>
      <c r="G12" s="146">
        <f t="shared" ref="G12:H12" si="1">C5</f>
        <v>30</v>
      </c>
      <c r="H12" s="147">
        <f t="shared" si="1"/>
        <v>8</v>
      </c>
      <c r="I12" s="147">
        <v>0</v>
      </c>
      <c r="J12" s="80">
        <v>1</v>
      </c>
      <c r="K12" s="80">
        <v>0</v>
      </c>
      <c r="L12" s="80" t="s">
        <v>26</v>
      </c>
      <c r="M12" s="148">
        <f t="shared" ref="M12:M13" si="2">E5</f>
        <v>210</v>
      </c>
    </row>
    <row r="13" spans="2:18" ht="15.75" thickBot="1" x14ac:dyDescent="0.3">
      <c r="C13" s="15" t="str">
        <f t="shared" si="0"/>
        <v>10*x1 + 30*x2  &lt;= 200</v>
      </c>
      <c r="F13"/>
      <c r="G13" s="149">
        <f t="shared" ref="G13:H13" si="3">C6</f>
        <v>10</v>
      </c>
      <c r="H13" s="150">
        <f t="shared" si="3"/>
        <v>30</v>
      </c>
      <c r="I13" s="150">
        <v>0</v>
      </c>
      <c r="J13" s="82">
        <v>0</v>
      </c>
      <c r="K13" s="82">
        <v>1</v>
      </c>
      <c r="L13" s="82" t="s">
        <v>26</v>
      </c>
      <c r="M13" s="151">
        <f t="shared" si="2"/>
        <v>200</v>
      </c>
    </row>
    <row r="15" spans="2:18" ht="16.5" thickBot="1" x14ac:dyDescent="0.3">
      <c r="M15" s="579" t="s">
        <v>34</v>
      </c>
      <c r="N15" s="579"/>
      <c r="O15" s="579"/>
      <c r="P15" s="579"/>
      <c r="Q15" s="579"/>
      <c r="R15" s="579"/>
    </row>
    <row r="16" spans="2:18" ht="15.75" thickBot="1" x14ac:dyDescent="0.3">
      <c r="M16" s="43"/>
      <c r="N16" s="39" t="s">
        <v>21</v>
      </c>
      <c r="O16" s="37" t="s">
        <v>22</v>
      </c>
      <c r="P16" s="37" t="s">
        <v>23</v>
      </c>
      <c r="Q16" s="37" t="s">
        <v>24</v>
      </c>
      <c r="R16" s="38" t="s">
        <v>25</v>
      </c>
    </row>
    <row r="17" spans="2:20" ht="18.75" x14ac:dyDescent="0.25">
      <c r="B17" s="581" t="s">
        <v>0</v>
      </c>
      <c r="C17" s="583" t="s">
        <v>1</v>
      </c>
      <c r="D17" s="585" t="s">
        <v>2</v>
      </c>
      <c r="E17" s="171" t="s">
        <v>3</v>
      </c>
      <c r="F17" s="50" t="s">
        <v>4</v>
      </c>
      <c r="G17" s="50" t="s">
        <v>5</v>
      </c>
      <c r="H17" s="50" t="s">
        <v>6</v>
      </c>
      <c r="I17" s="52" t="s">
        <v>7</v>
      </c>
      <c r="M17" s="142" t="s">
        <v>28</v>
      </c>
      <c r="N17" s="40">
        <f>D36</f>
        <v>5.7582938388625591</v>
      </c>
      <c r="O17" s="33">
        <f>D35</f>
        <v>4.6563981042654028</v>
      </c>
      <c r="P17" s="33">
        <v>0</v>
      </c>
      <c r="Q17" s="33">
        <v>0</v>
      </c>
      <c r="R17" s="34">
        <f>D37</f>
        <v>2.7251184834123308</v>
      </c>
    </row>
    <row r="18" spans="2:20" ht="19.5" thickBot="1" x14ac:dyDescent="0.3">
      <c r="B18" s="582"/>
      <c r="C18" s="584"/>
      <c r="D18" s="586"/>
      <c r="E18" s="172">
        <v>90</v>
      </c>
      <c r="F18" s="21">
        <v>60</v>
      </c>
      <c r="G18" s="21">
        <v>0</v>
      </c>
      <c r="H18" s="21">
        <v>0</v>
      </c>
      <c r="I18" s="57">
        <v>0</v>
      </c>
      <c r="M18" s="143" t="s">
        <v>15</v>
      </c>
      <c r="N18" s="41">
        <f>G11*$N$17+H11*$O$17+I11*$P$17+J11*$Q$17+K11*$R$17</f>
        <v>180</v>
      </c>
      <c r="O18" s="16">
        <f>M11</f>
        <v>180</v>
      </c>
      <c r="P18" s="16" t="b">
        <f>EXACT(N18,O18)</f>
        <v>1</v>
      </c>
      <c r="Q18" s="16"/>
      <c r="R18" s="30"/>
    </row>
    <row r="19" spans="2:20" ht="18.75" x14ac:dyDescent="0.25">
      <c r="B19" s="76" t="s">
        <v>5</v>
      </c>
      <c r="C19" s="74">
        <f>G18</f>
        <v>0</v>
      </c>
      <c r="D19" s="53">
        <f>E4</f>
        <v>180</v>
      </c>
      <c r="E19" s="54">
        <f t="shared" ref="E19:F21" si="4">C4</f>
        <v>7</v>
      </c>
      <c r="F19" s="55">
        <f t="shared" si="4"/>
        <v>30</v>
      </c>
      <c r="G19" s="55">
        <v>1</v>
      </c>
      <c r="H19" s="56">
        <v>0</v>
      </c>
      <c r="I19" s="58">
        <v>0</v>
      </c>
      <c r="J19" s="60">
        <f>D19/E19</f>
        <v>25.714285714285715</v>
      </c>
      <c r="M19" s="143" t="s">
        <v>16</v>
      </c>
      <c r="N19" s="41">
        <f>G12*$N$17+H12*$O$17+I12*$P$17+J12*$Q$17+K12*$R$17</f>
        <v>210</v>
      </c>
      <c r="O19" s="16">
        <f>M12</f>
        <v>210</v>
      </c>
      <c r="P19" s="16" t="b">
        <f t="shared" ref="P19:P21" si="5">EXACT(N19,O19)</f>
        <v>1</v>
      </c>
      <c r="Q19" s="16"/>
      <c r="R19" s="30"/>
    </row>
    <row r="20" spans="2:20" ht="18.75" x14ac:dyDescent="0.25">
      <c r="B20" s="77" t="s">
        <v>6</v>
      </c>
      <c r="C20" s="75">
        <f>H18</f>
        <v>0</v>
      </c>
      <c r="D20" s="61">
        <f>E5</f>
        <v>210</v>
      </c>
      <c r="E20" s="54">
        <f t="shared" si="4"/>
        <v>30</v>
      </c>
      <c r="F20" s="54">
        <f t="shared" si="4"/>
        <v>8</v>
      </c>
      <c r="G20" s="26">
        <v>0</v>
      </c>
      <c r="H20" s="27">
        <v>1</v>
      </c>
      <c r="I20" s="62">
        <v>0</v>
      </c>
      <c r="J20" s="63">
        <f>D20/E20</f>
        <v>7</v>
      </c>
      <c r="M20" s="143" t="s">
        <v>17</v>
      </c>
      <c r="N20" s="41">
        <f>G13*$N$17+H13*$O$17+I13*$P$17+J13*$Q$17+K13*$R$17</f>
        <v>200</v>
      </c>
      <c r="O20" s="16">
        <f>M13</f>
        <v>200</v>
      </c>
      <c r="P20" s="16" t="b">
        <f t="shared" si="5"/>
        <v>1</v>
      </c>
      <c r="Q20" s="16"/>
      <c r="R20" s="30"/>
    </row>
    <row r="21" spans="2:20" ht="19.5" thickBot="1" x14ac:dyDescent="0.3">
      <c r="B21" s="70" t="s">
        <v>7</v>
      </c>
      <c r="C21" s="73">
        <f>I18</f>
        <v>0</v>
      </c>
      <c r="D21" s="53">
        <f>E6</f>
        <v>200</v>
      </c>
      <c r="E21" s="54">
        <f t="shared" si="4"/>
        <v>10</v>
      </c>
      <c r="F21" s="55">
        <f t="shared" si="4"/>
        <v>30</v>
      </c>
      <c r="G21" s="24">
        <v>0</v>
      </c>
      <c r="H21" s="25">
        <v>0</v>
      </c>
      <c r="I21" s="59">
        <v>1</v>
      </c>
      <c r="J21" s="46">
        <f>D21/E21</f>
        <v>20</v>
      </c>
      <c r="M21" s="144" t="s">
        <v>29</v>
      </c>
      <c r="N21" s="42">
        <f>C7*N17+D7*O17</f>
        <v>797.63033175355451</v>
      </c>
      <c r="O21" s="31">
        <f>$D$38</f>
        <v>797.63033175355451</v>
      </c>
      <c r="P21" s="31" t="b">
        <f t="shared" si="5"/>
        <v>1</v>
      </c>
      <c r="Q21" s="31"/>
      <c r="R21" s="32"/>
    </row>
    <row r="22" spans="2:20" ht="19.5" thickBot="1" x14ac:dyDescent="0.3">
      <c r="B22" s="577" t="s">
        <v>8</v>
      </c>
      <c r="C22" s="578"/>
      <c r="D22" s="71">
        <f>$C19*D19+$C20*D20+$C21*D21</f>
        <v>0</v>
      </c>
      <c r="E22" s="140">
        <f>$C19*E19+$C20*E20+$C21*E21-E18</f>
        <v>-90</v>
      </c>
      <c r="F22" s="140">
        <f>$C19*F19+$C20*F20+$C21*F21-F18</f>
        <v>-60</v>
      </c>
      <c r="G22" s="21">
        <f>$C19*G19+$C20*G20+$C21*G21-G18</f>
        <v>0</v>
      </c>
      <c r="H22" s="21">
        <f>$C19*H19+$C20*H20+$C21*H21-H18</f>
        <v>0</v>
      </c>
      <c r="I22" s="57">
        <f>$C19*I19+$C20*I20+$C21*I21-I18</f>
        <v>0</v>
      </c>
    </row>
    <row r="23" spans="2:20" ht="18.75" x14ac:dyDescent="0.3">
      <c r="B23" s="141" t="s">
        <v>9</v>
      </c>
    </row>
    <row r="24" spans="2:20" ht="15.75" thickBot="1" x14ac:dyDescent="0.3"/>
    <row r="25" spans="2:20" ht="18.75" x14ac:dyDescent="0.25">
      <c r="B25" s="581" t="s">
        <v>0</v>
      </c>
      <c r="C25" s="583" t="s">
        <v>1</v>
      </c>
      <c r="D25" s="585" t="s">
        <v>2</v>
      </c>
      <c r="E25" s="170" t="s">
        <v>3</v>
      </c>
      <c r="F25" s="51" t="s">
        <v>4</v>
      </c>
      <c r="G25" s="50" t="s">
        <v>5</v>
      </c>
      <c r="H25" s="50" t="s">
        <v>6</v>
      </c>
      <c r="I25" s="52" t="s">
        <v>7</v>
      </c>
      <c r="M25" s="174"/>
      <c r="N25" s="174"/>
      <c r="O25" s="174"/>
      <c r="P25" s="174"/>
      <c r="Q25" s="174"/>
      <c r="R25" s="174"/>
      <c r="S25" s="174"/>
      <c r="T25" s="174"/>
    </row>
    <row r="26" spans="2:20" ht="19.5" thickBot="1" x14ac:dyDescent="0.3">
      <c r="B26" s="582"/>
      <c r="C26" s="584"/>
      <c r="D26" s="586"/>
      <c r="E26" s="71">
        <v>90</v>
      </c>
      <c r="F26" s="20">
        <v>60</v>
      </c>
      <c r="G26" s="21">
        <v>0</v>
      </c>
      <c r="H26" s="21">
        <v>0</v>
      </c>
      <c r="I26" s="57">
        <v>0</v>
      </c>
    </row>
    <row r="27" spans="2:20" ht="18.75" x14ac:dyDescent="0.25">
      <c r="B27" s="68" t="s">
        <v>5</v>
      </c>
      <c r="C27" s="66">
        <f>G26</f>
        <v>0</v>
      </c>
      <c r="D27" s="61">
        <f t="shared" ref="D27:I27" si="6">D$19 - D$28 * $E$19</f>
        <v>131</v>
      </c>
      <c r="E27" s="61">
        <f t="shared" si="6"/>
        <v>0</v>
      </c>
      <c r="F27" s="61">
        <f t="shared" si="6"/>
        <v>28.133333333333333</v>
      </c>
      <c r="G27" s="61">
        <f t="shared" si="6"/>
        <v>1</v>
      </c>
      <c r="H27" s="61">
        <f t="shared" si="6"/>
        <v>-0.23333333333333334</v>
      </c>
      <c r="I27" s="65">
        <f t="shared" si="6"/>
        <v>0</v>
      </c>
      <c r="J27" s="78">
        <f>D27/F27</f>
        <v>4.6563981042654028</v>
      </c>
    </row>
    <row r="28" spans="2:20" ht="18.75" x14ac:dyDescent="0.25">
      <c r="B28" s="69" t="s">
        <v>3</v>
      </c>
      <c r="C28" s="67">
        <f>E18</f>
        <v>90</v>
      </c>
      <c r="D28" s="23">
        <f t="shared" ref="D28:I28" si="7">D20/$E$20</f>
        <v>7</v>
      </c>
      <c r="E28" s="23">
        <f t="shared" si="7"/>
        <v>1</v>
      </c>
      <c r="F28" s="19">
        <f t="shared" si="7"/>
        <v>0.26666666666666666</v>
      </c>
      <c r="G28" s="23">
        <f t="shared" si="7"/>
        <v>0</v>
      </c>
      <c r="H28" s="23">
        <f t="shared" si="7"/>
        <v>3.3333333333333333E-2</v>
      </c>
      <c r="I28" s="64">
        <f t="shared" si="7"/>
        <v>0</v>
      </c>
      <c r="J28" s="45">
        <f t="shared" ref="J28:J29" si="8">D28/F28</f>
        <v>26.25</v>
      </c>
    </row>
    <row r="29" spans="2:20" ht="19.5" thickBot="1" x14ac:dyDescent="0.3">
      <c r="B29" s="72" t="s">
        <v>7</v>
      </c>
      <c r="C29" s="73">
        <f>I26</f>
        <v>0</v>
      </c>
      <c r="D29" s="23">
        <f t="shared" ref="D29:I29" si="9">D$21 - D$28 * $E$21</f>
        <v>130</v>
      </c>
      <c r="E29" s="23">
        <f t="shared" si="9"/>
        <v>0</v>
      </c>
      <c r="F29" s="19">
        <f t="shared" si="9"/>
        <v>27.333333333333332</v>
      </c>
      <c r="G29" s="23">
        <f t="shared" si="9"/>
        <v>0</v>
      </c>
      <c r="H29" s="23">
        <f t="shared" si="9"/>
        <v>-0.33333333333333331</v>
      </c>
      <c r="I29" s="64">
        <f t="shared" si="9"/>
        <v>1</v>
      </c>
      <c r="J29" s="46">
        <f t="shared" si="8"/>
        <v>4.7560975609756095</v>
      </c>
    </row>
    <row r="30" spans="2:20" ht="19.5" thickBot="1" x14ac:dyDescent="0.3">
      <c r="B30" s="577" t="s">
        <v>8</v>
      </c>
      <c r="C30" s="578"/>
      <c r="D30" s="71">
        <f>$C27*D27+$C28*D28+$C29*D29</f>
        <v>630</v>
      </c>
      <c r="E30" s="21">
        <f>$C27*E27+$C28*E28+$C29*E29-E26</f>
        <v>0</v>
      </c>
      <c r="F30" s="140">
        <f>$C27*F27+$C28*F28+$C29*F29-F26</f>
        <v>-36</v>
      </c>
      <c r="G30" s="21">
        <f>$C27*G27+$C28*G28+$C29*G29-G26</f>
        <v>0</v>
      </c>
      <c r="H30" s="21">
        <f>$C27*H27+$C28*H28+$C29*H29-H26</f>
        <v>3</v>
      </c>
      <c r="I30" s="57">
        <f>$C27*I27+$C28*I28+$C29*I29-I26</f>
        <v>0</v>
      </c>
    </row>
    <row r="31" spans="2:20" ht="18.75" x14ac:dyDescent="0.3">
      <c r="B31" s="141" t="s">
        <v>9</v>
      </c>
    </row>
    <row r="32" spans="2:20" ht="15.75" thickBot="1" x14ac:dyDescent="0.3"/>
    <row r="33" spans="2:9" ht="18.75" x14ac:dyDescent="0.25">
      <c r="B33" s="581" t="s">
        <v>0</v>
      </c>
      <c r="C33" s="583" t="s">
        <v>1</v>
      </c>
      <c r="D33" s="585" t="s">
        <v>2</v>
      </c>
      <c r="E33" s="169" t="s">
        <v>3</v>
      </c>
      <c r="F33" s="22" t="s">
        <v>4</v>
      </c>
      <c r="G33" s="22" t="s">
        <v>5</v>
      </c>
      <c r="H33" s="22" t="s">
        <v>6</v>
      </c>
      <c r="I33" s="17" t="s">
        <v>7</v>
      </c>
    </row>
    <row r="34" spans="2:9" ht="19.5" thickBot="1" x14ac:dyDescent="0.3">
      <c r="B34" s="582"/>
      <c r="C34" s="584"/>
      <c r="D34" s="586"/>
      <c r="E34" s="67">
        <v>90</v>
      </c>
      <c r="F34" s="23">
        <v>60</v>
      </c>
      <c r="G34" s="23">
        <v>0</v>
      </c>
      <c r="H34" s="23">
        <v>0</v>
      </c>
      <c r="I34" s="18">
        <v>0</v>
      </c>
    </row>
    <row r="35" spans="2:9" ht="18.75" x14ac:dyDescent="0.25">
      <c r="B35" s="173" t="s">
        <v>22</v>
      </c>
      <c r="C35" s="23">
        <f>F34</f>
        <v>60</v>
      </c>
      <c r="D35" s="28">
        <f t="shared" ref="D35:I35" si="10">D27/$F$27</f>
        <v>4.6563981042654028</v>
      </c>
      <c r="E35" s="23">
        <f t="shared" si="10"/>
        <v>0</v>
      </c>
      <c r="F35" s="23">
        <f t="shared" si="10"/>
        <v>1</v>
      </c>
      <c r="G35" s="23">
        <f t="shared" si="10"/>
        <v>3.5545023696682464E-2</v>
      </c>
      <c r="H35" s="23">
        <f t="shared" si="10"/>
        <v>-8.2938388625592423E-3</v>
      </c>
      <c r="I35" s="18">
        <f t="shared" si="10"/>
        <v>0</v>
      </c>
    </row>
    <row r="36" spans="2:9" ht="18.75" x14ac:dyDescent="0.25">
      <c r="B36" s="173" t="s">
        <v>3</v>
      </c>
      <c r="C36" s="23">
        <f>E34</f>
        <v>90</v>
      </c>
      <c r="D36" s="28">
        <f>D28-D$35*$F28</f>
        <v>5.7582938388625591</v>
      </c>
      <c r="E36" s="23">
        <f>E$28-E$35*$F$28</f>
        <v>1</v>
      </c>
      <c r="F36" s="23">
        <f>F$28-F$35*$F$28</f>
        <v>0</v>
      </c>
      <c r="G36" s="23">
        <f>G$28-G$35*$F$28</f>
        <v>-9.4786729857819895E-3</v>
      </c>
      <c r="H36" s="23">
        <f>H$28-H$35*$F$28</f>
        <v>3.5545023696682464E-2</v>
      </c>
      <c r="I36" s="18">
        <f>I$28-I$35*$F$28</f>
        <v>0</v>
      </c>
    </row>
    <row r="37" spans="2:9" ht="19.5" thickBot="1" x14ac:dyDescent="0.3">
      <c r="B37" s="173" t="s">
        <v>7</v>
      </c>
      <c r="C37" s="23">
        <f>I34</f>
        <v>0</v>
      </c>
      <c r="D37" s="28">
        <f>D29-D$35*$F29</f>
        <v>2.7251184834123308</v>
      </c>
      <c r="E37" s="23">
        <f>E29-E35*$F$29</f>
        <v>0</v>
      </c>
      <c r="F37" s="23">
        <f>F29-F35*$F$29</f>
        <v>0</v>
      </c>
      <c r="G37" s="23">
        <f>G29-G35*$F$29</f>
        <v>-0.97156398104265396</v>
      </c>
      <c r="H37" s="23">
        <f>H29-H35*$F$29</f>
        <v>-0.10663507109004736</v>
      </c>
      <c r="I37" s="18">
        <f>I29-I35*$F$29</f>
        <v>1</v>
      </c>
    </row>
    <row r="38" spans="2:9" ht="19.5" thickBot="1" x14ac:dyDescent="0.3">
      <c r="B38" s="577" t="s">
        <v>8</v>
      </c>
      <c r="C38" s="578"/>
      <c r="D38" s="29">
        <f>$C35*D35+$C36*D36+$C37*D37</f>
        <v>797.63033175355451</v>
      </c>
      <c r="E38" s="21">
        <f>$C35*E35+$C36*E36+$C37*E37-E34</f>
        <v>0</v>
      </c>
      <c r="F38" s="21">
        <f>$C35*F35+$C36*F36+$C37*F37-F34</f>
        <v>0</v>
      </c>
      <c r="G38" s="21">
        <f>$C35*G35+$C36*G36+$C37*G37-G34</f>
        <v>1.2796208530805688</v>
      </c>
      <c r="H38" s="21">
        <f>$C35*H35+$C36*H36+$C37*H37-H34</f>
        <v>2.7014218009478674</v>
      </c>
      <c r="I38" s="57">
        <f>$C35*I35+$C36*I36+$C37*I37-I34</f>
        <v>0</v>
      </c>
    </row>
    <row r="39" spans="2:9" ht="18.75" x14ac:dyDescent="0.3">
      <c r="B39" s="141" t="s">
        <v>33</v>
      </c>
    </row>
  </sheetData>
  <mergeCells count="15">
    <mergeCell ref="B38:C38"/>
    <mergeCell ref="M15:R15"/>
    <mergeCell ref="B1:H1"/>
    <mergeCell ref="B17:B18"/>
    <mergeCell ref="C17:C18"/>
    <mergeCell ref="D17:D18"/>
    <mergeCell ref="B25:B26"/>
    <mergeCell ref="C25:C26"/>
    <mergeCell ref="D25:D26"/>
    <mergeCell ref="B33:B34"/>
    <mergeCell ref="C33:C34"/>
    <mergeCell ref="D33:D34"/>
    <mergeCell ref="B22:C22"/>
    <mergeCell ref="B30:C30"/>
    <mergeCell ref="C2:D2"/>
  </mergeCells>
  <conditionalFormatting sqref="P18:P21">
    <cfRule type="cellIs" dxfId="11" priority="1" operator="equal">
      <formula>FALSE</formula>
    </cfRule>
    <cfRule type="cellIs" dxfId="10" priority="2" operator="equal">
      <formula>TRUE</formula>
    </cfRule>
  </conditionalFormatting>
  <pageMargins left="0.7" right="0.7" top="0.75" bottom="0.75" header="0.3" footer="0.3"/>
  <pageSetup paperSize="9" orientation="portrait" horizontalDpi="360" verticalDpi="360" r:id="rId1"/>
  <drawing r:id="rId2"/>
  <legacyDrawing r:id="rId3"/>
  <oleObjects>
    <mc:AlternateContent xmlns:mc="http://schemas.openxmlformats.org/markup-compatibility/2006">
      <mc:Choice Requires="x14">
        <oleObject progId="Equation.3" shapeId="4097" r:id="rId4">
          <objectPr defaultSize="0" autoPict="0" r:id="rId5">
            <anchor moveWithCells="1" sizeWithCells="1">
              <from>
                <xdr:col>1</xdr:col>
                <xdr:colOff>1533525</xdr:colOff>
                <xdr:row>13</xdr:row>
                <xdr:rowOff>66675</xdr:rowOff>
              </from>
              <to>
                <xdr:col>3</xdr:col>
                <xdr:colOff>619125</xdr:colOff>
                <xdr:row>14</xdr:row>
                <xdr:rowOff>152400</xdr:rowOff>
              </to>
            </anchor>
          </objectPr>
        </oleObject>
      </mc:Choice>
      <mc:Fallback>
        <oleObject progId="Equation.3" shapeId="409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39"/>
  <sheetViews>
    <sheetView zoomScale="85" zoomScaleNormal="85" workbookViewId="0">
      <selection activeCell="Q18" sqref="Q18"/>
    </sheetView>
  </sheetViews>
  <sheetFormatPr defaultRowHeight="18.75" x14ac:dyDescent="0.3"/>
  <cols>
    <col min="1" max="1" width="9.140625" style="4"/>
    <col min="2" max="2" width="20.28515625" style="4" customWidth="1"/>
    <col min="3" max="3" width="10.42578125" style="4" customWidth="1"/>
    <col min="4" max="4" width="11" style="4" bestFit="1" customWidth="1"/>
    <col min="5" max="5" width="10.42578125" style="4" customWidth="1"/>
    <col min="6" max="6" width="9.140625" style="4"/>
    <col min="7" max="7" width="9.5703125" style="4" customWidth="1"/>
    <col min="8" max="9" width="9.140625" style="4"/>
    <col min="10" max="11" width="15" style="4" bestFit="1" customWidth="1"/>
    <col min="12" max="16384" width="9.140625" style="4"/>
  </cols>
  <sheetData>
    <row r="2" spans="2:20" ht="19.5" customHeight="1" thickBot="1" x14ac:dyDescent="0.35">
      <c r="C2" s="591" t="s">
        <v>35</v>
      </c>
      <c r="D2" s="591"/>
      <c r="E2" s="591"/>
      <c r="F2" s="591"/>
      <c r="G2" s="591"/>
    </row>
    <row r="3" spans="2:20" ht="19.5" thickBot="1" x14ac:dyDescent="0.35">
      <c r="C3" s="139"/>
      <c r="D3" s="155" t="s">
        <v>21</v>
      </c>
      <c r="E3" s="156" t="s">
        <v>22</v>
      </c>
      <c r="F3" s="156" t="s">
        <v>23</v>
      </c>
      <c r="G3" s="157" t="s">
        <v>30</v>
      </c>
    </row>
    <row r="4" spans="2:20" x14ac:dyDescent="0.3">
      <c r="C4" s="152">
        <v>1</v>
      </c>
      <c r="D4" s="158">
        <v>-1</v>
      </c>
      <c r="E4" s="159">
        <v>6</v>
      </c>
      <c r="F4" s="159">
        <v>1</v>
      </c>
      <c r="G4" s="160">
        <v>14</v>
      </c>
    </row>
    <row r="5" spans="2:20" x14ac:dyDescent="0.3">
      <c r="C5" s="153">
        <v>2</v>
      </c>
      <c r="D5" s="161">
        <v>1</v>
      </c>
      <c r="E5" s="162">
        <v>-8</v>
      </c>
      <c r="F5" s="162">
        <v>5</v>
      </c>
      <c r="G5" s="163">
        <v>32</v>
      </c>
    </row>
    <row r="6" spans="2:20" x14ac:dyDescent="0.3">
      <c r="C6" s="153">
        <v>3</v>
      </c>
      <c r="D6" s="164">
        <v>1</v>
      </c>
      <c r="E6" s="93">
        <v>10</v>
      </c>
      <c r="F6" s="93">
        <v>-1</v>
      </c>
      <c r="G6" s="94">
        <v>11</v>
      </c>
    </row>
    <row r="7" spans="2:20" ht="19.5" thickBot="1" x14ac:dyDescent="0.35">
      <c r="C7" s="154" t="s">
        <v>32</v>
      </c>
      <c r="D7" s="165">
        <v>1</v>
      </c>
      <c r="E7" s="96">
        <v>-2</v>
      </c>
      <c r="F7" s="96">
        <v>1</v>
      </c>
      <c r="G7" s="97"/>
    </row>
    <row r="8" spans="2:20" ht="19.5" thickBot="1" x14ac:dyDescent="0.35"/>
    <row r="9" spans="2:20" ht="19.5" customHeight="1" thickBot="1" x14ac:dyDescent="0.35">
      <c r="D9" s="166" t="s">
        <v>21</v>
      </c>
      <c r="E9" s="156" t="s">
        <v>22</v>
      </c>
      <c r="F9" s="156" t="s">
        <v>23</v>
      </c>
      <c r="G9" s="156" t="s">
        <v>24</v>
      </c>
      <c r="H9" s="156" t="s">
        <v>25</v>
      </c>
      <c r="I9" s="156" t="s">
        <v>31</v>
      </c>
      <c r="J9" s="156" t="s">
        <v>26</v>
      </c>
      <c r="K9" s="157" t="s">
        <v>30</v>
      </c>
    </row>
    <row r="10" spans="2:20" x14ac:dyDescent="0.3">
      <c r="C10" s="152">
        <v>1</v>
      </c>
      <c r="D10" s="89">
        <f t="shared" ref="D10:F12" si="0">D4</f>
        <v>-1</v>
      </c>
      <c r="E10" s="90">
        <f t="shared" si="0"/>
        <v>6</v>
      </c>
      <c r="F10" s="90">
        <f t="shared" si="0"/>
        <v>1</v>
      </c>
      <c r="G10" s="90">
        <v>1</v>
      </c>
      <c r="H10" s="90">
        <v>0</v>
      </c>
      <c r="I10" s="90">
        <v>0</v>
      </c>
      <c r="J10" s="90" t="s">
        <v>26</v>
      </c>
      <c r="K10" s="91">
        <f>G4</f>
        <v>14</v>
      </c>
    </row>
    <row r="11" spans="2:20" x14ac:dyDescent="0.3">
      <c r="C11" s="153">
        <v>2</v>
      </c>
      <c r="D11" s="92">
        <f t="shared" si="0"/>
        <v>1</v>
      </c>
      <c r="E11" s="93">
        <f t="shared" si="0"/>
        <v>-8</v>
      </c>
      <c r="F11" s="93">
        <f t="shared" si="0"/>
        <v>5</v>
      </c>
      <c r="G11" s="93">
        <v>0</v>
      </c>
      <c r="H11" s="93">
        <v>1</v>
      </c>
      <c r="I11" s="93">
        <v>0</v>
      </c>
      <c r="J11" s="93" t="s">
        <v>26</v>
      </c>
      <c r="K11" s="94">
        <f>G5</f>
        <v>32</v>
      </c>
    </row>
    <row r="12" spans="2:20" ht="19.5" thickBot="1" x14ac:dyDescent="0.35">
      <c r="C12" s="154">
        <v>3</v>
      </c>
      <c r="D12" s="95">
        <f t="shared" si="0"/>
        <v>1</v>
      </c>
      <c r="E12" s="96">
        <f t="shared" si="0"/>
        <v>10</v>
      </c>
      <c r="F12" s="96">
        <f t="shared" si="0"/>
        <v>-1</v>
      </c>
      <c r="G12" s="96">
        <v>0</v>
      </c>
      <c r="H12" s="96">
        <v>0</v>
      </c>
      <c r="I12" s="96">
        <v>1</v>
      </c>
      <c r="J12" s="96" t="s">
        <v>26</v>
      </c>
      <c r="K12" s="97">
        <f>G6</f>
        <v>11</v>
      </c>
    </row>
    <row r="14" spans="2:20" ht="19.5" thickBot="1" x14ac:dyDescent="0.35">
      <c r="B14" s="3"/>
      <c r="C14" s="3"/>
      <c r="D14" s="3"/>
      <c r="E14" s="3"/>
      <c r="F14" s="3"/>
      <c r="G14" s="3"/>
      <c r="H14" s="3"/>
      <c r="I14" s="3"/>
      <c r="J14" s="3"/>
      <c r="L14" s="3"/>
      <c r="O14" s="2"/>
    </row>
    <row r="15" spans="2:20" ht="19.5" thickBot="1" x14ac:dyDescent="0.35">
      <c r="B15" s="592" t="s">
        <v>0</v>
      </c>
      <c r="C15" s="594" t="s">
        <v>1</v>
      </c>
      <c r="D15" s="596" t="s">
        <v>2</v>
      </c>
      <c r="E15" s="109" t="s">
        <v>3</v>
      </c>
      <c r="F15" s="110" t="s">
        <v>4</v>
      </c>
      <c r="G15" s="110" t="s">
        <v>5</v>
      </c>
      <c r="H15" s="110" t="s">
        <v>6</v>
      </c>
      <c r="I15" s="110" t="s">
        <v>7</v>
      </c>
      <c r="J15" s="111" t="s">
        <v>31</v>
      </c>
      <c r="L15" s="3"/>
      <c r="N15" s="590" t="s">
        <v>34</v>
      </c>
      <c r="O15" s="590"/>
      <c r="P15" s="590"/>
      <c r="Q15" s="590"/>
      <c r="R15" s="590"/>
      <c r="S15" s="590"/>
      <c r="T15" s="590"/>
    </row>
    <row r="16" spans="2:20" ht="20.25" customHeight="1" thickBot="1" x14ac:dyDescent="0.35">
      <c r="B16" s="593"/>
      <c r="C16" s="595"/>
      <c r="D16" s="597"/>
      <c r="E16" s="115">
        <f>$D$7</f>
        <v>1</v>
      </c>
      <c r="F16" s="107">
        <f>$E$7</f>
        <v>-2</v>
      </c>
      <c r="G16" s="107">
        <f>$F$7</f>
        <v>1</v>
      </c>
      <c r="H16" s="107">
        <v>0</v>
      </c>
      <c r="I16" s="107">
        <v>0</v>
      </c>
      <c r="J16" s="108">
        <v>0</v>
      </c>
      <c r="N16" s="85"/>
      <c r="O16" s="133" t="s">
        <v>21</v>
      </c>
      <c r="P16" s="134" t="s">
        <v>22</v>
      </c>
      <c r="Q16" s="134" t="s">
        <v>23</v>
      </c>
      <c r="R16" s="134" t="s">
        <v>24</v>
      </c>
      <c r="S16" s="134" t="s">
        <v>25</v>
      </c>
      <c r="T16" s="88" t="s">
        <v>31</v>
      </c>
    </row>
    <row r="17" spans="2:20" ht="19.5" thickBot="1" x14ac:dyDescent="0.35">
      <c r="B17" s="105" t="s">
        <v>24</v>
      </c>
      <c r="C17" s="106">
        <v>0</v>
      </c>
      <c r="D17" s="107">
        <f>G4</f>
        <v>14</v>
      </c>
      <c r="E17" s="116">
        <f t="shared" ref="E17:G19" si="1">D10</f>
        <v>-1</v>
      </c>
      <c r="F17" s="98">
        <f t="shared" si="1"/>
        <v>6</v>
      </c>
      <c r="G17" s="98">
        <f t="shared" si="1"/>
        <v>1</v>
      </c>
      <c r="H17" s="98">
        <v>1</v>
      </c>
      <c r="I17" s="98">
        <v>0</v>
      </c>
      <c r="J17" s="118">
        <v>0</v>
      </c>
      <c r="K17" s="102">
        <f>D17/E17</f>
        <v>-14</v>
      </c>
      <c r="N17" s="130" t="s">
        <v>28</v>
      </c>
      <c r="O17" s="136">
        <f>D37</f>
        <v>14.5</v>
      </c>
      <c r="P17" s="31">
        <f>E43</f>
        <v>0</v>
      </c>
      <c r="Q17" s="31">
        <f>D36</f>
        <v>3.5</v>
      </c>
      <c r="R17" s="31">
        <f>D35</f>
        <v>25</v>
      </c>
      <c r="S17" s="31">
        <f>E45</f>
        <v>0</v>
      </c>
      <c r="T17" s="87">
        <v>0</v>
      </c>
    </row>
    <row r="18" spans="2:20" x14ac:dyDescent="0.3">
      <c r="B18" s="103" t="s">
        <v>25</v>
      </c>
      <c r="C18" s="100">
        <v>0</v>
      </c>
      <c r="D18" s="98">
        <f>G5</f>
        <v>32</v>
      </c>
      <c r="E18" s="116">
        <f t="shared" si="1"/>
        <v>1</v>
      </c>
      <c r="F18" s="98">
        <f t="shared" si="1"/>
        <v>-8</v>
      </c>
      <c r="G18" s="98">
        <f t="shared" si="1"/>
        <v>5</v>
      </c>
      <c r="H18" s="98">
        <v>0</v>
      </c>
      <c r="I18" s="98">
        <v>1</v>
      </c>
      <c r="J18" s="118">
        <v>0</v>
      </c>
      <c r="K18" s="103">
        <f t="shared" ref="K18:K19" si="2">D18/E18</f>
        <v>32</v>
      </c>
      <c r="N18" s="131" t="s">
        <v>15</v>
      </c>
      <c r="O18" s="137">
        <f>D10*$O$17+E10*$P$17+F10*$Q$17+G10*$R$17+H10*$S$17+I10*$T$17</f>
        <v>14</v>
      </c>
      <c r="P18" s="138">
        <f>K10</f>
        <v>14</v>
      </c>
      <c r="Q18" s="81" t="b">
        <f>EXACT(O18,P18)</f>
        <v>1</v>
      </c>
      <c r="R18" s="15"/>
      <c r="S18" s="15"/>
    </row>
    <row r="19" spans="2:20" ht="19.5" customHeight="1" thickBot="1" x14ac:dyDescent="0.35">
      <c r="B19" s="120" t="s">
        <v>31</v>
      </c>
      <c r="C19" s="121">
        <v>0</v>
      </c>
      <c r="D19" s="122">
        <f>G6</f>
        <v>11</v>
      </c>
      <c r="E19" s="116">
        <f t="shared" si="1"/>
        <v>1</v>
      </c>
      <c r="F19" s="116">
        <f t="shared" si="1"/>
        <v>10</v>
      </c>
      <c r="G19" s="116">
        <f t="shared" si="1"/>
        <v>-1</v>
      </c>
      <c r="H19" s="122">
        <v>0</v>
      </c>
      <c r="I19" s="122">
        <v>0</v>
      </c>
      <c r="J19" s="123">
        <v>1</v>
      </c>
      <c r="K19" s="120">
        <f t="shared" si="2"/>
        <v>11</v>
      </c>
      <c r="L19" s="3"/>
      <c r="N19" s="131" t="s">
        <v>16</v>
      </c>
      <c r="O19" s="135">
        <f>D11*$O$17+E11*$P$17+F11*$Q$17+G11*$R$17+H11*$S$17+I11*$T$17</f>
        <v>32</v>
      </c>
      <c r="P19" s="16">
        <f>K11</f>
        <v>32</v>
      </c>
      <c r="Q19" s="30" t="b">
        <f>EXACT(O19,P19)</f>
        <v>1</v>
      </c>
      <c r="R19" s="15"/>
      <c r="S19" s="15"/>
    </row>
    <row r="20" spans="2:20" ht="19.5" thickBot="1" x14ac:dyDescent="0.35">
      <c r="B20" s="588" t="s">
        <v>8</v>
      </c>
      <c r="C20" s="589"/>
      <c r="D20" s="112">
        <f>$C17*D17+$C18*D18+$C19*D19</f>
        <v>0</v>
      </c>
      <c r="E20" s="167">
        <f t="shared" ref="E20:J20" si="3">$C17*E17+$C18*E18+$C19*E19-E16</f>
        <v>-1</v>
      </c>
      <c r="F20" s="113">
        <f t="shared" si="3"/>
        <v>2</v>
      </c>
      <c r="G20" s="167">
        <f t="shared" si="3"/>
        <v>-1</v>
      </c>
      <c r="H20" s="113">
        <f t="shared" si="3"/>
        <v>0</v>
      </c>
      <c r="I20" s="113">
        <f t="shared" si="3"/>
        <v>0</v>
      </c>
      <c r="J20" s="114">
        <f t="shared" si="3"/>
        <v>0</v>
      </c>
      <c r="L20" s="3"/>
      <c r="N20" s="131" t="s">
        <v>17</v>
      </c>
      <c r="O20" s="135">
        <f>D12*$O$17+E12*$P$17+F12*$Q$17+G12*$R$17+H12*$S$17+I12*$T$17</f>
        <v>11</v>
      </c>
      <c r="P20" s="16">
        <f>K12</f>
        <v>11</v>
      </c>
      <c r="Q20" s="30" t="b">
        <f t="shared" ref="Q20:Q21" si="4">EXACT(O20,P20)</f>
        <v>1</v>
      </c>
      <c r="R20" s="15"/>
      <c r="S20" s="15"/>
    </row>
    <row r="21" spans="2:20" ht="19.5" thickBot="1" x14ac:dyDescent="0.35">
      <c r="B21" s="141" t="s">
        <v>9</v>
      </c>
      <c r="D21" s="3"/>
      <c r="E21" s="3"/>
      <c r="F21" s="3"/>
      <c r="G21" s="3"/>
      <c r="H21" s="3"/>
      <c r="I21" s="3"/>
      <c r="N21" s="132" t="s">
        <v>29</v>
      </c>
      <c r="O21" s="136">
        <f>D38</f>
        <v>18</v>
      </c>
      <c r="P21" s="31">
        <f>D7*O17+E7*P17+F7*Q17</f>
        <v>18</v>
      </c>
      <c r="Q21" s="32" t="b">
        <f t="shared" si="4"/>
        <v>1</v>
      </c>
      <c r="R21" s="15"/>
      <c r="S21" s="15"/>
    </row>
    <row r="22" spans="2:20" x14ac:dyDescent="0.3">
      <c r="B22" s="168"/>
      <c r="C22" s="168"/>
    </row>
    <row r="23" spans="2:20" ht="20.25" customHeight="1" thickBot="1" x14ac:dyDescent="0.35"/>
    <row r="24" spans="2:20" ht="19.5" thickBot="1" x14ac:dyDescent="0.35">
      <c r="B24" s="592" t="s">
        <v>0</v>
      </c>
      <c r="C24" s="594" t="s">
        <v>1</v>
      </c>
      <c r="D24" s="596" t="s">
        <v>2</v>
      </c>
      <c r="E24" s="109" t="s">
        <v>3</v>
      </c>
      <c r="F24" s="110" t="s">
        <v>4</v>
      </c>
      <c r="G24" s="124" t="s">
        <v>5</v>
      </c>
      <c r="H24" s="110" t="s">
        <v>6</v>
      </c>
      <c r="I24" s="110" t="s">
        <v>7</v>
      </c>
      <c r="J24" s="111" t="s">
        <v>31</v>
      </c>
    </row>
    <row r="25" spans="2:20" ht="19.5" thickBot="1" x14ac:dyDescent="0.35">
      <c r="B25" s="593"/>
      <c r="C25" s="595"/>
      <c r="D25" s="597"/>
      <c r="E25" s="106">
        <f>$D$7</f>
        <v>1</v>
      </c>
      <c r="F25" s="107">
        <f>$E$7</f>
        <v>-2</v>
      </c>
      <c r="G25" s="117">
        <f>$F$7</f>
        <v>1</v>
      </c>
      <c r="H25" s="107">
        <v>0</v>
      </c>
      <c r="I25" s="107">
        <v>0</v>
      </c>
      <c r="J25" s="108">
        <v>0</v>
      </c>
    </row>
    <row r="26" spans="2:20" ht="19.5" thickBot="1" x14ac:dyDescent="0.35">
      <c r="B26" s="105" t="s">
        <v>24</v>
      </c>
      <c r="C26" s="106">
        <f>H25</f>
        <v>0</v>
      </c>
      <c r="D26" s="98">
        <f t="shared" ref="D26:J27" si="5">D17-D$28*$E17</f>
        <v>25</v>
      </c>
      <c r="E26" s="98">
        <f t="shared" si="5"/>
        <v>0</v>
      </c>
      <c r="F26" s="98">
        <f t="shared" si="5"/>
        <v>16</v>
      </c>
      <c r="G26" s="116">
        <f t="shared" si="5"/>
        <v>0</v>
      </c>
      <c r="H26" s="98">
        <f t="shared" si="5"/>
        <v>1</v>
      </c>
      <c r="I26" s="98">
        <f t="shared" si="5"/>
        <v>0</v>
      </c>
      <c r="J26" s="98">
        <f t="shared" si="5"/>
        <v>1</v>
      </c>
      <c r="K26" s="102" t="e">
        <f>D26/G26</f>
        <v>#DIV/0!</v>
      </c>
    </row>
    <row r="27" spans="2:20" ht="19.5" customHeight="1" thickBot="1" x14ac:dyDescent="0.35">
      <c r="B27" s="125" t="s">
        <v>25</v>
      </c>
      <c r="C27" s="126">
        <f>I25</f>
        <v>0</v>
      </c>
      <c r="D27" s="116">
        <f t="shared" si="5"/>
        <v>21</v>
      </c>
      <c r="E27" s="116">
        <f t="shared" si="5"/>
        <v>0</v>
      </c>
      <c r="F27" s="116">
        <f t="shared" si="5"/>
        <v>-18</v>
      </c>
      <c r="G27" s="116">
        <f t="shared" si="5"/>
        <v>6</v>
      </c>
      <c r="H27" s="116">
        <f t="shared" si="5"/>
        <v>0</v>
      </c>
      <c r="I27" s="116">
        <f t="shared" si="5"/>
        <v>1</v>
      </c>
      <c r="J27" s="116">
        <f t="shared" si="5"/>
        <v>-1</v>
      </c>
      <c r="K27" s="119">
        <f>D27/G27</f>
        <v>3.5</v>
      </c>
    </row>
    <row r="28" spans="2:20" ht="19.5" thickBot="1" x14ac:dyDescent="0.35">
      <c r="B28" s="104" t="s">
        <v>21</v>
      </c>
      <c r="C28" s="101">
        <f>E25</f>
        <v>1</v>
      </c>
      <c r="D28" s="98">
        <f t="shared" ref="D28:J28" si="6">D19/$E$19</f>
        <v>11</v>
      </c>
      <c r="E28" s="98">
        <f t="shared" si="6"/>
        <v>1</v>
      </c>
      <c r="F28" s="98">
        <f t="shared" si="6"/>
        <v>10</v>
      </c>
      <c r="G28" s="116">
        <f t="shared" si="6"/>
        <v>-1</v>
      </c>
      <c r="H28" s="98">
        <f t="shared" si="6"/>
        <v>0</v>
      </c>
      <c r="I28" s="98">
        <f t="shared" si="6"/>
        <v>0</v>
      </c>
      <c r="J28" s="98">
        <f t="shared" si="6"/>
        <v>1</v>
      </c>
      <c r="K28" s="102">
        <f>D28/G28</f>
        <v>-11</v>
      </c>
    </row>
    <row r="29" spans="2:20" ht="19.5" thickBot="1" x14ac:dyDescent="0.35">
      <c r="B29" s="588" t="s">
        <v>8</v>
      </c>
      <c r="C29" s="589"/>
      <c r="D29" s="112">
        <f>$C26*D26+$C27*D27+$C28*D28</f>
        <v>11</v>
      </c>
      <c r="E29" s="113">
        <f t="shared" ref="E29:J29" si="7">$C26*E26+$C27*E27+$C28*E28-E25</f>
        <v>0</v>
      </c>
      <c r="F29" s="113">
        <f t="shared" si="7"/>
        <v>12</v>
      </c>
      <c r="G29" s="167">
        <f t="shared" si="7"/>
        <v>-2</v>
      </c>
      <c r="H29" s="113">
        <f t="shared" si="7"/>
        <v>0</v>
      </c>
      <c r="I29" s="113">
        <f t="shared" si="7"/>
        <v>0</v>
      </c>
      <c r="J29" s="114">
        <f t="shared" si="7"/>
        <v>1</v>
      </c>
    </row>
    <row r="30" spans="2:20" x14ac:dyDescent="0.3">
      <c r="B30" s="141" t="s">
        <v>9</v>
      </c>
    </row>
    <row r="31" spans="2:20" x14ac:dyDescent="0.3">
      <c r="B31" s="3"/>
      <c r="C31" s="3"/>
      <c r="D31" s="3"/>
      <c r="E31" s="3"/>
      <c r="F31" s="3"/>
      <c r="G31" s="3"/>
      <c r="H31" s="3"/>
      <c r="I31" s="3"/>
    </row>
    <row r="32" spans="2:20" ht="19.5" thickBot="1" x14ac:dyDescent="0.35">
      <c r="B32" s="3"/>
      <c r="C32" s="3"/>
      <c r="D32" s="3"/>
      <c r="E32" s="3"/>
      <c r="F32" s="3"/>
      <c r="G32" s="3"/>
      <c r="H32" s="3"/>
      <c r="I32" s="3"/>
    </row>
    <row r="33" spans="2:11" ht="19.5" thickBot="1" x14ac:dyDescent="0.35">
      <c r="B33" s="592" t="s">
        <v>0</v>
      </c>
      <c r="C33" s="594" t="s">
        <v>1</v>
      </c>
      <c r="D33" s="596" t="s">
        <v>2</v>
      </c>
      <c r="E33" s="109" t="s">
        <v>3</v>
      </c>
      <c r="F33" s="110" t="s">
        <v>4</v>
      </c>
      <c r="G33" s="110" t="s">
        <v>5</v>
      </c>
      <c r="H33" s="110" t="s">
        <v>6</v>
      </c>
      <c r="I33" s="110" t="s">
        <v>7</v>
      </c>
      <c r="J33" s="111" t="s">
        <v>31</v>
      </c>
    </row>
    <row r="34" spans="2:11" ht="19.5" thickBot="1" x14ac:dyDescent="0.35">
      <c r="B34" s="593"/>
      <c r="C34" s="595"/>
      <c r="D34" s="597"/>
      <c r="E34" s="106">
        <f>$D$7</f>
        <v>1</v>
      </c>
      <c r="F34" s="107">
        <f>$E$7</f>
        <v>-2</v>
      </c>
      <c r="G34" s="107">
        <f>$F$7</f>
        <v>1</v>
      </c>
      <c r="H34" s="107">
        <v>0</v>
      </c>
      <c r="I34" s="107">
        <v>0</v>
      </c>
      <c r="J34" s="108">
        <v>0</v>
      </c>
    </row>
    <row r="35" spans="2:11" x14ac:dyDescent="0.3">
      <c r="B35" s="105" t="s">
        <v>24</v>
      </c>
      <c r="C35" s="106">
        <f>H34</f>
        <v>0</v>
      </c>
      <c r="D35" s="128">
        <f t="shared" ref="D35:J35" si="8">D26-D$36*$G26</f>
        <v>25</v>
      </c>
      <c r="E35" s="98">
        <f t="shared" si="8"/>
        <v>0</v>
      </c>
      <c r="F35" s="98">
        <f t="shared" si="8"/>
        <v>16</v>
      </c>
      <c r="G35" s="98">
        <f t="shared" si="8"/>
        <v>0</v>
      </c>
      <c r="H35" s="98">
        <f t="shared" si="8"/>
        <v>1</v>
      </c>
      <c r="I35" s="98">
        <f t="shared" si="8"/>
        <v>0</v>
      </c>
      <c r="J35" s="99">
        <f t="shared" si="8"/>
        <v>1</v>
      </c>
      <c r="K35" s="127"/>
    </row>
    <row r="36" spans="2:11" ht="19.5" customHeight="1" x14ac:dyDescent="0.3">
      <c r="B36" s="103" t="s">
        <v>23</v>
      </c>
      <c r="C36" s="100">
        <f>G34</f>
        <v>1</v>
      </c>
      <c r="D36" s="128">
        <f t="shared" ref="D36:J36" si="9">D27/$G$27</f>
        <v>3.5</v>
      </c>
      <c r="E36" s="98">
        <f t="shared" si="9"/>
        <v>0</v>
      </c>
      <c r="F36" s="98">
        <f t="shared" si="9"/>
        <v>-3</v>
      </c>
      <c r="G36" s="98">
        <f t="shared" si="9"/>
        <v>1</v>
      </c>
      <c r="H36" s="98">
        <f t="shared" si="9"/>
        <v>0</v>
      </c>
      <c r="I36" s="98">
        <f t="shared" si="9"/>
        <v>0.16666666666666666</v>
      </c>
      <c r="J36" s="99">
        <f t="shared" si="9"/>
        <v>-0.16666666666666666</v>
      </c>
      <c r="K36" s="127"/>
    </row>
    <row r="37" spans="2:11" ht="19.5" thickBot="1" x14ac:dyDescent="0.35">
      <c r="B37" s="104" t="s">
        <v>21</v>
      </c>
      <c r="C37" s="101">
        <f>E34</f>
        <v>1</v>
      </c>
      <c r="D37" s="128">
        <f t="shared" ref="D37:J37" si="10">D28-D$36*$G28</f>
        <v>14.5</v>
      </c>
      <c r="E37" s="98">
        <f t="shared" si="10"/>
        <v>1</v>
      </c>
      <c r="F37" s="98">
        <f t="shared" si="10"/>
        <v>7</v>
      </c>
      <c r="G37" s="98">
        <f t="shared" si="10"/>
        <v>0</v>
      </c>
      <c r="H37" s="98">
        <f t="shared" si="10"/>
        <v>0</v>
      </c>
      <c r="I37" s="98">
        <f t="shared" si="10"/>
        <v>0.16666666666666666</v>
      </c>
      <c r="J37" s="99">
        <f t="shared" si="10"/>
        <v>0.83333333333333337</v>
      </c>
      <c r="K37" s="127"/>
    </row>
    <row r="38" spans="2:11" ht="19.5" thickBot="1" x14ac:dyDescent="0.35">
      <c r="B38" s="588" t="s">
        <v>8</v>
      </c>
      <c r="C38" s="589"/>
      <c r="D38" s="129">
        <f>$C35*D35+$C36*D36+$C37*D37</f>
        <v>18</v>
      </c>
      <c r="E38" s="113">
        <f t="shared" ref="E38:J38" si="11">$C35*E35+$C36*E36+$C37*E37-E34</f>
        <v>0</v>
      </c>
      <c r="F38" s="113">
        <f t="shared" si="11"/>
        <v>6</v>
      </c>
      <c r="G38" s="113">
        <f t="shared" si="11"/>
        <v>0</v>
      </c>
      <c r="H38" s="113">
        <f t="shared" si="11"/>
        <v>0</v>
      </c>
      <c r="I38" s="113">
        <f t="shared" si="11"/>
        <v>0.33333333333333331</v>
      </c>
      <c r="J38" s="114">
        <f t="shared" si="11"/>
        <v>0.66666666666666674</v>
      </c>
    </row>
    <row r="39" spans="2:11" x14ac:dyDescent="0.3">
      <c r="B39" s="141" t="s">
        <v>33</v>
      </c>
    </row>
  </sheetData>
  <mergeCells count="14">
    <mergeCell ref="B38:C38"/>
    <mergeCell ref="N15:T15"/>
    <mergeCell ref="C2:G2"/>
    <mergeCell ref="B15:B16"/>
    <mergeCell ref="C15:C16"/>
    <mergeCell ref="D15:D16"/>
    <mergeCell ref="B24:B25"/>
    <mergeCell ref="C24:C25"/>
    <mergeCell ref="D24:D25"/>
    <mergeCell ref="B33:B34"/>
    <mergeCell ref="C33:C34"/>
    <mergeCell ref="D33:D34"/>
    <mergeCell ref="B29:C29"/>
    <mergeCell ref="B20:C20"/>
  </mergeCells>
  <conditionalFormatting sqref="Q18:Q21">
    <cfRule type="cellIs" dxfId="9" priority="1" operator="equal">
      <formula>FALSE</formula>
    </cfRule>
    <cfRule type="cellIs" dxfId="8" priority="2" operator="equal">
      <formula>TRUE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F782-9B9C-4E22-87BE-E5EC3F0E2C9E}">
  <dimension ref="B1:L61"/>
  <sheetViews>
    <sheetView topLeftCell="A22" zoomScaleNormal="100" workbookViewId="0">
      <selection activeCell="E57" sqref="E57"/>
    </sheetView>
  </sheetViews>
  <sheetFormatPr defaultRowHeight="15" x14ac:dyDescent="0.25"/>
  <sheetData>
    <row r="1" spans="2:10" ht="15.75" thickBot="1" x14ac:dyDescent="0.3">
      <c r="B1" s="175" t="s">
        <v>27</v>
      </c>
      <c r="C1" s="176">
        <v>30</v>
      </c>
    </row>
    <row r="3" spans="2:10" x14ac:dyDescent="0.25">
      <c r="F3" t="s">
        <v>36</v>
      </c>
    </row>
    <row r="10" spans="2:10" ht="15.75" thickBot="1" x14ac:dyDescent="0.3"/>
    <row r="11" spans="2:10" ht="15.75" thickBot="1" x14ac:dyDescent="0.3">
      <c r="C11" s="175" t="s">
        <v>21</v>
      </c>
      <c r="D11" s="177" t="s">
        <v>22</v>
      </c>
      <c r="E11" s="177" t="s">
        <v>23</v>
      </c>
      <c r="F11" s="177" t="s">
        <v>24</v>
      </c>
      <c r="G11" s="177" t="s">
        <v>25</v>
      </c>
      <c r="H11" s="177" t="s">
        <v>37</v>
      </c>
      <c r="I11" s="178"/>
      <c r="J11" s="179" t="s">
        <v>30</v>
      </c>
    </row>
    <row r="12" spans="2:10" x14ac:dyDescent="0.25">
      <c r="C12" s="13">
        <v>1</v>
      </c>
      <c r="D12" s="14">
        <f>$C$1</f>
        <v>30</v>
      </c>
      <c r="E12" s="14">
        <v>-1</v>
      </c>
      <c r="F12" s="14"/>
      <c r="G12" s="14"/>
      <c r="H12" s="14">
        <v>1</v>
      </c>
      <c r="I12" s="14" t="s">
        <v>26</v>
      </c>
      <c r="J12" s="180">
        <v>10</v>
      </c>
    </row>
    <row r="13" spans="2:10" x14ac:dyDescent="0.25">
      <c r="C13" s="8">
        <f>$C$1</f>
        <v>30</v>
      </c>
      <c r="D13" s="1">
        <v>-3</v>
      </c>
      <c r="E13" s="1"/>
      <c r="F13" s="1">
        <f>1</f>
        <v>1</v>
      </c>
      <c r="G13" s="1"/>
      <c r="H13" s="1"/>
      <c r="I13" s="1" t="s">
        <v>26</v>
      </c>
      <c r="J13" s="9">
        <v>12</v>
      </c>
    </row>
    <row r="14" spans="2:10" ht="15.75" thickBot="1" x14ac:dyDescent="0.3">
      <c r="C14" s="10">
        <v>-1</v>
      </c>
      <c r="D14" s="11">
        <f>$C$1</f>
        <v>30</v>
      </c>
      <c r="E14" s="11"/>
      <c r="F14" s="11"/>
      <c r="G14" s="11">
        <v>1</v>
      </c>
      <c r="H14" s="11"/>
      <c r="I14" s="11" t="s">
        <v>26</v>
      </c>
      <c r="J14" s="12">
        <v>13</v>
      </c>
    </row>
    <row r="15" spans="2:10" ht="15.75" thickBot="1" x14ac:dyDescent="0.3"/>
    <row r="16" spans="2:10" ht="15.75" thickBot="1" x14ac:dyDescent="0.3">
      <c r="C16" s="181" t="s">
        <v>38</v>
      </c>
      <c r="D16" s="182">
        <v>1</v>
      </c>
      <c r="G16" s="175" t="s">
        <v>21</v>
      </c>
      <c r="H16" s="177" t="s">
        <v>22</v>
      </c>
      <c r="I16" s="179" t="s">
        <v>37</v>
      </c>
    </row>
    <row r="17" spans="3:12" ht="15.75" thickBot="1" x14ac:dyDescent="0.3">
      <c r="F17" s="183" t="s">
        <v>29</v>
      </c>
      <c r="G17" s="184">
        <v>-3</v>
      </c>
      <c r="H17" s="185">
        <v>-2</v>
      </c>
      <c r="I17" s="186" t="s">
        <v>39</v>
      </c>
    </row>
    <row r="18" spans="3:12" ht="15.75" thickBot="1" x14ac:dyDescent="0.3"/>
    <row r="19" spans="3:12" ht="15.75" thickBot="1" x14ac:dyDescent="0.3">
      <c r="C19" s="607" t="s">
        <v>0</v>
      </c>
      <c r="D19" s="609" t="s">
        <v>1</v>
      </c>
      <c r="E19" s="611" t="s">
        <v>2</v>
      </c>
      <c r="F19" s="187" t="s">
        <v>3</v>
      </c>
      <c r="G19" s="188" t="s">
        <v>4</v>
      </c>
      <c r="H19" s="189" t="s">
        <v>5</v>
      </c>
      <c r="I19" s="189" t="s">
        <v>6</v>
      </c>
      <c r="J19" s="189" t="s">
        <v>7</v>
      </c>
      <c r="K19" s="190" t="s">
        <v>37</v>
      </c>
    </row>
    <row r="20" spans="3:12" ht="15.75" thickBot="1" x14ac:dyDescent="0.3">
      <c r="C20" s="608"/>
      <c r="D20" s="610"/>
      <c r="E20" s="612"/>
      <c r="F20" s="191">
        <f>$G$17</f>
        <v>-3</v>
      </c>
      <c r="G20" s="192">
        <f>$H$17</f>
        <v>-2</v>
      </c>
      <c r="H20" s="193">
        <v>0</v>
      </c>
      <c r="I20" s="193">
        <v>0</v>
      </c>
      <c r="J20" s="193">
        <v>0</v>
      </c>
      <c r="K20" s="194">
        <f>$D$16</f>
        <v>1</v>
      </c>
    </row>
    <row r="21" spans="3:12" x14ac:dyDescent="0.25">
      <c r="C21" s="195" t="s">
        <v>37</v>
      </c>
      <c r="D21" s="196">
        <f>$C$12</f>
        <v>1</v>
      </c>
      <c r="E21" s="197">
        <v>10</v>
      </c>
      <c r="F21" s="197">
        <f>C12</f>
        <v>1</v>
      </c>
      <c r="G21" s="197">
        <f>D12</f>
        <v>30</v>
      </c>
      <c r="H21" s="197">
        <f t="shared" ref="H21:K23" si="0">E12</f>
        <v>-1</v>
      </c>
      <c r="I21" s="197">
        <f>F12</f>
        <v>0</v>
      </c>
      <c r="J21" s="197">
        <f t="shared" si="0"/>
        <v>0</v>
      </c>
      <c r="K21" s="198">
        <f t="shared" si="0"/>
        <v>1</v>
      </c>
      <c r="L21" s="199">
        <f>E21/G21</f>
        <v>0.33333333333333331</v>
      </c>
    </row>
    <row r="22" spans="3:12" x14ac:dyDescent="0.25">
      <c r="C22" s="200" t="s">
        <v>6</v>
      </c>
      <c r="D22" s="201">
        <v>0</v>
      </c>
      <c r="E22" s="202">
        <v>12</v>
      </c>
      <c r="F22" s="203">
        <f t="shared" ref="F22:G23" si="1">C13</f>
        <v>30</v>
      </c>
      <c r="G22" s="204">
        <f t="shared" si="1"/>
        <v>-3</v>
      </c>
      <c r="H22" s="203">
        <f t="shared" si="0"/>
        <v>0</v>
      </c>
      <c r="I22" s="203">
        <f t="shared" si="0"/>
        <v>1</v>
      </c>
      <c r="J22" s="203">
        <f t="shared" si="0"/>
        <v>0</v>
      </c>
      <c r="K22" s="205">
        <f t="shared" si="0"/>
        <v>0</v>
      </c>
      <c r="L22" s="206">
        <f>E22/G22</f>
        <v>-4</v>
      </c>
    </row>
    <row r="23" spans="3:12" ht="15.75" thickBot="1" x14ac:dyDescent="0.3">
      <c r="C23" s="207" t="s">
        <v>7</v>
      </c>
      <c r="D23" s="208">
        <v>0</v>
      </c>
      <c r="E23" s="209">
        <v>13</v>
      </c>
      <c r="F23" s="210">
        <f t="shared" si="1"/>
        <v>-1</v>
      </c>
      <c r="G23" s="211">
        <f t="shared" si="1"/>
        <v>30</v>
      </c>
      <c r="H23" s="210">
        <f t="shared" si="0"/>
        <v>0</v>
      </c>
      <c r="I23" s="210">
        <f t="shared" si="0"/>
        <v>0</v>
      </c>
      <c r="J23" s="210">
        <f t="shared" si="0"/>
        <v>1</v>
      </c>
      <c r="K23" s="212">
        <f t="shared" si="0"/>
        <v>0</v>
      </c>
      <c r="L23" s="213">
        <f>E23/G23</f>
        <v>0.43333333333333335</v>
      </c>
    </row>
    <row r="24" spans="3:12" x14ac:dyDescent="0.25">
      <c r="C24" s="598" t="s">
        <v>8</v>
      </c>
      <c r="D24" s="599"/>
      <c r="E24" s="214">
        <f>$D$22*E22+$D$23*E23</f>
        <v>0</v>
      </c>
      <c r="F24" s="215">
        <f>$D$22*F22+$D$23*F23-F20</f>
        <v>3</v>
      </c>
      <c r="G24" s="216">
        <f t="shared" ref="G24:J24" si="2">$D$22*G22+$D$23*G23-G20</f>
        <v>2</v>
      </c>
      <c r="H24" s="203">
        <f t="shared" si="2"/>
        <v>0</v>
      </c>
      <c r="I24" s="203">
        <f t="shared" si="2"/>
        <v>0</v>
      </c>
      <c r="J24" s="203">
        <f t="shared" si="2"/>
        <v>0</v>
      </c>
      <c r="K24" s="205">
        <v>0</v>
      </c>
    </row>
    <row r="25" spans="3:12" ht="15.75" thickBot="1" x14ac:dyDescent="0.3">
      <c r="C25" s="600"/>
      <c r="D25" s="613"/>
      <c r="E25" s="217">
        <f>E21*$D$21</f>
        <v>10</v>
      </c>
      <c r="F25" s="218">
        <f t="shared" ref="F25:J25" si="3">F21*$D$21</f>
        <v>1</v>
      </c>
      <c r="G25" s="218">
        <f t="shared" si="3"/>
        <v>30</v>
      </c>
      <c r="H25" s="218">
        <f t="shared" si="3"/>
        <v>-1</v>
      </c>
      <c r="I25" s="218">
        <f t="shared" si="3"/>
        <v>0</v>
      </c>
      <c r="J25" s="218">
        <f t="shared" si="3"/>
        <v>0</v>
      </c>
      <c r="K25" s="219">
        <f>K21*$D$21-K20</f>
        <v>0</v>
      </c>
    </row>
    <row r="27" spans="3:12" ht="15.75" thickBot="1" x14ac:dyDescent="0.3"/>
    <row r="28" spans="3:12" ht="15.75" thickBot="1" x14ac:dyDescent="0.3">
      <c r="C28" s="598" t="s">
        <v>0</v>
      </c>
      <c r="D28" s="603" t="s">
        <v>1</v>
      </c>
      <c r="E28" s="605" t="s">
        <v>2</v>
      </c>
      <c r="F28" s="220" t="s">
        <v>3</v>
      </c>
      <c r="G28" s="189" t="s">
        <v>4</v>
      </c>
      <c r="H28" s="189" t="s">
        <v>5</v>
      </c>
      <c r="I28" s="189" t="s">
        <v>6</v>
      </c>
      <c r="J28" s="190" t="s">
        <v>7</v>
      </c>
      <c r="K28" s="221"/>
    </row>
    <row r="29" spans="3:12" ht="15.75" thickBot="1" x14ac:dyDescent="0.3">
      <c r="C29" s="600"/>
      <c r="D29" s="604"/>
      <c r="E29" s="606"/>
      <c r="F29" s="222">
        <f>$G$17</f>
        <v>-3</v>
      </c>
      <c r="G29" s="223">
        <f>$H$17</f>
        <v>-2</v>
      </c>
      <c r="H29" s="223">
        <v>0</v>
      </c>
      <c r="I29" s="223">
        <v>0</v>
      </c>
      <c r="J29" s="224">
        <v>0</v>
      </c>
      <c r="K29" s="225"/>
    </row>
    <row r="30" spans="3:12" x14ac:dyDescent="0.25">
      <c r="C30" s="226" t="str">
        <f>G28</f>
        <v>х2</v>
      </c>
      <c r="D30" s="227">
        <f>G29</f>
        <v>-2</v>
      </c>
      <c r="E30" s="228">
        <f>E21/$G$21</f>
        <v>0.33333333333333331</v>
      </c>
      <c r="F30" s="197">
        <f t="shared" ref="F30:J30" si="4">F21/$G$21</f>
        <v>3.3333333333333333E-2</v>
      </c>
      <c r="G30" s="228">
        <f t="shared" si="4"/>
        <v>1</v>
      </c>
      <c r="H30" s="228">
        <f t="shared" si="4"/>
        <v>-3.3333333333333333E-2</v>
      </c>
      <c r="I30" s="228">
        <f t="shared" si="4"/>
        <v>0</v>
      </c>
      <c r="J30" s="229">
        <f t="shared" si="4"/>
        <v>0</v>
      </c>
      <c r="K30" s="230">
        <f>E30/F30</f>
        <v>10</v>
      </c>
    </row>
    <row r="31" spans="3:12" x14ac:dyDescent="0.25">
      <c r="C31" s="231" t="s">
        <v>6</v>
      </c>
      <c r="D31" s="232">
        <v>0</v>
      </c>
      <c r="E31" s="233">
        <f>E22-E$30*$G22</f>
        <v>13</v>
      </c>
      <c r="F31" s="233">
        <f t="shared" ref="F31:J32" si="5">F22-F$30*$G22</f>
        <v>30.1</v>
      </c>
      <c r="G31" s="233">
        <f t="shared" si="5"/>
        <v>0</v>
      </c>
      <c r="H31" s="233">
        <f t="shared" si="5"/>
        <v>-0.1</v>
      </c>
      <c r="I31" s="233">
        <f t="shared" si="5"/>
        <v>1</v>
      </c>
      <c r="J31" s="234">
        <f t="shared" si="5"/>
        <v>0</v>
      </c>
      <c r="K31" s="235">
        <f t="shared" ref="K31:K32" si="6">E31/F31</f>
        <v>0.43189368770764119</v>
      </c>
    </row>
    <row r="32" spans="3:12" ht="15.75" thickBot="1" x14ac:dyDescent="0.3">
      <c r="C32" s="207" t="s">
        <v>7</v>
      </c>
      <c r="D32" s="208">
        <v>0</v>
      </c>
      <c r="E32" s="236">
        <f>E23-E$30*$G23</f>
        <v>3</v>
      </c>
      <c r="F32" s="237">
        <f t="shared" si="5"/>
        <v>-2</v>
      </c>
      <c r="G32" s="236">
        <f t="shared" si="5"/>
        <v>0</v>
      </c>
      <c r="H32" s="236">
        <f t="shared" si="5"/>
        <v>1</v>
      </c>
      <c r="I32" s="236">
        <f t="shared" si="5"/>
        <v>0</v>
      </c>
      <c r="J32" s="238">
        <f t="shared" si="5"/>
        <v>1</v>
      </c>
      <c r="K32" s="239">
        <f t="shared" si="6"/>
        <v>-1.5</v>
      </c>
    </row>
    <row r="33" spans="3:11" ht="15.75" thickBot="1" x14ac:dyDescent="0.3">
      <c r="C33" s="598" t="s">
        <v>8</v>
      </c>
      <c r="D33" s="602"/>
      <c r="E33" s="240">
        <f>$D30*E30+$D31*E31+$D32*E32</f>
        <v>-0.66666666666666663</v>
      </c>
      <c r="F33" s="241">
        <f>$D30*F30+$D31*F31+$D32*F32-F29</f>
        <v>2.9333333333333331</v>
      </c>
      <c r="G33" s="242">
        <f t="shared" ref="G33:J33" si="7">$D30*G30+$D31*G31+$D32*G32-G29</f>
        <v>0</v>
      </c>
      <c r="H33" s="243">
        <f t="shared" si="7"/>
        <v>6.6666666666666666E-2</v>
      </c>
      <c r="I33" s="242">
        <f t="shared" si="7"/>
        <v>0</v>
      </c>
      <c r="J33" s="244">
        <f t="shared" si="7"/>
        <v>0</v>
      </c>
      <c r="K33" s="225"/>
    </row>
    <row r="34" spans="3:11" ht="15.75" thickBot="1" x14ac:dyDescent="0.3">
      <c r="C34" s="600"/>
      <c r="D34" s="601"/>
      <c r="E34" s="225"/>
      <c r="F34" s="225"/>
      <c r="G34" s="225"/>
      <c r="H34" s="225"/>
      <c r="I34" s="225"/>
      <c r="J34" s="225"/>
      <c r="K34" s="225"/>
    </row>
    <row r="36" spans="3:11" ht="15.75" thickBot="1" x14ac:dyDescent="0.3"/>
    <row r="37" spans="3:11" ht="15.75" thickBot="1" x14ac:dyDescent="0.3">
      <c r="C37" s="598" t="s">
        <v>0</v>
      </c>
      <c r="D37" s="603" t="s">
        <v>1</v>
      </c>
      <c r="E37" s="605" t="s">
        <v>2</v>
      </c>
      <c r="F37" s="187" t="s">
        <v>3</v>
      </c>
      <c r="G37" s="189" t="s">
        <v>4</v>
      </c>
      <c r="H37" s="188" t="s">
        <v>5</v>
      </c>
      <c r="I37" s="189" t="s">
        <v>6</v>
      </c>
      <c r="J37" s="190" t="s">
        <v>7</v>
      </c>
      <c r="K37" s="221"/>
    </row>
    <row r="38" spans="3:11" ht="15.75" thickBot="1" x14ac:dyDescent="0.3">
      <c r="C38" s="600"/>
      <c r="D38" s="604"/>
      <c r="E38" s="606"/>
      <c r="F38" s="245">
        <f>$G$17</f>
        <v>-3</v>
      </c>
      <c r="G38" s="223">
        <f>$H$17</f>
        <v>-2</v>
      </c>
      <c r="H38" s="246">
        <v>0</v>
      </c>
      <c r="I38" s="223">
        <v>0</v>
      </c>
      <c r="J38" s="224">
        <v>0</v>
      </c>
      <c r="K38" s="225"/>
    </row>
    <row r="39" spans="3:11" ht="15.75" thickBot="1" x14ac:dyDescent="0.3">
      <c r="C39" s="226" t="str">
        <f>G37</f>
        <v>х2</v>
      </c>
      <c r="D39" s="227">
        <f>G38</f>
        <v>-2</v>
      </c>
      <c r="E39" s="228">
        <f>E30-E$40*$F30</f>
        <v>0.31893687707641194</v>
      </c>
      <c r="F39" s="228">
        <f t="shared" ref="F39:J39" si="8">F30-F$40*$F30</f>
        <v>0</v>
      </c>
      <c r="G39" s="228">
        <f t="shared" si="8"/>
        <v>1</v>
      </c>
      <c r="H39" s="197">
        <f t="shared" si="8"/>
        <v>-3.3222591362126248E-2</v>
      </c>
      <c r="I39" s="228">
        <f t="shared" si="8"/>
        <v>-1.1074197120708746E-3</v>
      </c>
      <c r="J39" s="247">
        <f t="shared" si="8"/>
        <v>0</v>
      </c>
      <c r="K39" s="248">
        <f>E39/H39</f>
        <v>-9.5999999999999979</v>
      </c>
    </row>
    <row r="40" spans="3:11" ht="15.75" thickBot="1" x14ac:dyDescent="0.3">
      <c r="C40" s="200" t="str">
        <f>F37</f>
        <v>х1</v>
      </c>
      <c r="D40" s="201">
        <f>F38</f>
        <v>-3</v>
      </c>
      <c r="E40" s="202">
        <f>E31/$F$31</f>
        <v>0.43189368770764119</v>
      </c>
      <c r="F40" s="202">
        <f t="shared" ref="F40:J40" si="9">F31/$F$31</f>
        <v>1</v>
      </c>
      <c r="G40" s="202">
        <f t="shared" si="9"/>
        <v>0</v>
      </c>
      <c r="H40" s="233">
        <f t="shared" si="9"/>
        <v>-3.3222591362126247E-3</v>
      </c>
      <c r="I40" s="202">
        <f t="shared" si="9"/>
        <v>3.3222591362126241E-2</v>
      </c>
      <c r="J40" s="249">
        <f t="shared" si="9"/>
        <v>0</v>
      </c>
      <c r="K40" s="248">
        <f t="shared" ref="K40:K41" si="10">E40/H40</f>
        <v>-130</v>
      </c>
    </row>
    <row r="41" spans="3:11" ht="15.75" thickBot="1" x14ac:dyDescent="0.3">
      <c r="C41" s="250" t="s">
        <v>7</v>
      </c>
      <c r="D41" s="251">
        <v>0</v>
      </c>
      <c r="E41" s="252">
        <f>E32-E$40*$F32</f>
        <v>3.8637873754152823</v>
      </c>
      <c r="F41" s="252">
        <f t="shared" ref="F41:J41" si="11">F32-F$40*$F32</f>
        <v>0</v>
      </c>
      <c r="G41" s="252">
        <f t="shared" si="11"/>
        <v>0</v>
      </c>
      <c r="H41" s="252">
        <f t="shared" si="11"/>
        <v>0.99335548172757471</v>
      </c>
      <c r="I41" s="252">
        <f t="shared" si="11"/>
        <v>6.6445182724252483E-2</v>
      </c>
      <c r="J41" s="253">
        <f t="shared" si="11"/>
        <v>1</v>
      </c>
      <c r="K41" s="254">
        <f t="shared" si="10"/>
        <v>3.8896321070234112</v>
      </c>
    </row>
    <row r="42" spans="3:11" ht="15.75" thickBot="1" x14ac:dyDescent="0.3">
      <c r="C42" s="598" t="s">
        <v>8</v>
      </c>
      <c r="D42" s="599"/>
      <c r="E42" s="255">
        <f>$D39*E39+$D40*E40+$D41*E41</f>
        <v>-1.9335548172757475</v>
      </c>
      <c r="F42" s="210">
        <f>$D39*F39+$D40*F40+$D41*F41-F38</f>
        <v>0</v>
      </c>
      <c r="G42" s="210">
        <f t="shared" ref="G42:J42" si="12">$D39*G39+$D40*G40+$D41*G41-G38</f>
        <v>0</v>
      </c>
      <c r="H42" s="256">
        <f t="shared" si="12"/>
        <v>7.6411960132890366E-2</v>
      </c>
      <c r="I42" s="210">
        <f t="shared" si="12"/>
        <v>-9.7452934662236979E-2</v>
      </c>
      <c r="J42" s="212">
        <f t="shared" si="12"/>
        <v>0</v>
      </c>
      <c r="K42" s="225"/>
    </row>
    <row r="43" spans="3:11" ht="15.75" thickBot="1" x14ac:dyDescent="0.3">
      <c r="C43" s="600"/>
      <c r="D43" s="601"/>
      <c r="E43" s="225"/>
      <c r="F43" s="225"/>
      <c r="G43" s="225"/>
      <c r="H43" s="225"/>
      <c r="I43" s="225"/>
      <c r="J43" s="225"/>
      <c r="K43" s="225"/>
    </row>
    <row r="45" spans="3:11" ht="15.75" thickBot="1" x14ac:dyDescent="0.3"/>
    <row r="46" spans="3:11" ht="15.75" thickBot="1" x14ac:dyDescent="0.3">
      <c r="C46" s="598" t="s">
        <v>0</v>
      </c>
      <c r="D46" s="603" t="s">
        <v>1</v>
      </c>
      <c r="E46" s="605" t="s">
        <v>2</v>
      </c>
      <c r="F46" s="187" t="s">
        <v>3</v>
      </c>
      <c r="G46" s="189" t="s">
        <v>4</v>
      </c>
      <c r="H46" s="189" t="s">
        <v>5</v>
      </c>
      <c r="I46" s="189" t="s">
        <v>6</v>
      </c>
      <c r="J46" s="190" t="s">
        <v>7</v>
      </c>
      <c r="K46" s="221"/>
    </row>
    <row r="47" spans="3:11" ht="15.75" thickBot="1" x14ac:dyDescent="0.3">
      <c r="C47" s="600"/>
      <c r="D47" s="604"/>
      <c r="E47" s="606"/>
      <c r="F47" s="245">
        <f>$G$17</f>
        <v>-3</v>
      </c>
      <c r="G47" s="223">
        <f>$H$17</f>
        <v>-2</v>
      </c>
      <c r="H47" s="223">
        <v>0</v>
      </c>
      <c r="I47" s="223">
        <v>0</v>
      </c>
      <c r="J47" s="224">
        <v>0</v>
      </c>
      <c r="K47" s="225"/>
    </row>
    <row r="48" spans="3:11" x14ac:dyDescent="0.25">
      <c r="C48" s="226" t="str">
        <f>G46</f>
        <v>х2</v>
      </c>
      <c r="D48" s="227">
        <f>G47</f>
        <v>-2</v>
      </c>
      <c r="E48" s="260">
        <f>E39-E$50*$H39</f>
        <v>0.44816053511705684</v>
      </c>
      <c r="F48" s="228">
        <f t="shared" ref="F48:J49" si="13">F39-F$50*$H39</f>
        <v>0</v>
      </c>
      <c r="G48" s="228">
        <f t="shared" si="13"/>
        <v>1</v>
      </c>
      <c r="H48" s="228">
        <f t="shared" si="13"/>
        <v>0</v>
      </c>
      <c r="I48" s="228">
        <f t="shared" si="13"/>
        <v>1.1148272017837239E-3</v>
      </c>
      <c r="J48" s="247">
        <f t="shared" si="13"/>
        <v>3.3444816053511711E-2</v>
      </c>
    </row>
    <row r="49" spans="3:11" x14ac:dyDescent="0.25">
      <c r="C49" s="200" t="str">
        <f>F46</f>
        <v>х1</v>
      </c>
      <c r="D49" s="201">
        <f>F47</f>
        <v>-3</v>
      </c>
      <c r="E49" s="261">
        <f>E40-E$50*$H40</f>
        <v>0.44481605351170567</v>
      </c>
      <c r="F49" s="202">
        <f t="shared" si="13"/>
        <v>1</v>
      </c>
      <c r="G49" s="202">
        <f t="shared" si="13"/>
        <v>0</v>
      </c>
      <c r="H49" s="202">
        <f t="shared" si="13"/>
        <v>0</v>
      </c>
      <c r="I49" s="202">
        <f t="shared" si="13"/>
        <v>3.3444816053511704E-2</v>
      </c>
      <c r="J49" s="249">
        <f t="shared" si="13"/>
        <v>3.3444816053511705E-3</v>
      </c>
    </row>
    <row r="50" spans="3:11" ht="15.75" thickBot="1" x14ac:dyDescent="0.3">
      <c r="C50" s="207" t="str">
        <f>H46</f>
        <v>х3</v>
      </c>
      <c r="D50" s="208">
        <f>H47</f>
        <v>0</v>
      </c>
      <c r="E50" s="262">
        <f>E41/$H$41</f>
        <v>3.8896321070234112</v>
      </c>
      <c r="F50" s="209">
        <f t="shared" ref="F50:J50" si="14">F41/$H$41</f>
        <v>0</v>
      </c>
      <c r="G50" s="209">
        <f t="shared" si="14"/>
        <v>0</v>
      </c>
      <c r="H50" s="209">
        <f t="shared" si="14"/>
        <v>1</v>
      </c>
      <c r="I50" s="209">
        <f t="shared" si="14"/>
        <v>6.6889632107023408E-2</v>
      </c>
      <c r="J50" s="257">
        <f t="shared" si="14"/>
        <v>1.0066889632107023</v>
      </c>
    </row>
    <row r="51" spans="3:11" ht="15.75" thickBot="1" x14ac:dyDescent="0.3">
      <c r="C51" s="598" t="s">
        <v>8</v>
      </c>
      <c r="D51" s="599"/>
      <c r="E51" s="263">
        <f>$D48*E48+$D49*E49+$D50*E50</f>
        <v>-2.2307692307692308</v>
      </c>
      <c r="F51" s="210">
        <f>$D48*F48+$D49*F49+$D50*F50-F47</f>
        <v>0</v>
      </c>
      <c r="G51" s="210">
        <f t="shared" ref="G51:J51" si="15">$D48*G48+$D49*G49+$D50*G50-G47</f>
        <v>0</v>
      </c>
      <c r="H51" s="210">
        <f t="shared" si="15"/>
        <v>0</v>
      </c>
      <c r="I51" s="210">
        <f t="shared" si="15"/>
        <v>-0.10256410256410256</v>
      </c>
      <c r="J51" s="212">
        <f t="shared" si="15"/>
        <v>-7.6923076923076927E-2</v>
      </c>
      <c r="K51" s="225"/>
    </row>
    <row r="52" spans="3:11" ht="15.75" thickBot="1" x14ac:dyDescent="0.3">
      <c r="C52" s="600"/>
      <c r="D52" s="601"/>
      <c r="E52" s="225"/>
      <c r="F52" s="225"/>
      <c r="G52" s="225"/>
      <c r="H52" s="225"/>
      <c r="I52" s="225"/>
      <c r="J52" s="225"/>
      <c r="K52" s="225"/>
    </row>
    <row r="53" spans="3:11" ht="15.75" thickBot="1" x14ac:dyDescent="0.3"/>
    <row r="54" spans="3:11" ht="15.75" thickBot="1" x14ac:dyDescent="0.3">
      <c r="E54" s="175" t="s">
        <v>40</v>
      </c>
      <c r="F54" s="177" t="s">
        <v>22</v>
      </c>
      <c r="G54" s="177" t="s">
        <v>23</v>
      </c>
      <c r="H54" s="177" t="s">
        <v>24</v>
      </c>
      <c r="I54" s="177" t="s">
        <v>25</v>
      </c>
      <c r="J54" s="179" t="s">
        <v>32</v>
      </c>
    </row>
    <row r="55" spans="3:11" ht="15.75" thickBot="1" x14ac:dyDescent="0.3">
      <c r="E55" s="184">
        <f>E49</f>
        <v>0.44481605351170567</v>
      </c>
      <c r="F55" s="185">
        <f>E48</f>
        <v>0.44816053511705684</v>
      </c>
      <c r="G55" s="185">
        <f>E50</f>
        <v>3.8896321070234112</v>
      </c>
      <c r="H55" s="185">
        <v>0</v>
      </c>
      <c r="I55" s="185">
        <v>0</v>
      </c>
      <c r="J55" s="186">
        <f>E51</f>
        <v>-2.2307692307692308</v>
      </c>
    </row>
    <row r="56" spans="3:11" ht="15.75" thickBot="1" x14ac:dyDescent="0.3"/>
    <row r="57" spans="3:11" x14ac:dyDescent="0.25">
      <c r="E57" s="5">
        <f>1*E55+30*F55-G55</f>
        <v>10</v>
      </c>
      <c r="F57" s="6">
        <v>10</v>
      </c>
      <c r="G57" s="7" t="b">
        <f>EXACT(E57,F57)</f>
        <v>1</v>
      </c>
    </row>
    <row r="58" spans="3:11" x14ac:dyDescent="0.25">
      <c r="E58" s="8">
        <f>30*E55-3*F55+H55</f>
        <v>12</v>
      </c>
      <c r="F58" s="1">
        <v>12</v>
      </c>
      <c r="G58" s="9" t="b">
        <f t="shared" ref="G58:G59" si="16">EXACT(E58,F58)</f>
        <v>1</v>
      </c>
    </row>
    <row r="59" spans="3:11" ht="15.75" thickBot="1" x14ac:dyDescent="0.3">
      <c r="E59" s="10">
        <f>-E55+30*F55+I55</f>
        <v>12.999999999999998</v>
      </c>
      <c r="F59" s="11">
        <v>13</v>
      </c>
      <c r="G59" s="12" t="b">
        <f t="shared" si="16"/>
        <v>1</v>
      </c>
    </row>
    <row r="60" spans="3:11" ht="15.75" thickBot="1" x14ac:dyDescent="0.3"/>
    <row r="61" spans="3:11" ht="15.75" thickBot="1" x14ac:dyDescent="0.3">
      <c r="E61" s="258">
        <f>-3*E55-2*F55</f>
        <v>-2.2307692307692308</v>
      </c>
      <c r="F61" s="178">
        <f>E51</f>
        <v>-2.2307692307692308</v>
      </c>
      <c r="G61" s="259" t="b">
        <f>EXACT(E61,F61)</f>
        <v>1</v>
      </c>
    </row>
  </sheetData>
  <mergeCells count="16">
    <mergeCell ref="C19:C20"/>
    <mergeCell ref="D19:D20"/>
    <mergeCell ref="E19:E20"/>
    <mergeCell ref="C24:D25"/>
    <mergeCell ref="C28:C29"/>
    <mergeCell ref="D28:D29"/>
    <mergeCell ref="E28:E29"/>
    <mergeCell ref="C51:D52"/>
    <mergeCell ref="C33:D34"/>
    <mergeCell ref="C37:C38"/>
    <mergeCell ref="D37:D38"/>
    <mergeCell ref="E37:E38"/>
    <mergeCell ref="C42:D43"/>
    <mergeCell ref="C46:C47"/>
    <mergeCell ref="D46:D47"/>
    <mergeCell ref="E46:E47"/>
  </mergeCells>
  <conditionalFormatting sqref="G57:G59 G61">
    <cfRule type="cellIs" dxfId="7" priority="1" operator="equal">
      <formula>FALSE</formula>
    </cfRule>
    <cfRule type="cellIs" dxfId="6" priority="2" operator="equal">
      <formula>TRUE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045F-804B-4E4F-8C57-C42B6A10D0F0}">
  <dimension ref="B7:AK85"/>
  <sheetViews>
    <sheetView zoomScale="115" zoomScaleNormal="115" workbookViewId="0">
      <selection activeCell="J23" sqref="J23"/>
    </sheetView>
  </sheetViews>
  <sheetFormatPr defaultRowHeight="15" x14ac:dyDescent="0.25"/>
  <cols>
    <col min="4" max="4" width="8.28515625" customWidth="1"/>
    <col min="5" max="5" width="15.42578125" bestFit="1" customWidth="1"/>
    <col min="9" max="9" width="10.7109375" bestFit="1" customWidth="1"/>
    <col min="10" max="10" width="9.28515625" customWidth="1"/>
    <col min="11" max="11" width="10.42578125" customWidth="1"/>
    <col min="12" max="12" width="9.28515625" customWidth="1"/>
  </cols>
  <sheetData>
    <row r="7" spans="2:16" x14ac:dyDescent="0.25">
      <c r="P7" s="305"/>
    </row>
    <row r="11" spans="2:16" ht="15.75" thickBot="1" x14ac:dyDescent="0.3"/>
    <row r="12" spans="2:16" ht="15.75" thickBot="1" x14ac:dyDescent="0.3">
      <c r="B12" s="273" t="s">
        <v>21</v>
      </c>
      <c r="C12" s="274" t="s">
        <v>22</v>
      </c>
      <c r="D12" s="274" t="s">
        <v>23</v>
      </c>
      <c r="E12" s="274" t="s">
        <v>24</v>
      </c>
      <c r="F12" s="274" t="s">
        <v>25</v>
      </c>
      <c r="G12" s="274" t="s">
        <v>37</v>
      </c>
      <c r="H12" s="274" t="s">
        <v>41</v>
      </c>
      <c r="I12" s="274" t="s">
        <v>26</v>
      </c>
      <c r="J12" s="275" t="s">
        <v>30</v>
      </c>
    </row>
    <row r="13" spans="2:16" x14ac:dyDescent="0.25">
      <c r="B13" s="270">
        <v>2</v>
      </c>
      <c r="C13" s="271">
        <v>3</v>
      </c>
      <c r="D13" s="271">
        <v>1</v>
      </c>
      <c r="E13" s="271"/>
      <c r="F13" s="271"/>
      <c r="G13" s="271">
        <v>1</v>
      </c>
      <c r="H13" s="271"/>
      <c r="I13" s="271" t="s">
        <v>26</v>
      </c>
      <c r="J13" s="272">
        <v>9</v>
      </c>
    </row>
    <row r="14" spans="2:16" x14ac:dyDescent="0.25">
      <c r="B14" s="146">
        <v>-2</v>
      </c>
      <c r="C14" s="147">
        <v>4</v>
      </c>
      <c r="D14" s="147"/>
      <c r="E14" s="147">
        <v>1</v>
      </c>
      <c r="F14" s="147"/>
      <c r="G14" s="147"/>
      <c r="H14" s="147"/>
      <c r="I14" s="147" t="s">
        <v>26</v>
      </c>
      <c r="J14" s="268">
        <v>2</v>
      </c>
    </row>
    <row r="15" spans="2:16" ht="15.75" thickBot="1" x14ac:dyDescent="0.3">
      <c r="B15" s="149">
        <v>5</v>
      </c>
      <c r="C15" s="150"/>
      <c r="D15" s="150">
        <v>2</v>
      </c>
      <c r="E15" s="150"/>
      <c r="F15" s="150">
        <v>-1</v>
      </c>
      <c r="G15" s="150"/>
      <c r="H15" s="150">
        <v>1</v>
      </c>
      <c r="I15" s="150" t="s">
        <v>26</v>
      </c>
      <c r="J15" s="269">
        <v>20</v>
      </c>
    </row>
    <row r="16" spans="2:16" ht="15.75" thickBot="1" x14ac:dyDescent="0.3"/>
    <row r="17" spans="2:37" ht="15.75" thickBot="1" x14ac:dyDescent="0.3">
      <c r="B17" s="309" t="s">
        <v>42</v>
      </c>
      <c r="C17" s="179">
        <v>-1</v>
      </c>
    </row>
    <row r="19" spans="2:37" ht="15.75" thickBot="1" x14ac:dyDescent="0.3"/>
    <row r="20" spans="2:37" ht="15.75" thickBot="1" x14ac:dyDescent="0.3">
      <c r="B20" s="598" t="s">
        <v>0</v>
      </c>
      <c r="C20" s="603" t="s">
        <v>1</v>
      </c>
      <c r="D20" s="605" t="s">
        <v>2</v>
      </c>
      <c r="E20" s="302" t="s">
        <v>3</v>
      </c>
      <c r="F20" s="189" t="s">
        <v>4</v>
      </c>
      <c r="G20" s="189" t="s">
        <v>5</v>
      </c>
      <c r="H20" s="189" t="s">
        <v>6</v>
      </c>
      <c r="I20" s="189" t="s">
        <v>7</v>
      </c>
      <c r="J20" s="189" t="s">
        <v>37</v>
      </c>
      <c r="K20" s="190" t="s">
        <v>41</v>
      </c>
      <c r="R20" s="312"/>
      <c r="S20" s="312"/>
      <c r="T20" s="312"/>
      <c r="U20" s="301"/>
      <c r="V20" s="301"/>
      <c r="W20" s="301"/>
      <c r="X20" s="301"/>
      <c r="Y20" s="301"/>
      <c r="Z20" s="301"/>
      <c r="AA20" s="301"/>
    </row>
    <row r="21" spans="2:37" ht="19.5" thickBot="1" x14ac:dyDescent="0.3">
      <c r="B21" s="600"/>
      <c r="C21" s="618"/>
      <c r="D21" s="601"/>
      <c r="E21" s="303">
        <v>6</v>
      </c>
      <c r="F21" s="276">
        <v>-1</v>
      </c>
      <c r="G21" s="276">
        <v>2</v>
      </c>
      <c r="H21" s="276">
        <v>0</v>
      </c>
      <c r="I21" s="276">
        <v>0</v>
      </c>
      <c r="J21" s="280">
        <f>$C$17</f>
        <v>-1</v>
      </c>
      <c r="K21" s="281">
        <f>$C$17</f>
        <v>-1</v>
      </c>
      <c r="R21" s="312"/>
      <c r="S21" s="312"/>
      <c r="T21" s="312"/>
      <c r="U21" s="310"/>
      <c r="V21" s="310"/>
      <c r="W21" s="310"/>
      <c r="X21" s="310"/>
      <c r="Y21" s="310"/>
      <c r="Z21" s="225"/>
      <c r="AA21" s="225"/>
      <c r="AF21" s="312"/>
      <c r="AG21" s="312"/>
      <c r="AH21" s="312"/>
      <c r="AI21" s="301"/>
      <c r="AJ21" s="301"/>
      <c r="AK21" s="301"/>
    </row>
    <row r="22" spans="2:37" ht="18.75" x14ac:dyDescent="0.25">
      <c r="B22" s="293" t="s">
        <v>37</v>
      </c>
      <c r="C22" s="300">
        <f>$C$17</f>
        <v>-1</v>
      </c>
      <c r="D22" s="294">
        <f>J13</f>
        <v>9</v>
      </c>
      <c r="E22" s="284">
        <f>B13</f>
        <v>2</v>
      </c>
      <c r="F22" s="294">
        <f t="shared" ref="F22:K22" si="0">C13</f>
        <v>3</v>
      </c>
      <c r="G22" s="294">
        <f t="shared" si="0"/>
        <v>1</v>
      </c>
      <c r="H22" s="294">
        <f t="shared" si="0"/>
        <v>0</v>
      </c>
      <c r="I22" s="294">
        <f t="shared" si="0"/>
        <v>0</v>
      </c>
      <c r="J22" s="294">
        <f>G13</f>
        <v>1</v>
      </c>
      <c r="K22" s="295">
        <f t="shared" si="0"/>
        <v>0</v>
      </c>
      <c r="L22" s="287">
        <f>D22/E22</f>
        <v>4.5</v>
      </c>
      <c r="R22" s="311"/>
      <c r="S22" s="221"/>
      <c r="T22" s="310"/>
      <c r="U22" s="310"/>
      <c r="V22" s="310"/>
      <c r="W22" s="310"/>
      <c r="X22" s="310"/>
      <c r="Y22" s="310"/>
      <c r="Z22" s="310"/>
      <c r="AA22" s="310"/>
      <c r="AB22" s="310"/>
      <c r="AF22" s="312"/>
      <c r="AG22" s="312"/>
      <c r="AH22" s="312"/>
      <c r="AI22" s="310"/>
      <c r="AJ22" s="310"/>
      <c r="AK22" s="310"/>
    </row>
    <row r="23" spans="2:37" ht="18.75" x14ac:dyDescent="0.3">
      <c r="B23" s="296" t="s">
        <v>24</v>
      </c>
      <c r="C23" s="297">
        <f>H21</f>
        <v>0</v>
      </c>
      <c r="D23" s="294">
        <f>J14</f>
        <v>2</v>
      </c>
      <c r="E23" s="284">
        <f t="shared" ref="E23:E24" si="1">B14</f>
        <v>-2</v>
      </c>
      <c r="F23" s="294">
        <f t="shared" ref="F23:F24" si="2">C14</f>
        <v>4</v>
      </c>
      <c r="G23" s="294">
        <f t="shared" ref="G23:G24" si="3">D14</f>
        <v>0</v>
      </c>
      <c r="H23" s="294">
        <f t="shared" ref="H23:H24" si="4">E14</f>
        <v>1</v>
      </c>
      <c r="I23" s="294">
        <f t="shared" ref="I23:I24" si="5">F14</f>
        <v>0</v>
      </c>
      <c r="J23" s="294">
        <f t="shared" ref="J23:J24" si="6">G14</f>
        <v>0</v>
      </c>
      <c r="K23" s="295">
        <f t="shared" ref="K23:K24" si="7">H14</f>
        <v>0</v>
      </c>
      <c r="L23" s="322">
        <f t="shared" ref="L23" si="8">D23/E23</f>
        <v>-1</v>
      </c>
      <c r="R23" s="311"/>
      <c r="S23" s="221"/>
      <c r="T23" s="310"/>
      <c r="U23" s="310"/>
      <c r="V23" s="310"/>
      <c r="W23" s="310"/>
      <c r="X23" s="310"/>
      <c r="Y23" s="310"/>
      <c r="Z23" s="310"/>
      <c r="AA23" s="310"/>
      <c r="AB23" s="313"/>
      <c r="AF23" s="314"/>
      <c r="AG23" s="315"/>
      <c r="AH23" s="310"/>
      <c r="AI23" s="310"/>
      <c r="AJ23" s="310"/>
      <c r="AK23" s="310"/>
    </row>
    <row r="24" spans="2:37" ht="19.5" thickBot="1" x14ac:dyDescent="0.35">
      <c r="B24" s="307" t="s">
        <v>41</v>
      </c>
      <c r="C24" s="300">
        <f>$C$17</f>
        <v>-1</v>
      </c>
      <c r="D24" s="284">
        <f t="shared" ref="D24" si="9">J15</f>
        <v>20</v>
      </c>
      <c r="E24" s="284">
        <f t="shared" si="1"/>
        <v>5</v>
      </c>
      <c r="F24" s="284">
        <f t="shared" si="2"/>
        <v>0</v>
      </c>
      <c r="G24" s="284">
        <f t="shared" si="3"/>
        <v>2</v>
      </c>
      <c r="H24" s="284">
        <f t="shared" si="4"/>
        <v>0</v>
      </c>
      <c r="I24" s="284">
        <f t="shared" si="5"/>
        <v>-1</v>
      </c>
      <c r="J24" s="284">
        <f t="shared" si="6"/>
        <v>0</v>
      </c>
      <c r="K24" s="289">
        <f t="shared" si="7"/>
        <v>1</v>
      </c>
      <c r="L24" s="323">
        <f>D24/E24</f>
        <v>4</v>
      </c>
      <c r="R24" s="311"/>
      <c r="S24" s="221"/>
      <c r="T24" s="310"/>
      <c r="U24" s="310"/>
      <c r="V24" s="310"/>
      <c r="W24" s="310"/>
      <c r="X24" s="310"/>
      <c r="Y24" s="310"/>
      <c r="Z24" s="310"/>
      <c r="AA24" s="310"/>
      <c r="AB24" s="310"/>
      <c r="AF24" s="314"/>
      <c r="AG24" s="315"/>
      <c r="AH24" s="310"/>
      <c r="AI24" s="310"/>
      <c r="AJ24" s="310"/>
      <c r="AK24" s="310"/>
    </row>
    <row r="25" spans="2:37" ht="18.75" x14ac:dyDescent="0.3">
      <c r="B25" s="614" t="s">
        <v>8</v>
      </c>
      <c r="C25" s="615"/>
      <c r="D25" s="277">
        <f>$S$23*D23</f>
        <v>0</v>
      </c>
      <c r="E25" s="285">
        <f>$S$23*E23-E21</f>
        <v>-6</v>
      </c>
      <c r="F25" s="264">
        <f>$S$23*F23-F21</f>
        <v>1</v>
      </c>
      <c r="G25" s="264">
        <f>$S$23*G23-G21</f>
        <v>-2</v>
      </c>
      <c r="H25" s="264">
        <f>$S$23*H23-H21</f>
        <v>0</v>
      </c>
      <c r="I25" s="264">
        <f>$S$23*I23-I21</f>
        <v>0</v>
      </c>
      <c r="J25" s="264">
        <v>0</v>
      </c>
      <c r="K25" s="265">
        <v>0</v>
      </c>
      <c r="R25" s="312"/>
      <c r="S25" s="312"/>
      <c r="T25" s="221"/>
      <c r="U25" s="221"/>
      <c r="V25" s="221"/>
      <c r="W25" s="221"/>
      <c r="X25" s="221"/>
      <c r="Y25" s="221"/>
      <c r="Z25" s="221"/>
      <c r="AA25" s="221"/>
      <c r="AF25" s="314"/>
      <c r="AG25" s="315"/>
      <c r="AH25" s="310"/>
      <c r="AI25" s="310"/>
      <c r="AJ25" s="310"/>
      <c r="AK25" s="310"/>
    </row>
    <row r="26" spans="2:37" ht="15.75" thickBot="1" x14ac:dyDescent="0.3">
      <c r="B26" s="616"/>
      <c r="C26" s="617"/>
      <c r="D26" s="316">
        <f t="shared" ref="D26:I26" si="10">$S$22*D22+$S$24*D24</f>
        <v>0</v>
      </c>
      <c r="E26" s="317">
        <f t="shared" si="10"/>
        <v>0</v>
      </c>
      <c r="F26" s="317">
        <f t="shared" si="10"/>
        <v>0</v>
      </c>
      <c r="G26" s="317">
        <f t="shared" si="10"/>
        <v>0</v>
      </c>
      <c r="H26" s="317">
        <f t="shared" si="10"/>
        <v>0</v>
      </c>
      <c r="I26" s="317">
        <f t="shared" si="10"/>
        <v>0</v>
      </c>
      <c r="J26" s="317">
        <f>$S$22*J22+$S$24*J24-J21</f>
        <v>1</v>
      </c>
      <c r="K26" s="318">
        <f>$S$22*K22+$S$24*K24-K21</f>
        <v>1</v>
      </c>
      <c r="R26" s="312"/>
      <c r="S26" s="312"/>
      <c r="T26" s="221"/>
      <c r="U26" s="221"/>
      <c r="V26" s="221"/>
      <c r="W26" s="221"/>
      <c r="X26" s="221"/>
      <c r="Y26" s="221"/>
      <c r="Z26" s="221"/>
      <c r="AA26" s="221"/>
      <c r="AF26" s="312"/>
      <c r="AG26" s="312"/>
      <c r="AH26" s="221"/>
      <c r="AI26" s="221"/>
      <c r="AJ26" s="221"/>
      <c r="AK26" s="221"/>
    </row>
    <row r="27" spans="2:37" ht="15.75" thickBot="1" x14ac:dyDescent="0.3">
      <c r="D27" s="319">
        <f>D25+D26</f>
        <v>0</v>
      </c>
      <c r="E27" s="320">
        <f t="shared" ref="E27" si="11">E25+E26</f>
        <v>-6</v>
      </c>
      <c r="F27" s="321">
        <f t="shared" ref="F27" si="12">F25+F26</f>
        <v>1</v>
      </c>
      <c r="G27" s="321">
        <f t="shared" ref="G27" si="13">G25+G26</f>
        <v>-2</v>
      </c>
      <c r="H27" s="177">
        <f t="shared" ref="H27" si="14">H25+H26</f>
        <v>0</v>
      </c>
      <c r="I27" s="177">
        <f t="shared" ref="I27" si="15">I25+I26</f>
        <v>0</v>
      </c>
      <c r="J27" s="177">
        <f t="shared" ref="J27" si="16">J25+J26</f>
        <v>1</v>
      </c>
      <c r="K27" s="179">
        <f t="shared" ref="K27" si="17">K25+K26</f>
        <v>1</v>
      </c>
      <c r="T27" s="304"/>
      <c r="U27" s="306"/>
      <c r="V27" s="304"/>
      <c r="W27" s="304"/>
      <c r="X27" s="305"/>
      <c r="Y27" s="305"/>
      <c r="Z27" s="305"/>
      <c r="AA27" s="305"/>
      <c r="AF27" s="312"/>
      <c r="AG27" s="312"/>
      <c r="AH27" s="221"/>
      <c r="AI27" s="221"/>
      <c r="AJ27" s="221"/>
      <c r="AK27" s="221"/>
    </row>
    <row r="30" spans="2:37" ht="15.75" thickBot="1" x14ac:dyDescent="0.3">
      <c r="R30" s="312"/>
      <c r="S30" s="312"/>
      <c r="T30" s="312"/>
      <c r="U30" s="301"/>
      <c r="V30" s="301"/>
      <c r="W30" s="301"/>
      <c r="X30" s="301"/>
      <c r="Y30" s="301"/>
      <c r="Z30" s="301"/>
      <c r="AA30" s="301"/>
    </row>
    <row r="31" spans="2:37" ht="15.75" thickBot="1" x14ac:dyDescent="0.3">
      <c r="B31" s="598" t="s">
        <v>0</v>
      </c>
      <c r="C31" s="603" t="s">
        <v>1</v>
      </c>
      <c r="D31" s="605" t="s">
        <v>2</v>
      </c>
      <c r="E31" s="291" t="s">
        <v>3</v>
      </c>
      <c r="F31" s="188" t="s">
        <v>4</v>
      </c>
      <c r="G31" s="189" t="s">
        <v>5</v>
      </c>
      <c r="H31" s="189" t="s">
        <v>6</v>
      </c>
      <c r="I31" s="189" t="s">
        <v>7</v>
      </c>
      <c r="J31" s="190" t="s">
        <v>37</v>
      </c>
      <c r="K31" s="301"/>
      <c r="R31" s="312"/>
      <c r="S31" s="312"/>
      <c r="T31" s="312"/>
      <c r="U31" s="301"/>
      <c r="V31" s="301"/>
      <c r="W31" s="301"/>
      <c r="X31" s="301"/>
      <c r="Y31" s="301"/>
      <c r="Z31" s="301"/>
      <c r="AA31" s="301"/>
    </row>
    <row r="32" spans="2:37" ht="19.5" thickBot="1" x14ac:dyDescent="0.3">
      <c r="B32" s="600"/>
      <c r="C32" s="618"/>
      <c r="D32" s="601"/>
      <c r="E32" s="292">
        <v>6</v>
      </c>
      <c r="F32" s="283">
        <v>-1</v>
      </c>
      <c r="G32" s="276">
        <v>2</v>
      </c>
      <c r="H32" s="276">
        <v>0</v>
      </c>
      <c r="I32" s="276">
        <v>0</v>
      </c>
      <c r="J32" s="281">
        <f>$C$17</f>
        <v>-1</v>
      </c>
      <c r="K32" s="225"/>
      <c r="R32" s="312"/>
      <c r="S32" s="312"/>
      <c r="T32" s="312"/>
      <c r="U32" s="310"/>
      <c r="V32" s="310"/>
      <c r="W32" s="310"/>
      <c r="X32" s="310"/>
      <c r="Y32" s="310"/>
      <c r="Z32" s="225"/>
      <c r="AA32" s="225"/>
    </row>
    <row r="33" spans="2:28" ht="18.75" x14ac:dyDescent="0.25">
      <c r="B33" s="288" t="s">
        <v>37</v>
      </c>
      <c r="C33" s="300">
        <f>$C$17</f>
        <v>-1</v>
      </c>
      <c r="D33" s="284">
        <f>D22-D$35*$E22</f>
        <v>1</v>
      </c>
      <c r="E33" s="284">
        <f t="shared" ref="E33:J34" si="18">E22-E$35*$E22</f>
        <v>0</v>
      </c>
      <c r="F33" s="284">
        <f t="shared" si="18"/>
        <v>3</v>
      </c>
      <c r="G33" s="284">
        <f t="shared" si="18"/>
        <v>0.19999999999999996</v>
      </c>
      <c r="H33" s="284">
        <f t="shared" si="18"/>
        <v>0</v>
      </c>
      <c r="I33" s="284">
        <f>I22-I$35*$E22</f>
        <v>0.4</v>
      </c>
      <c r="J33" s="289">
        <f t="shared" si="18"/>
        <v>1</v>
      </c>
      <c r="K33" s="290">
        <f>D33/F33</f>
        <v>0.33333333333333331</v>
      </c>
      <c r="R33" s="311"/>
      <c r="S33" s="221"/>
      <c r="T33" s="310"/>
      <c r="U33" s="310"/>
      <c r="V33" s="310"/>
      <c r="W33" s="310"/>
      <c r="X33" s="310"/>
      <c r="Y33" s="310"/>
      <c r="Z33" s="310"/>
      <c r="AA33" s="310"/>
      <c r="AB33" s="310"/>
    </row>
    <row r="34" spans="2:28" ht="18.75" x14ac:dyDescent="0.25">
      <c r="B34" s="296" t="s">
        <v>24</v>
      </c>
      <c r="C34" s="297">
        <f>H32</f>
        <v>0</v>
      </c>
      <c r="D34" s="294">
        <f>D23-D$35*$E23</f>
        <v>10</v>
      </c>
      <c r="E34" s="294">
        <f t="shared" si="18"/>
        <v>0</v>
      </c>
      <c r="F34" s="284">
        <f>F23-F$35*$E23</f>
        <v>4</v>
      </c>
      <c r="G34" s="294">
        <f t="shared" si="18"/>
        <v>0.8</v>
      </c>
      <c r="H34" s="294">
        <f t="shared" si="18"/>
        <v>1</v>
      </c>
      <c r="I34" s="294">
        <f>I23-I$35*$E23</f>
        <v>-0.4</v>
      </c>
      <c r="J34" s="295">
        <f t="shared" si="18"/>
        <v>0</v>
      </c>
      <c r="K34" s="324">
        <f>D34/F34</f>
        <v>2.5</v>
      </c>
      <c r="R34" s="311"/>
      <c r="S34" s="221"/>
      <c r="T34" s="310"/>
      <c r="U34" s="310"/>
      <c r="V34" s="310"/>
      <c r="W34" s="310"/>
      <c r="X34" s="310"/>
      <c r="Y34" s="310"/>
      <c r="Z34" s="310"/>
      <c r="AA34" s="310"/>
      <c r="AB34" s="310"/>
    </row>
    <row r="35" spans="2:28" ht="19.5" thickBot="1" x14ac:dyDescent="0.3">
      <c r="B35" s="279" t="s">
        <v>21</v>
      </c>
      <c r="C35" s="298">
        <f>E32</f>
        <v>6</v>
      </c>
      <c r="D35" s="282">
        <f>D24/$E$24</f>
        <v>4</v>
      </c>
      <c r="E35" s="282">
        <f t="shared" ref="E35:J35" si="19">E24/$E$24</f>
        <v>1</v>
      </c>
      <c r="F35" s="325">
        <f t="shared" si="19"/>
        <v>0</v>
      </c>
      <c r="G35" s="282">
        <f t="shared" si="19"/>
        <v>0.4</v>
      </c>
      <c r="H35" s="282">
        <f t="shared" si="19"/>
        <v>0</v>
      </c>
      <c r="I35" s="282">
        <f t="shared" si="19"/>
        <v>-0.2</v>
      </c>
      <c r="J35" s="326">
        <f t="shared" si="19"/>
        <v>0</v>
      </c>
      <c r="K35" s="333" t="s">
        <v>43</v>
      </c>
      <c r="R35" s="311"/>
      <c r="S35" s="221"/>
      <c r="T35" s="310"/>
      <c r="U35" s="310"/>
      <c r="V35" s="310"/>
      <c r="W35" s="310"/>
      <c r="X35" s="310"/>
      <c r="Y35" s="310"/>
      <c r="Z35" s="310"/>
      <c r="AA35" s="310"/>
      <c r="AB35" s="310"/>
    </row>
    <row r="36" spans="2:28" x14ac:dyDescent="0.25">
      <c r="B36" s="614" t="s">
        <v>8</v>
      </c>
      <c r="C36" s="615"/>
      <c r="D36" s="277">
        <f>$C$34*D34+$C$35*D35</f>
        <v>24</v>
      </c>
      <c r="E36" s="264">
        <f>$C$34*E34+$C$35*E35-E32</f>
        <v>0</v>
      </c>
      <c r="F36" s="285">
        <f t="shared" ref="F36:I36" si="20">$C$34*F34+$C$35*F35-F32</f>
        <v>1</v>
      </c>
      <c r="G36" s="264">
        <f t="shared" si="20"/>
        <v>0.40000000000000036</v>
      </c>
      <c r="H36" s="264">
        <f t="shared" si="20"/>
        <v>0</v>
      </c>
      <c r="I36" s="264">
        <f t="shared" si="20"/>
        <v>-1.2000000000000002</v>
      </c>
      <c r="J36" s="265">
        <v>0</v>
      </c>
      <c r="K36" s="221"/>
      <c r="R36" s="312"/>
      <c r="S36" s="312"/>
      <c r="T36" s="221"/>
      <c r="U36" s="221"/>
      <c r="V36" s="221"/>
      <c r="W36" s="221"/>
      <c r="X36" s="221"/>
      <c r="Y36" s="221"/>
      <c r="Z36" s="221"/>
      <c r="AA36" s="221"/>
    </row>
    <row r="37" spans="2:28" ht="15.75" thickBot="1" x14ac:dyDescent="0.3">
      <c r="B37" s="616"/>
      <c r="C37" s="617"/>
      <c r="D37" s="278">
        <f>$C$33*D33</f>
        <v>-1</v>
      </c>
      <c r="E37" s="266">
        <f t="shared" ref="E37:I37" si="21">$C$33*E33</f>
        <v>0</v>
      </c>
      <c r="F37" s="286">
        <f t="shared" si="21"/>
        <v>-3</v>
      </c>
      <c r="G37" s="266">
        <f>$C$33*G33</f>
        <v>-0.19999999999999996</v>
      </c>
      <c r="H37" s="266">
        <f t="shared" si="21"/>
        <v>0</v>
      </c>
      <c r="I37" s="266">
        <f t="shared" si="21"/>
        <v>-0.4</v>
      </c>
      <c r="J37" s="267">
        <f>$C$33*J33-J32</f>
        <v>0</v>
      </c>
      <c r="K37" s="221"/>
      <c r="R37" s="312"/>
      <c r="S37" s="312"/>
      <c r="T37" s="221"/>
      <c r="U37" s="221"/>
      <c r="V37" s="221"/>
      <c r="W37" s="221"/>
      <c r="X37" s="221"/>
      <c r="Y37" s="221"/>
      <c r="Z37" s="221"/>
      <c r="AA37" s="221"/>
    </row>
    <row r="38" spans="2:28" ht="15.75" thickBot="1" x14ac:dyDescent="0.3">
      <c r="D38" s="327">
        <f>D36+D37</f>
        <v>23</v>
      </c>
      <c r="E38" s="328">
        <f t="shared" ref="E38" si="22">E36+E37</f>
        <v>0</v>
      </c>
      <c r="F38" s="329">
        <f t="shared" ref="F38" si="23">F36+F37</f>
        <v>-2</v>
      </c>
      <c r="G38" s="330">
        <f t="shared" ref="G38" si="24">G36+G37</f>
        <v>0.2000000000000004</v>
      </c>
      <c r="H38" s="331">
        <f t="shared" ref="H38" si="25">H36+H37</f>
        <v>0</v>
      </c>
      <c r="I38" s="331">
        <f t="shared" ref="I38" si="26">I36+I37</f>
        <v>-1.6</v>
      </c>
      <c r="J38" s="332">
        <f t="shared" ref="J38" si="27">J36+J37</f>
        <v>0</v>
      </c>
      <c r="K38" s="305"/>
      <c r="T38" s="304"/>
      <c r="U38" s="304"/>
      <c r="V38" s="304"/>
      <c r="W38" s="304"/>
      <c r="X38" s="305"/>
      <c r="Y38" s="305"/>
      <c r="Z38" s="305"/>
      <c r="AA38" s="305"/>
    </row>
    <row r="40" spans="2:28" ht="15.75" thickBot="1" x14ac:dyDescent="0.3"/>
    <row r="41" spans="2:28" ht="15.75" thickBot="1" x14ac:dyDescent="0.3">
      <c r="B41" s="598" t="s">
        <v>0</v>
      </c>
      <c r="C41" s="603" t="s">
        <v>1</v>
      </c>
      <c r="D41" s="605" t="s">
        <v>2</v>
      </c>
      <c r="E41" s="291" t="s">
        <v>3</v>
      </c>
      <c r="F41" s="189" t="s">
        <v>4</v>
      </c>
      <c r="G41" s="189" t="s">
        <v>5</v>
      </c>
      <c r="H41" s="189" t="s">
        <v>6</v>
      </c>
      <c r="I41" s="334" t="s">
        <v>7</v>
      </c>
      <c r="J41" s="301"/>
      <c r="K41" s="301"/>
      <c r="R41" s="312"/>
      <c r="S41" s="312"/>
      <c r="T41" s="312"/>
      <c r="U41" s="301"/>
      <c r="V41" s="301"/>
      <c r="W41" s="301"/>
      <c r="X41" s="301"/>
      <c r="Y41" s="301"/>
      <c r="Z41" s="301"/>
      <c r="AA41" s="301"/>
    </row>
    <row r="42" spans="2:28" ht="19.5" thickBot="1" x14ac:dyDescent="0.3">
      <c r="B42" s="600"/>
      <c r="C42" s="618"/>
      <c r="D42" s="601"/>
      <c r="E42" s="292">
        <v>6</v>
      </c>
      <c r="F42" s="276">
        <v>-1</v>
      </c>
      <c r="G42" s="276">
        <v>2</v>
      </c>
      <c r="H42" s="276">
        <v>0</v>
      </c>
      <c r="I42" s="335">
        <v>0</v>
      </c>
      <c r="J42" s="225"/>
      <c r="K42" s="225"/>
      <c r="R42" s="312"/>
      <c r="S42" s="312"/>
      <c r="T42" s="312"/>
      <c r="U42" s="310"/>
      <c r="V42" s="310"/>
      <c r="W42" s="310"/>
      <c r="X42" s="310"/>
      <c r="Y42" s="310"/>
      <c r="Z42" s="225"/>
      <c r="AA42" s="225"/>
    </row>
    <row r="43" spans="2:28" ht="19.5" thickBot="1" x14ac:dyDescent="0.3">
      <c r="B43" s="288" t="s">
        <v>22</v>
      </c>
      <c r="C43" s="299">
        <f>F42</f>
        <v>-1</v>
      </c>
      <c r="D43" s="284">
        <f>D33/$F$33</f>
        <v>0.33333333333333331</v>
      </c>
      <c r="E43" s="284">
        <f t="shared" ref="E43:I43" si="28">E33/$F$33</f>
        <v>0</v>
      </c>
      <c r="F43" s="284">
        <f t="shared" si="28"/>
        <v>1</v>
      </c>
      <c r="G43" s="284">
        <f t="shared" si="28"/>
        <v>6.6666666666666652E-2</v>
      </c>
      <c r="H43" s="284">
        <f t="shared" si="28"/>
        <v>0</v>
      </c>
      <c r="I43" s="289">
        <f t="shared" si="28"/>
        <v>0.13333333333333333</v>
      </c>
      <c r="J43" s="290">
        <f>D43/I43</f>
        <v>2.5</v>
      </c>
      <c r="R43" s="311"/>
      <c r="S43" s="221"/>
      <c r="T43" s="310"/>
      <c r="U43" s="310"/>
      <c r="V43" s="310"/>
      <c r="W43" s="310"/>
      <c r="X43" s="310"/>
      <c r="Y43" s="310"/>
      <c r="Z43" s="310"/>
      <c r="AA43" s="310"/>
      <c r="AB43" s="310"/>
    </row>
    <row r="44" spans="2:28" ht="19.5" thickBot="1" x14ac:dyDescent="0.3">
      <c r="B44" s="296" t="s">
        <v>24</v>
      </c>
      <c r="C44" s="297">
        <f>H42</f>
        <v>0</v>
      </c>
      <c r="D44" s="294">
        <f>D34-D$43*$F34</f>
        <v>8.6666666666666661</v>
      </c>
      <c r="E44" s="294">
        <f t="shared" ref="E44:I44" si="29">E34-E$43*$F34</f>
        <v>0</v>
      </c>
      <c r="F44" s="294">
        <f t="shared" si="29"/>
        <v>0</v>
      </c>
      <c r="G44" s="294">
        <f t="shared" si="29"/>
        <v>0.53333333333333344</v>
      </c>
      <c r="H44" s="294">
        <f t="shared" si="29"/>
        <v>1</v>
      </c>
      <c r="I44" s="289">
        <f t="shared" si="29"/>
        <v>-0.93333333333333335</v>
      </c>
      <c r="J44" s="338">
        <f t="shared" ref="J44:J45" si="30">D44/I44</f>
        <v>-9.2857142857142847</v>
      </c>
      <c r="R44" s="311"/>
      <c r="S44" s="221"/>
      <c r="T44" s="310"/>
      <c r="U44" s="310"/>
      <c r="V44" s="310"/>
      <c r="W44" s="310"/>
      <c r="X44" s="310"/>
      <c r="Y44" s="310"/>
      <c r="Z44" s="310"/>
      <c r="AA44" s="310"/>
      <c r="AB44" s="310"/>
    </row>
    <row r="45" spans="2:28" ht="19.5" thickBot="1" x14ac:dyDescent="0.3">
      <c r="B45" s="279" t="s">
        <v>21</v>
      </c>
      <c r="C45" s="298">
        <f>E42</f>
        <v>6</v>
      </c>
      <c r="D45" s="282">
        <f>D35-D$43*$F35</f>
        <v>4</v>
      </c>
      <c r="E45" s="282">
        <f t="shared" ref="E45:I45" si="31">E35-E$43*$F35</f>
        <v>1</v>
      </c>
      <c r="F45" s="282">
        <f t="shared" si="31"/>
        <v>0</v>
      </c>
      <c r="G45" s="282">
        <f t="shared" si="31"/>
        <v>0.4</v>
      </c>
      <c r="H45" s="282">
        <f t="shared" si="31"/>
        <v>0</v>
      </c>
      <c r="I45" s="336">
        <f t="shared" si="31"/>
        <v>-0.2</v>
      </c>
      <c r="J45" s="338">
        <f t="shared" si="30"/>
        <v>-20</v>
      </c>
      <c r="R45" s="311"/>
      <c r="S45" s="221"/>
      <c r="T45" s="310"/>
      <c r="U45" s="310"/>
      <c r="V45" s="310"/>
      <c r="W45" s="310"/>
      <c r="X45" s="310"/>
      <c r="Y45" s="310"/>
      <c r="Z45" s="310"/>
      <c r="AA45" s="310"/>
      <c r="AB45" s="310"/>
    </row>
    <row r="46" spans="2:28" x14ac:dyDescent="0.25">
      <c r="B46" s="614" t="s">
        <v>8</v>
      </c>
      <c r="C46" s="615"/>
      <c r="D46" s="277">
        <f>$C$43*D43+$C$44*D44+$C$45*D45</f>
        <v>23.666666666666668</v>
      </c>
      <c r="E46" s="264">
        <f>$C$43*E43+$C$44*E44+$C$45*E45-E42</f>
        <v>0</v>
      </c>
      <c r="F46" s="264">
        <f t="shared" ref="F46:H46" si="32">$C$43*F43+$C$44*F44+$C$45*F45-F42</f>
        <v>0</v>
      </c>
      <c r="G46" s="264">
        <f>$C$43*G43+$C$44*G44+$C$45*G45-G42</f>
        <v>0.33333333333333393</v>
      </c>
      <c r="H46" s="264">
        <f t="shared" si="32"/>
        <v>0</v>
      </c>
      <c r="I46" s="337">
        <f>$C$43*I43+$C$44*I44+$C$45*I45-I42</f>
        <v>-1.3333333333333335</v>
      </c>
      <c r="J46" s="221"/>
      <c r="K46" s="221"/>
      <c r="R46" s="312"/>
      <c r="S46" s="312"/>
      <c r="T46" s="221"/>
      <c r="U46" s="221"/>
      <c r="V46" s="221"/>
      <c r="W46" s="221"/>
      <c r="X46" s="221"/>
      <c r="Y46" s="221"/>
      <c r="Z46" s="221"/>
      <c r="AA46" s="221"/>
    </row>
    <row r="47" spans="2:28" ht="15.75" thickBot="1" x14ac:dyDescent="0.3">
      <c r="B47" s="616"/>
      <c r="C47" s="617"/>
      <c r="D47" s="278"/>
      <c r="E47" s="266"/>
      <c r="F47" s="266"/>
      <c r="G47" s="266"/>
      <c r="H47" s="266"/>
      <c r="I47" s="267"/>
      <c r="J47" s="221"/>
      <c r="K47" s="221"/>
      <c r="R47" s="312"/>
      <c r="S47" s="312"/>
      <c r="T47" s="221"/>
      <c r="U47" s="221"/>
      <c r="V47" s="221"/>
      <c r="W47" s="221"/>
      <c r="X47" s="221"/>
      <c r="Y47" s="221"/>
      <c r="Z47" s="221"/>
      <c r="AA47" s="221"/>
    </row>
    <row r="48" spans="2:28" x14ac:dyDescent="0.25">
      <c r="D48" s="304"/>
      <c r="E48" s="306"/>
      <c r="F48" s="304"/>
      <c r="G48" s="304"/>
      <c r="H48" s="305"/>
      <c r="I48" s="305"/>
      <c r="J48" s="305"/>
      <c r="K48" s="305"/>
      <c r="T48" s="304"/>
      <c r="U48" s="304"/>
      <c r="V48" s="304"/>
      <c r="W48" s="304"/>
      <c r="X48" s="305"/>
      <c r="Y48" s="305"/>
      <c r="Z48" s="305"/>
      <c r="AA48" s="305"/>
    </row>
    <row r="50" spans="2:26" ht="15.75" thickBot="1" x14ac:dyDescent="0.3">
      <c r="R50" s="312"/>
      <c r="S50" s="312"/>
      <c r="T50" s="312"/>
      <c r="U50" s="301"/>
      <c r="V50" s="301"/>
      <c r="W50" s="301"/>
      <c r="X50" s="301"/>
      <c r="Y50" s="301"/>
      <c r="Z50" s="301"/>
    </row>
    <row r="51" spans="2:26" ht="19.5" thickBot="1" x14ac:dyDescent="0.3">
      <c r="B51" s="598" t="s">
        <v>0</v>
      </c>
      <c r="C51" s="603" t="s">
        <v>1</v>
      </c>
      <c r="D51" s="605" t="s">
        <v>2</v>
      </c>
      <c r="E51" s="291" t="s">
        <v>3</v>
      </c>
      <c r="F51" s="189" t="s">
        <v>4</v>
      </c>
      <c r="G51" s="189" t="s">
        <v>5</v>
      </c>
      <c r="H51" s="189" t="s">
        <v>6</v>
      </c>
      <c r="I51" s="190" t="s">
        <v>7</v>
      </c>
      <c r="J51" s="301"/>
      <c r="R51" s="312"/>
      <c r="S51" s="312"/>
      <c r="T51" s="312"/>
      <c r="U51" s="310"/>
      <c r="V51" s="310"/>
      <c r="W51" s="310"/>
      <c r="X51" s="310"/>
      <c r="Y51" s="310"/>
      <c r="Z51" s="225"/>
    </row>
    <row r="52" spans="2:26" ht="19.5" thickBot="1" x14ac:dyDescent="0.3">
      <c r="B52" s="600"/>
      <c r="C52" s="618"/>
      <c r="D52" s="601"/>
      <c r="E52" s="292">
        <v>6</v>
      </c>
      <c r="F52" s="276">
        <v>-1</v>
      </c>
      <c r="G52" s="276">
        <v>2</v>
      </c>
      <c r="H52" s="276">
        <v>0</v>
      </c>
      <c r="I52" s="340">
        <v>0</v>
      </c>
      <c r="J52" s="225"/>
      <c r="R52" s="311"/>
      <c r="S52" s="221"/>
      <c r="T52" s="310"/>
      <c r="U52" s="310"/>
      <c r="V52" s="310"/>
      <c r="W52" s="310"/>
      <c r="X52" s="310"/>
      <c r="Y52" s="310"/>
      <c r="Z52" s="310"/>
    </row>
    <row r="53" spans="2:26" ht="18.75" x14ac:dyDescent="0.25">
      <c r="B53" s="293" t="str">
        <f>I51</f>
        <v>х5</v>
      </c>
      <c r="C53" s="298">
        <f>I52</f>
        <v>0</v>
      </c>
      <c r="D53" s="308">
        <f>D43/$I$43</f>
        <v>2.5</v>
      </c>
      <c r="E53" s="294">
        <f t="shared" ref="E53:I53" si="33">E43/$I$43</f>
        <v>0</v>
      </c>
      <c r="F53" s="294">
        <f t="shared" si="33"/>
        <v>7.5</v>
      </c>
      <c r="G53" s="294">
        <f t="shared" si="33"/>
        <v>0.49999999999999989</v>
      </c>
      <c r="H53" s="294">
        <f t="shared" si="33"/>
        <v>0</v>
      </c>
      <c r="I53" s="341">
        <f t="shared" si="33"/>
        <v>1</v>
      </c>
      <c r="J53" s="310"/>
      <c r="R53" s="311"/>
      <c r="S53" s="221"/>
      <c r="T53" s="310"/>
      <c r="U53" s="310"/>
      <c r="V53" s="310"/>
      <c r="W53" s="310"/>
      <c r="X53" s="310"/>
      <c r="Y53" s="310"/>
      <c r="Z53" s="310"/>
    </row>
    <row r="54" spans="2:26" ht="18.75" x14ac:dyDescent="0.25">
      <c r="B54" s="296" t="s">
        <v>24</v>
      </c>
      <c r="C54" s="297">
        <f>H52</f>
        <v>0</v>
      </c>
      <c r="D54" s="308">
        <f>D44-D$53*$I44</f>
        <v>11</v>
      </c>
      <c r="E54" s="294">
        <f t="shared" ref="E54:I55" si="34">E44-E$53*$I44</f>
        <v>0</v>
      </c>
      <c r="F54" s="294">
        <f t="shared" si="34"/>
        <v>7</v>
      </c>
      <c r="G54" s="294">
        <f t="shared" si="34"/>
        <v>1</v>
      </c>
      <c r="H54" s="294">
        <f t="shared" si="34"/>
        <v>1</v>
      </c>
      <c r="I54" s="341">
        <f t="shared" si="34"/>
        <v>0</v>
      </c>
      <c r="J54" s="310"/>
      <c r="R54" s="311"/>
      <c r="S54" s="221"/>
      <c r="T54" s="310"/>
      <c r="U54" s="310"/>
      <c r="V54" s="310"/>
      <c r="W54" s="310"/>
      <c r="X54" s="310"/>
      <c r="Y54" s="310"/>
      <c r="Z54" s="310"/>
    </row>
    <row r="55" spans="2:26" ht="19.5" thickBot="1" x14ac:dyDescent="0.3">
      <c r="B55" s="279" t="s">
        <v>21</v>
      </c>
      <c r="C55" s="298">
        <f>E52</f>
        <v>6</v>
      </c>
      <c r="D55" s="308">
        <f>D45-D$53*$I45</f>
        <v>4.5</v>
      </c>
      <c r="E55" s="294">
        <f t="shared" si="34"/>
        <v>1</v>
      </c>
      <c r="F55" s="294">
        <f t="shared" si="34"/>
        <v>1.5</v>
      </c>
      <c r="G55" s="294">
        <f t="shared" si="34"/>
        <v>0.5</v>
      </c>
      <c r="H55" s="294">
        <f t="shared" si="34"/>
        <v>0</v>
      </c>
      <c r="I55" s="341">
        <f t="shared" si="34"/>
        <v>0</v>
      </c>
      <c r="J55" s="310"/>
      <c r="R55" s="312"/>
      <c r="S55" s="312"/>
      <c r="T55" s="221"/>
      <c r="U55" s="221"/>
      <c r="V55" s="221"/>
      <c r="W55" s="221"/>
      <c r="X55" s="221"/>
      <c r="Y55" s="221"/>
      <c r="Z55" s="221"/>
    </row>
    <row r="56" spans="2:26" x14ac:dyDescent="0.25">
      <c r="B56" s="614" t="s">
        <v>8</v>
      </c>
      <c r="C56" s="615"/>
      <c r="D56" s="339">
        <f>$C$53*D53+$C$54*D54+$C$55*D55</f>
        <v>27</v>
      </c>
      <c r="E56" s="277">
        <f>$C$53*E53+$C$54*E54+$C$55*E55-E52</f>
        <v>0</v>
      </c>
      <c r="F56" s="277">
        <f t="shared" ref="F56:I56" si="35">$C$53*F53+$C$54*F54+$C$55*F55-F52</f>
        <v>10</v>
      </c>
      <c r="G56" s="277">
        <f t="shared" si="35"/>
        <v>1</v>
      </c>
      <c r="H56" s="277">
        <f t="shared" si="35"/>
        <v>0</v>
      </c>
      <c r="I56" s="342">
        <f t="shared" si="35"/>
        <v>0</v>
      </c>
      <c r="J56" s="221"/>
    </row>
    <row r="57" spans="2:26" ht="15.75" thickBot="1" x14ac:dyDescent="0.3">
      <c r="B57" s="616"/>
      <c r="C57" s="617"/>
      <c r="D57" s="278"/>
      <c r="E57" s="278"/>
      <c r="F57" s="278"/>
      <c r="G57" s="278"/>
      <c r="H57" s="278"/>
      <c r="I57" s="343"/>
      <c r="J57" s="221"/>
    </row>
    <row r="58" spans="2:26" ht="15.75" thickBot="1" x14ac:dyDescent="0.3"/>
    <row r="59" spans="2:26" x14ac:dyDescent="0.25">
      <c r="E59" s="344" t="s">
        <v>21</v>
      </c>
      <c r="F59" s="345" t="s">
        <v>22</v>
      </c>
      <c r="G59" s="345" t="s">
        <v>23</v>
      </c>
      <c r="H59" s="345" t="s">
        <v>24</v>
      </c>
      <c r="I59" s="346" t="s">
        <v>25</v>
      </c>
    </row>
    <row r="60" spans="2:26" ht="15.75" thickBot="1" x14ac:dyDescent="0.3">
      <c r="E60" s="10">
        <f>D55</f>
        <v>4.5</v>
      </c>
      <c r="F60" s="11">
        <f>0</f>
        <v>0</v>
      </c>
      <c r="G60" s="11">
        <v>0</v>
      </c>
      <c r="H60" s="11">
        <f>D54</f>
        <v>11</v>
      </c>
      <c r="I60" s="12">
        <f>D53</f>
        <v>2.5</v>
      </c>
    </row>
    <row r="61" spans="2:26" ht="15.75" thickBot="1" x14ac:dyDescent="0.3"/>
    <row r="62" spans="2:26" x14ac:dyDescent="0.25">
      <c r="E62" s="5">
        <f>2*E60+3*F60+G60</f>
        <v>9</v>
      </c>
      <c r="F62" s="6">
        <v>9</v>
      </c>
      <c r="G62" s="7" t="b">
        <f>EXACT(E62,F62)</f>
        <v>1</v>
      </c>
    </row>
    <row r="63" spans="2:26" x14ac:dyDescent="0.25">
      <c r="E63" s="8">
        <f>-2*E60+4*F60+H60</f>
        <v>2</v>
      </c>
      <c r="F63" s="1">
        <v>2</v>
      </c>
      <c r="G63" s="9" t="b">
        <f t="shared" ref="G63:G64" si="36">EXACT(E63,F63)</f>
        <v>1</v>
      </c>
    </row>
    <row r="64" spans="2:26" ht="15.75" thickBot="1" x14ac:dyDescent="0.3">
      <c r="E64" s="10">
        <f>5*E60+2*G60-I60</f>
        <v>20</v>
      </c>
      <c r="F64" s="11">
        <v>20</v>
      </c>
      <c r="G64" s="12" t="b">
        <f t="shared" si="36"/>
        <v>1</v>
      </c>
    </row>
    <row r="65" spans="2:11" ht="15.75" thickBot="1" x14ac:dyDescent="0.3"/>
    <row r="66" spans="2:11" ht="15.75" thickBot="1" x14ac:dyDescent="0.3">
      <c r="E66" s="258">
        <f>6*E60-F60+2*G60</f>
        <v>27</v>
      </c>
      <c r="F66" s="178">
        <f>D56</f>
        <v>27</v>
      </c>
      <c r="G66" s="259" t="b">
        <f t="shared" ref="G66" si="37">EXACT(E66,F66)</f>
        <v>1</v>
      </c>
    </row>
    <row r="74" spans="2:11" x14ac:dyDescent="0.25">
      <c r="C74" s="312"/>
      <c r="D74" s="312"/>
      <c r="E74" s="312"/>
      <c r="F74" s="301"/>
      <c r="G74" s="301"/>
      <c r="H74" s="301"/>
      <c r="I74" s="301"/>
      <c r="J74" s="301"/>
      <c r="K74" s="301"/>
    </row>
    <row r="75" spans="2:11" ht="18.75" x14ac:dyDescent="0.25">
      <c r="C75" s="312"/>
      <c r="D75" s="312"/>
      <c r="E75" s="312"/>
      <c r="F75" s="310"/>
      <c r="G75" s="310"/>
      <c r="H75" s="310"/>
      <c r="I75" s="310"/>
      <c r="J75" s="310"/>
      <c r="K75" s="225"/>
    </row>
    <row r="76" spans="2:11" ht="18.75" x14ac:dyDescent="0.25">
      <c r="C76" s="311"/>
      <c r="D76" s="221"/>
      <c r="E76" s="310"/>
      <c r="F76" s="310"/>
      <c r="G76" s="310"/>
      <c r="H76" s="310"/>
      <c r="I76" s="310"/>
      <c r="J76" s="310"/>
      <c r="K76" s="310"/>
    </row>
    <row r="77" spans="2:11" ht="18.75" x14ac:dyDescent="0.25">
      <c r="C77" s="311"/>
      <c r="D77" s="221"/>
      <c r="E77" s="310"/>
      <c r="F77" s="310"/>
      <c r="G77" s="310"/>
      <c r="H77" s="310"/>
      <c r="I77" s="310"/>
      <c r="J77" s="310"/>
      <c r="K77" s="310"/>
    </row>
    <row r="78" spans="2:11" ht="18.75" x14ac:dyDescent="0.25">
      <c r="C78" s="311"/>
      <c r="D78" s="221"/>
      <c r="E78" s="310"/>
      <c r="F78" s="310"/>
      <c r="G78" s="310"/>
      <c r="H78" s="310"/>
      <c r="I78" s="310"/>
      <c r="J78" s="310"/>
      <c r="K78" s="310"/>
    </row>
    <row r="79" spans="2:11" x14ac:dyDescent="0.25">
      <c r="B79" s="312"/>
      <c r="C79" s="312"/>
      <c r="D79" s="312"/>
      <c r="E79" s="301"/>
      <c r="F79" s="301"/>
      <c r="G79" s="301"/>
      <c r="H79" s="301"/>
      <c r="I79" s="301"/>
      <c r="J79" s="301"/>
      <c r="K79" s="221"/>
    </row>
    <row r="80" spans="2:11" ht="18.75" x14ac:dyDescent="0.25">
      <c r="B80" s="312"/>
      <c r="C80" s="312"/>
      <c r="D80" s="312"/>
      <c r="E80" s="310"/>
      <c r="F80" s="310"/>
      <c r="G80" s="310"/>
      <c r="H80" s="310"/>
      <c r="I80" s="310"/>
      <c r="J80" s="225"/>
      <c r="K80" s="221"/>
    </row>
    <row r="81" spans="2:10" ht="18.75" x14ac:dyDescent="0.25">
      <c r="B81" s="311"/>
      <c r="C81" s="221"/>
      <c r="D81" s="310"/>
      <c r="E81" s="310"/>
      <c r="F81" s="310"/>
      <c r="G81" s="310"/>
      <c r="H81" s="310"/>
      <c r="I81" s="310"/>
      <c r="J81" s="310"/>
    </row>
    <row r="82" spans="2:10" ht="18.75" x14ac:dyDescent="0.25">
      <c r="B82" s="311"/>
      <c r="C82" s="221"/>
      <c r="D82" s="310"/>
      <c r="E82" s="310"/>
      <c r="F82" s="310"/>
      <c r="G82" s="310"/>
      <c r="H82" s="310"/>
      <c r="I82" s="310"/>
      <c r="J82" s="310"/>
    </row>
    <row r="83" spans="2:10" ht="18.75" x14ac:dyDescent="0.25">
      <c r="B83" s="311"/>
      <c r="C83" s="221"/>
      <c r="D83" s="310"/>
      <c r="E83" s="310"/>
      <c r="F83" s="310"/>
      <c r="G83" s="310"/>
      <c r="H83" s="310"/>
      <c r="I83" s="310"/>
      <c r="J83" s="310"/>
    </row>
    <row r="84" spans="2:10" x14ac:dyDescent="0.25">
      <c r="B84" s="312"/>
      <c r="C84" s="312"/>
      <c r="D84" s="221"/>
      <c r="E84" s="221"/>
      <c r="F84" s="221"/>
      <c r="G84" s="221"/>
      <c r="H84" s="221"/>
      <c r="I84" s="221"/>
      <c r="J84" s="221"/>
    </row>
    <row r="85" spans="2:10" x14ac:dyDescent="0.25">
      <c r="B85" s="312"/>
      <c r="C85" s="312"/>
      <c r="D85" s="221"/>
      <c r="E85" s="221"/>
      <c r="F85" s="221"/>
      <c r="G85" s="221"/>
      <c r="H85" s="221"/>
      <c r="I85" s="221"/>
      <c r="J85" s="221"/>
    </row>
  </sheetData>
  <mergeCells count="16">
    <mergeCell ref="C31:C32"/>
    <mergeCell ref="D31:D32"/>
    <mergeCell ref="B36:C37"/>
    <mergeCell ref="B20:B21"/>
    <mergeCell ref="C20:C21"/>
    <mergeCell ref="D20:D21"/>
    <mergeCell ref="B25:C26"/>
    <mergeCell ref="B31:B32"/>
    <mergeCell ref="B56:C57"/>
    <mergeCell ref="B41:B42"/>
    <mergeCell ref="C41:C42"/>
    <mergeCell ref="D41:D42"/>
    <mergeCell ref="B46:C47"/>
    <mergeCell ref="B51:B52"/>
    <mergeCell ref="C51:C52"/>
    <mergeCell ref="D51:D52"/>
  </mergeCells>
  <conditionalFormatting sqref="G62:G64">
    <cfRule type="cellIs" dxfId="5" priority="3" operator="equal">
      <formula>FALSE</formula>
    </cfRule>
    <cfRule type="cellIs" dxfId="4" priority="4" operator="equal">
      <formula>TRUE</formula>
    </cfRule>
  </conditionalFormatting>
  <conditionalFormatting sqref="G66">
    <cfRule type="cellIs" dxfId="3" priority="1" operator="equal">
      <formula>FALSE</formula>
    </cfRule>
    <cfRule type="cellIs" dxfId="2" priority="2" operator="equal">
      <formula>TRUE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48A6-69C0-4ACA-B04E-EFF3D053A035}">
  <dimension ref="B1:U83"/>
  <sheetViews>
    <sheetView topLeftCell="A23" zoomScale="115" zoomScaleNormal="115" workbookViewId="0">
      <selection activeCell="S42" sqref="S42"/>
    </sheetView>
  </sheetViews>
  <sheetFormatPr defaultRowHeight="15" x14ac:dyDescent="0.25"/>
  <cols>
    <col min="2" max="2" width="10.28515625" customWidth="1"/>
  </cols>
  <sheetData>
    <row r="1" spans="2:9" ht="15.75" thickBot="1" x14ac:dyDescent="0.3">
      <c r="B1" s="305"/>
      <c r="C1" s="351"/>
    </row>
    <row r="2" spans="2:9" ht="15.75" thickBot="1" x14ac:dyDescent="0.3">
      <c r="D2" s="175" t="s">
        <v>44</v>
      </c>
      <c r="E2" s="259">
        <v>30</v>
      </c>
    </row>
    <row r="3" spans="2:9" x14ac:dyDescent="0.25">
      <c r="G3" t="s">
        <v>36</v>
      </c>
    </row>
    <row r="10" spans="2:9" ht="15.75" thickBot="1" x14ac:dyDescent="0.3"/>
    <row r="11" spans="2:9" ht="15.75" thickBot="1" x14ac:dyDescent="0.3">
      <c r="B11" s="175" t="s">
        <v>21</v>
      </c>
      <c r="C11" s="177" t="s">
        <v>22</v>
      </c>
      <c r="D11" s="177" t="s">
        <v>23</v>
      </c>
      <c r="E11" s="177" t="s">
        <v>24</v>
      </c>
      <c r="F11" s="177" t="s">
        <v>25</v>
      </c>
      <c r="G11" s="177" t="s">
        <v>31</v>
      </c>
      <c r="H11" s="178"/>
      <c r="I11" s="179" t="s">
        <v>30</v>
      </c>
    </row>
    <row r="12" spans="2:9" x14ac:dyDescent="0.25">
      <c r="B12" s="13">
        <v>2</v>
      </c>
      <c r="C12" s="14">
        <v>1</v>
      </c>
      <c r="D12" s="14">
        <v>2</v>
      </c>
      <c r="E12" s="14">
        <v>0</v>
      </c>
      <c r="F12" s="14">
        <v>1</v>
      </c>
      <c r="G12" s="14">
        <v>0</v>
      </c>
      <c r="H12" s="14" t="s">
        <v>26</v>
      </c>
      <c r="I12" s="180">
        <v>4</v>
      </c>
    </row>
    <row r="13" spans="2:9" ht="15.75" thickBot="1" x14ac:dyDescent="0.3">
      <c r="B13" s="10">
        <v>1</v>
      </c>
      <c r="C13" s="11">
        <v>2</v>
      </c>
      <c r="D13" s="11">
        <v>-1</v>
      </c>
      <c r="E13" s="11">
        <v>1</v>
      </c>
      <c r="F13" s="11">
        <v>0</v>
      </c>
      <c r="G13" s="11">
        <v>-1</v>
      </c>
      <c r="H13" s="11" t="s">
        <v>26</v>
      </c>
      <c r="I13" s="12">
        <v>1</v>
      </c>
    </row>
    <row r="14" spans="2:9" ht="15.75" thickBot="1" x14ac:dyDescent="0.3"/>
    <row r="15" spans="2:9" ht="16.5" thickBot="1" x14ac:dyDescent="0.3">
      <c r="C15" s="360" t="s">
        <v>47</v>
      </c>
      <c r="D15" s="175" t="s">
        <v>21</v>
      </c>
      <c r="E15" s="177" t="s">
        <v>22</v>
      </c>
      <c r="F15" s="179" t="s">
        <v>23</v>
      </c>
    </row>
    <row r="16" spans="2:9" ht="15.75" thickBot="1" x14ac:dyDescent="0.3">
      <c r="B16" s="305"/>
      <c r="C16" s="183" t="s">
        <v>29</v>
      </c>
      <c r="D16" s="184">
        <v>1</v>
      </c>
      <c r="E16" s="185">
        <v>3</v>
      </c>
      <c r="F16" s="186">
        <v>-5</v>
      </c>
      <c r="G16" t="s">
        <v>45</v>
      </c>
    </row>
    <row r="18" spans="2:21" ht="15.75" thickBot="1" x14ac:dyDescent="0.3"/>
    <row r="19" spans="2:21" ht="15.75" thickBot="1" x14ac:dyDescent="0.3">
      <c r="B19" s="607" t="s">
        <v>0</v>
      </c>
      <c r="C19" s="609" t="s">
        <v>1</v>
      </c>
      <c r="D19" s="611" t="s">
        <v>2</v>
      </c>
      <c r="E19" s="187" t="str">
        <f>$B$11</f>
        <v>x1</v>
      </c>
      <c r="F19" s="189" t="str">
        <f>$C$11</f>
        <v>x2</v>
      </c>
      <c r="G19" s="188" t="str">
        <f>$D$11</f>
        <v>x3</v>
      </c>
      <c r="H19" s="189" t="str">
        <f>$E$11</f>
        <v>x4</v>
      </c>
      <c r="I19" s="189" t="str">
        <f>$F$11</f>
        <v>x5</v>
      </c>
      <c r="J19" s="190" t="str">
        <f>$G$11</f>
        <v>x6</v>
      </c>
    </row>
    <row r="20" spans="2:21" ht="15.75" thickBot="1" x14ac:dyDescent="0.3">
      <c r="B20" s="608"/>
      <c r="C20" s="621"/>
      <c r="D20" s="622"/>
      <c r="E20" s="191">
        <f>$D$16</f>
        <v>1</v>
      </c>
      <c r="F20" s="191">
        <f>$E$16</f>
        <v>3</v>
      </c>
      <c r="G20" s="348">
        <f>$F$16</f>
        <v>-5</v>
      </c>
      <c r="H20" s="193">
        <v>0</v>
      </c>
      <c r="I20" s="193">
        <v>0</v>
      </c>
      <c r="J20" s="347">
        <v>0</v>
      </c>
    </row>
    <row r="21" spans="2:21" x14ac:dyDescent="0.25">
      <c r="B21" s="195" t="str">
        <f>$F$11</f>
        <v>x5</v>
      </c>
      <c r="C21" s="350">
        <f>I20</f>
        <v>0</v>
      </c>
      <c r="D21" s="197">
        <f>I12</f>
        <v>4</v>
      </c>
      <c r="E21" s="197">
        <f>B12</f>
        <v>2</v>
      </c>
      <c r="F21" s="197">
        <f t="shared" ref="F21:J21" si="0">C12</f>
        <v>1</v>
      </c>
      <c r="G21" s="197">
        <f t="shared" si="0"/>
        <v>2</v>
      </c>
      <c r="H21" s="197">
        <f t="shared" si="0"/>
        <v>0</v>
      </c>
      <c r="I21" s="197">
        <f t="shared" si="0"/>
        <v>1</v>
      </c>
      <c r="J21" s="355">
        <f t="shared" si="0"/>
        <v>0</v>
      </c>
      <c r="K21" s="199">
        <f>D21/G21</f>
        <v>2</v>
      </c>
    </row>
    <row r="22" spans="2:21" ht="15.75" thickBot="1" x14ac:dyDescent="0.3">
      <c r="B22" s="352" t="str">
        <f>$E$11</f>
        <v>x4</v>
      </c>
      <c r="C22" s="353">
        <f>H20</f>
        <v>0</v>
      </c>
      <c r="D22" s="236">
        <f>I13</f>
        <v>1</v>
      </c>
      <c r="E22" s="236">
        <f>B13</f>
        <v>1</v>
      </c>
      <c r="F22" s="236">
        <f t="shared" ref="F22:J22" si="1">C13</f>
        <v>2</v>
      </c>
      <c r="G22" s="237">
        <f t="shared" si="1"/>
        <v>-1</v>
      </c>
      <c r="H22" s="236">
        <f>E13</f>
        <v>1</v>
      </c>
      <c r="I22" s="236">
        <f t="shared" si="1"/>
        <v>0</v>
      </c>
      <c r="J22" s="238">
        <f t="shared" si="1"/>
        <v>-1</v>
      </c>
      <c r="K22" s="213">
        <f>D22/G22</f>
        <v>-1</v>
      </c>
    </row>
    <row r="23" spans="2:21" ht="15.75" thickBot="1" x14ac:dyDescent="0.3">
      <c r="B23" s="614" t="s">
        <v>8</v>
      </c>
      <c r="C23" s="619"/>
      <c r="D23" s="240">
        <f>$C$21*D21+$C$22*D22</f>
        <v>0</v>
      </c>
      <c r="E23" s="242">
        <f>$C$21*E21+$C$22*E22-E20</f>
        <v>-1</v>
      </c>
      <c r="F23" s="242">
        <f>$C$21*F21+$C$22*F22-F20</f>
        <v>-3</v>
      </c>
      <c r="G23" s="354">
        <f>$C$21*G21+$C$22*G22-G20</f>
        <v>5</v>
      </c>
      <c r="H23" s="242">
        <f>$C$21*H21+$C$22*H22-H20</f>
        <v>0</v>
      </c>
      <c r="I23" s="242">
        <f>$C$21*I21+$C$22*I22-I20</f>
        <v>0</v>
      </c>
      <c r="J23" s="244">
        <v>0</v>
      </c>
      <c r="U23" t="s">
        <v>45</v>
      </c>
    </row>
    <row r="24" spans="2:21" ht="15.75" thickBot="1" x14ac:dyDescent="0.3">
      <c r="B24" s="616"/>
      <c r="C24" s="620"/>
      <c r="D24" s="225"/>
      <c r="E24" s="225"/>
      <c r="F24" s="225"/>
      <c r="G24" s="225"/>
      <c r="H24" s="225"/>
      <c r="I24" s="225"/>
      <c r="J24" s="225"/>
      <c r="S24" t="s">
        <v>46</v>
      </c>
    </row>
    <row r="26" spans="2:21" ht="15.75" thickBot="1" x14ac:dyDescent="0.3"/>
    <row r="27" spans="2:21" ht="15.75" thickBot="1" x14ac:dyDescent="0.3">
      <c r="B27" s="607" t="s">
        <v>0</v>
      </c>
      <c r="C27" s="609" t="s">
        <v>1</v>
      </c>
      <c r="D27" s="611" t="s">
        <v>2</v>
      </c>
      <c r="E27" s="187" t="str">
        <f>$B$11</f>
        <v>x1</v>
      </c>
      <c r="F27" s="189" t="str">
        <f>$C$11</f>
        <v>x2</v>
      </c>
      <c r="G27" s="189" t="str">
        <f>$D$11</f>
        <v>x3</v>
      </c>
      <c r="H27" s="189" t="str">
        <f>$E$11</f>
        <v>x4</v>
      </c>
      <c r="I27" s="189" t="str">
        <f>$F$11</f>
        <v>x5</v>
      </c>
      <c r="J27" s="190" t="str">
        <f>$G$11</f>
        <v>x6</v>
      </c>
      <c r="O27" s="175" t="s">
        <v>40</v>
      </c>
      <c r="P27" s="177" t="s">
        <v>22</v>
      </c>
      <c r="Q27" s="177" t="s">
        <v>23</v>
      </c>
      <c r="R27" s="177" t="s">
        <v>24</v>
      </c>
      <c r="S27" s="177" t="s">
        <v>25</v>
      </c>
      <c r="T27" s="177" t="s">
        <v>31</v>
      </c>
      <c r="U27" s="179" t="s">
        <v>48</v>
      </c>
    </row>
    <row r="28" spans="2:21" ht="15.75" thickBot="1" x14ac:dyDescent="0.3">
      <c r="B28" s="608"/>
      <c r="C28" s="621"/>
      <c r="D28" s="622"/>
      <c r="E28" s="191">
        <f>$D$16</f>
        <v>1</v>
      </c>
      <c r="F28" s="191">
        <f>$E$16</f>
        <v>3</v>
      </c>
      <c r="G28" s="191">
        <f>$F$16</f>
        <v>-5</v>
      </c>
      <c r="H28" s="193">
        <v>0</v>
      </c>
      <c r="I28" s="193">
        <v>0</v>
      </c>
      <c r="J28" s="347">
        <v>0</v>
      </c>
      <c r="O28" s="184">
        <v>0</v>
      </c>
      <c r="P28" s="185">
        <v>0</v>
      </c>
      <c r="Q28" s="185">
        <f>$D$29</f>
        <v>2</v>
      </c>
      <c r="R28" s="185">
        <f>$D$30</f>
        <v>3</v>
      </c>
      <c r="S28" s="185">
        <v>0</v>
      </c>
      <c r="T28" s="185">
        <v>0</v>
      </c>
      <c r="U28" s="186">
        <f>D31</f>
        <v>-10</v>
      </c>
    </row>
    <row r="29" spans="2:21" ht="15.75" thickBot="1" x14ac:dyDescent="0.3">
      <c r="B29" s="226" t="str">
        <f>$G$27</f>
        <v>x3</v>
      </c>
      <c r="C29" s="227">
        <f>G28</f>
        <v>-5</v>
      </c>
      <c r="D29" s="357">
        <f t="shared" ref="D29:J29" si="2">D21/$G$21</f>
        <v>2</v>
      </c>
      <c r="E29" s="228">
        <f t="shared" si="2"/>
        <v>1</v>
      </c>
      <c r="F29" s="228">
        <f t="shared" si="2"/>
        <v>0.5</v>
      </c>
      <c r="G29" s="228">
        <f t="shared" si="2"/>
        <v>1</v>
      </c>
      <c r="H29" s="228">
        <f t="shared" si="2"/>
        <v>0</v>
      </c>
      <c r="I29" s="228">
        <f t="shared" si="2"/>
        <v>0.5</v>
      </c>
      <c r="J29" s="247">
        <f t="shared" si="2"/>
        <v>0</v>
      </c>
    </row>
    <row r="30" spans="2:21" ht="15.75" thickBot="1" x14ac:dyDescent="0.3">
      <c r="B30" s="352" t="str">
        <f>H27</f>
        <v>x4</v>
      </c>
      <c r="C30" s="356">
        <f>$H$28</f>
        <v>0</v>
      </c>
      <c r="D30" s="358">
        <f t="shared" ref="D30:J30" si="3">D22-D$29*$G22</f>
        <v>3</v>
      </c>
      <c r="E30" s="209">
        <f t="shared" si="3"/>
        <v>2</v>
      </c>
      <c r="F30" s="209">
        <f t="shared" si="3"/>
        <v>2.5</v>
      </c>
      <c r="G30" s="209">
        <f t="shared" si="3"/>
        <v>0</v>
      </c>
      <c r="H30" s="209">
        <f t="shared" si="3"/>
        <v>1</v>
      </c>
      <c r="I30" s="209">
        <f t="shared" si="3"/>
        <v>0.5</v>
      </c>
      <c r="J30" s="257">
        <f t="shared" si="3"/>
        <v>-1</v>
      </c>
      <c r="O30" s="5">
        <f>B12*$O$28+C12*$P$28+D12*$Q$28+E12*$R$28+F12*$S$28+G12*$T$28</f>
        <v>4</v>
      </c>
      <c r="P30" s="6">
        <f>I12</f>
        <v>4</v>
      </c>
      <c r="Q30" s="7" t="b">
        <f>EXACT(O30,P30)</f>
        <v>1</v>
      </c>
    </row>
    <row r="31" spans="2:21" ht="15.75" thickBot="1" x14ac:dyDescent="0.3">
      <c r="B31" s="614" t="s">
        <v>8</v>
      </c>
      <c r="C31" s="619"/>
      <c r="D31" s="359">
        <f>$C$29*D29+$C$30*D30</f>
        <v>-10</v>
      </c>
      <c r="E31" s="210">
        <f t="shared" ref="E31:J31" si="4">$C$29*E29+$C$30*E30-E28</f>
        <v>-6</v>
      </c>
      <c r="F31" s="210">
        <f t="shared" si="4"/>
        <v>-5.5</v>
      </c>
      <c r="G31" s="210">
        <f t="shared" si="4"/>
        <v>0</v>
      </c>
      <c r="H31" s="210">
        <f t="shared" si="4"/>
        <v>0</v>
      </c>
      <c r="I31" s="210">
        <f t="shared" si="4"/>
        <v>-2.5</v>
      </c>
      <c r="J31" s="212">
        <f t="shared" si="4"/>
        <v>0</v>
      </c>
      <c r="O31" s="5">
        <f>B13*$O$28+C13*$P$28+D13*$Q$28+E13*$R$28+F13*$S$28+G13*$T$28</f>
        <v>1</v>
      </c>
      <c r="P31" s="11">
        <v>1</v>
      </c>
      <c r="Q31" s="12" t="b">
        <f t="shared" ref="Q31" si="5">EXACT(O31,P31)</f>
        <v>1</v>
      </c>
    </row>
    <row r="32" spans="2:21" ht="15.75" thickBot="1" x14ac:dyDescent="0.3">
      <c r="B32" s="616"/>
      <c r="C32" s="620"/>
      <c r="D32" s="225"/>
      <c r="E32" s="225"/>
      <c r="F32" s="225"/>
      <c r="G32" s="225"/>
      <c r="H32" s="225"/>
      <c r="I32" s="225"/>
      <c r="J32" s="225"/>
    </row>
    <row r="33" spans="2:21" ht="15.75" thickBot="1" x14ac:dyDescent="0.3">
      <c r="C33" s="312"/>
      <c r="D33" s="312"/>
      <c r="E33" s="225"/>
      <c r="F33" s="349"/>
      <c r="G33" s="225"/>
      <c r="H33" s="349"/>
      <c r="I33" s="225"/>
      <c r="J33" s="225"/>
      <c r="K33" s="225"/>
    </row>
    <row r="34" spans="2:21" ht="19.5" thickBot="1" x14ac:dyDescent="0.35">
      <c r="B34" s="375" t="s">
        <v>58</v>
      </c>
      <c r="C34" s="376"/>
      <c r="D34" s="377" t="s">
        <v>59</v>
      </c>
      <c r="E34" s="378"/>
      <c r="F34" s="225"/>
      <c r="G34" s="225"/>
      <c r="H34" s="225"/>
      <c r="I34" s="225"/>
      <c r="J34" s="225"/>
      <c r="K34" s="225"/>
      <c r="O34" s="258">
        <f>1*$O$28+3*P28-5*$Q$28</f>
        <v>-10</v>
      </c>
      <c r="P34" s="178">
        <f>U28</f>
        <v>-10</v>
      </c>
      <c r="Q34" s="259" t="b">
        <f>EXACT(O34,P34)</f>
        <v>1</v>
      </c>
    </row>
    <row r="37" spans="2:21" ht="16.5" thickBot="1" x14ac:dyDescent="0.3">
      <c r="B37" t="s">
        <v>49</v>
      </c>
      <c r="O37" s="392" t="s">
        <v>68</v>
      </c>
    </row>
    <row r="38" spans="2:21" ht="15.75" thickBot="1" x14ac:dyDescent="0.3">
      <c r="O38" s="175" t="s">
        <v>21</v>
      </c>
      <c r="P38" s="177" t="s">
        <v>22</v>
      </c>
      <c r="Q38" s="177" t="s">
        <v>23</v>
      </c>
      <c r="R38" s="179" t="s">
        <v>24</v>
      </c>
      <c r="U38" t="s">
        <v>46</v>
      </c>
    </row>
    <row r="39" spans="2:21" ht="16.5" thickBot="1" x14ac:dyDescent="0.3">
      <c r="B39" s="360"/>
      <c r="C39" s="175" t="s">
        <v>21</v>
      </c>
      <c r="D39" s="177" t="s">
        <v>22</v>
      </c>
      <c r="E39" s="179" t="s">
        <v>23</v>
      </c>
      <c r="F39" s="301"/>
      <c r="G39" s="301"/>
      <c r="H39" s="301"/>
      <c r="I39" s="301"/>
      <c r="J39" s="301"/>
      <c r="K39" s="221"/>
      <c r="O39" s="184">
        <v>0</v>
      </c>
      <c r="P39" s="185">
        <v>0</v>
      </c>
      <c r="Q39" s="185">
        <v>2</v>
      </c>
      <c r="R39" s="186">
        <v>3.0000000000000004</v>
      </c>
    </row>
    <row r="40" spans="2:21" ht="15.75" thickBot="1" x14ac:dyDescent="0.3">
      <c r="B40" s="183" t="s">
        <v>55</v>
      </c>
      <c r="C40" s="184">
        <v>1</v>
      </c>
      <c r="D40" s="185">
        <v>3</v>
      </c>
      <c r="E40" s="186">
        <v>-5</v>
      </c>
      <c r="F40" s="225"/>
      <c r="G40" s="225"/>
      <c r="H40" s="225"/>
      <c r="I40" s="225"/>
      <c r="J40" s="225"/>
      <c r="K40" s="225"/>
    </row>
    <row r="41" spans="2:21" ht="15.75" thickBot="1" x14ac:dyDescent="0.3">
      <c r="C41" s="311"/>
      <c r="D41" s="225"/>
      <c r="E41" s="225"/>
      <c r="F41" s="225"/>
      <c r="G41" s="225"/>
      <c r="H41" s="225"/>
      <c r="I41" s="225"/>
      <c r="J41" s="225"/>
      <c r="K41" s="304"/>
      <c r="O41" s="362" t="s">
        <v>29</v>
      </c>
      <c r="P41" s="394">
        <f>O39*D16+P39*E16+Q39*F16</f>
        <v>-10</v>
      </c>
    </row>
    <row r="42" spans="2:21" ht="15.75" thickBot="1" x14ac:dyDescent="0.3">
      <c r="C42" s="311"/>
      <c r="D42" s="225"/>
      <c r="E42" s="225"/>
      <c r="F42" s="225"/>
      <c r="G42" s="225"/>
      <c r="H42" s="225"/>
      <c r="I42" s="225"/>
      <c r="J42" s="225"/>
      <c r="K42" s="304"/>
    </row>
    <row r="43" spans="2:21" ht="15.75" thickBot="1" x14ac:dyDescent="0.3">
      <c r="B43" s="175" t="s">
        <v>21</v>
      </c>
      <c r="C43" s="177" t="s">
        <v>22</v>
      </c>
      <c r="D43" s="177" t="s">
        <v>23</v>
      </c>
      <c r="E43" s="177" t="s">
        <v>24</v>
      </c>
      <c r="F43" s="242"/>
      <c r="G43" s="361" t="s">
        <v>30</v>
      </c>
      <c r="H43" s="225"/>
      <c r="I43" s="225"/>
      <c r="J43" s="225"/>
      <c r="O43" s="363">
        <f>$O$39*B12+$P$39*C12+$Q$39*D12+$R$39*E12</f>
        <v>4</v>
      </c>
      <c r="P43" s="379" t="s">
        <v>52</v>
      </c>
      <c r="Q43" s="364">
        <f>I12</f>
        <v>4</v>
      </c>
    </row>
    <row r="44" spans="2:21" ht="15.75" thickBot="1" x14ac:dyDescent="0.3">
      <c r="B44" s="13">
        <f>B12*-1</f>
        <v>-2</v>
      </c>
      <c r="C44" s="13">
        <f>C12*-1</f>
        <v>-1</v>
      </c>
      <c r="D44" s="13">
        <f>D12*-1</f>
        <v>-2</v>
      </c>
      <c r="E44" s="13">
        <f>E12*-1</f>
        <v>0</v>
      </c>
      <c r="F44" s="203" t="s">
        <v>50</v>
      </c>
      <c r="G44" s="205">
        <f>I12*-1</f>
        <v>-4</v>
      </c>
      <c r="H44" s="349"/>
      <c r="I44" s="225"/>
      <c r="J44" s="225"/>
      <c r="K44" s="225"/>
      <c r="O44" s="149">
        <f>$O$39*B13+$P$39*C13+$Q$39*D13+$R$39*E13</f>
        <v>1.0000000000000004</v>
      </c>
      <c r="P44" s="150" t="s">
        <v>50</v>
      </c>
      <c r="Q44" s="269">
        <f>I13</f>
        <v>1</v>
      </c>
    </row>
    <row r="45" spans="2:21" ht="15.75" thickBot="1" x14ac:dyDescent="0.3">
      <c r="B45" s="10">
        <f>B13</f>
        <v>1</v>
      </c>
      <c r="C45" s="10">
        <f>C13</f>
        <v>2</v>
      </c>
      <c r="D45" s="10">
        <f>D13</f>
        <v>-1</v>
      </c>
      <c r="E45" s="10">
        <f>E13</f>
        <v>1</v>
      </c>
      <c r="F45" s="209" t="s">
        <v>50</v>
      </c>
      <c r="G45" s="257">
        <f>I13</f>
        <v>1</v>
      </c>
      <c r="H45" s="225"/>
      <c r="I45" s="225"/>
      <c r="J45" s="225"/>
      <c r="K45" s="225"/>
    </row>
    <row r="48" spans="2:21" x14ac:dyDescent="0.25">
      <c r="B48" t="s">
        <v>51</v>
      </c>
      <c r="C48" s="312"/>
      <c r="D48" s="312"/>
      <c r="E48" s="312"/>
      <c r="F48" s="301"/>
      <c r="G48" s="301"/>
      <c r="H48" s="301"/>
      <c r="I48" s="301"/>
      <c r="J48" s="301"/>
      <c r="K48" s="221"/>
    </row>
    <row r="49" spans="2:11" ht="15.75" thickBot="1" x14ac:dyDescent="0.3">
      <c r="C49" s="312"/>
      <c r="D49" s="312"/>
      <c r="E49" s="312"/>
      <c r="F49" s="225"/>
      <c r="G49" s="225"/>
      <c r="H49" s="225"/>
      <c r="I49" s="225"/>
      <c r="J49" s="225"/>
      <c r="K49" s="225"/>
    </row>
    <row r="50" spans="2:11" ht="16.5" thickBot="1" x14ac:dyDescent="0.3">
      <c r="B50" s="360"/>
      <c r="C50" s="175" t="s">
        <v>37</v>
      </c>
      <c r="D50" s="177" t="s">
        <v>41</v>
      </c>
      <c r="E50" s="179"/>
      <c r="F50" s="225"/>
      <c r="H50" s="225"/>
      <c r="I50" s="225"/>
      <c r="J50" s="225"/>
    </row>
    <row r="51" spans="2:11" ht="15.75" thickBot="1" x14ac:dyDescent="0.3">
      <c r="B51" s="183" t="s">
        <v>56</v>
      </c>
      <c r="C51" s="184">
        <f>G44</f>
        <v>-4</v>
      </c>
      <c r="D51" s="185">
        <f>G45</f>
        <v>1</v>
      </c>
      <c r="E51" s="186"/>
      <c r="F51" s="225"/>
      <c r="G51" s="225"/>
      <c r="H51" s="225"/>
      <c r="I51" s="225"/>
      <c r="J51" s="225"/>
    </row>
    <row r="52" spans="2:11" x14ac:dyDescent="0.25">
      <c r="C52" s="311"/>
      <c r="D52" s="225"/>
      <c r="E52" s="225"/>
      <c r="F52" s="225"/>
      <c r="G52" s="225"/>
      <c r="H52" s="225"/>
      <c r="I52" s="225"/>
      <c r="J52" s="225"/>
    </row>
    <row r="53" spans="2:11" ht="15.75" thickBot="1" x14ac:dyDescent="0.3">
      <c r="C53" s="312"/>
      <c r="D53" s="312"/>
      <c r="E53" s="225"/>
      <c r="F53" s="225"/>
      <c r="G53" s="225"/>
      <c r="H53" s="225"/>
      <c r="I53" s="225"/>
      <c r="J53" s="225"/>
      <c r="K53" s="225"/>
    </row>
    <row r="54" spans="2:11" ht="15.75" thickBot="1" x14ac:dyDescent="0.3">
      <c r="B54" s="175" t="s">
        <v>37</v>
      </c>
      <c r="C54" s="177" t="s">
        <v>41</v>
      </c>
      <c r="D54" s="177"/>
      <c r="E54" s="361" t="s">
        <v>30</v>
      </c>
      <c r="F54" s="225"/>
      <c r="H54" s="225"/>
      <c r="I54" s="225"/>
      <c r="J54" s="225"/>
      <c r="K54" s="225"/>
    </row>
    <row r="55" spans="2:11" x14ac:dyDescent="0.25">
      <c r="B55" s="13">
        <v>-2</v>
      </c>
      <c r="C55" s="14">
        <v>1</v>
      </c>
      <c r="D55" s="14" t="s">
        <v>52</v>
      </c>
      <c r="E55" s="205">
        <f>C40</f>
        <v>1</v>
      </c>
      <c r="F55" s="225"/>
    </row>
    <row r="56" spans="2:11" x14ac:dyDescent="0.25">
      <c r="B56" s="8">
        <v>-1</v>
      </c>
      <c r="C56" s="1">
        <v>2</v>
      </c>
      <c r="D56" s="1" t="s">
        <v>52</v>
      </c>
      <c r="E56" s="249">
        <f>D40</f>
        <v>3</v>
      </c>
      <c r="F56" s="225"/>
    </row>
    <row r="57" spans="2:11" x14ac:dyDescent="0.25">
      <c r="B57" s="8">
        <v>-2</v>
      </c>
      <c r="C57" s="1">
        <v>-1</v>
      </c>
      <c r="D57" s="1" t="s">
        <v>52</v>
      </c>
      <c r="E57" s="9">
        <f>E40</f>
        <v>-5</v>
      </c>
    </row>
    <row r="58" spans="2:11" ht="15.75" thickBot="1" x14ac:dyDescent="0.3">
      <c r="B58" s="10">
        <v>0</v>
      </c>
      <c r="C58" s="11">
        <v>1</v>
      </c>
      <c r="D58" s="11" t="s">
        <v>52</v>
      </c>
      <c r="E58" s="12">
        <v>0</v>
      </c>
    </row>
    <row r="60" spans="2:11" ht="15.75" thickBot="1" x14ac:dyDescent="0.3"/>
    <row r="61" spans="2:11" ht="15.75" thickBot="1" x14ac:dyDescent="0.3">
      <c r="B61" s="183" t="s">
        <v>53</v>
      </c>
      <c r="C61" s="363">
        <v>-2</v>
      </c>
      <c r="D61" s="364">
        <v>0</v>
      </c>
    </row>
    <row r="62" spans="2:11" ht="15.75" thickBot="1" x14ac:dyDescent="0.3">
      <c r="C62" s="149">
        <v>-1</v>
      </c>
      <c r="D62" s="269">
        <v>1</v>
      </c>
    </row>
    <row r="63" spans="2:11" x14ac:dyDescent="0.25">
      <c r="C63" s="365"/>
      <c r="D63" s="365"/>
    </row>
    <row r="64" spans="2:11" ht="15.75" thickBot="1" x14ac:dyDescent="0.3">
      <c r="C64" s="365"/>
      <c r="D64" s="365"/>
    </row>
    <row r="65" spans="2:4" ht="15.75" thickBot="1" x14ac:dyDescent="0.3">
      <c r="B65" s="183" t="s">
        <v>57</v>
      </c>
      <c r="C65" s="363" cm="1">
        <f t="array" ref="C65:D66">MINVERSE(C61:D62)</f>
        <v>-0.5</v>
      </c>
      <c r="D65" s="364">
        <v>0</v>
      </c>
    </row>
    <row r="66" spans="2:4" ht="15.75" thickBot="1" x14ac:dyDescent="0.3">
      <c r="C66" s="149">
        <v>-0.5</v>
      </c>
      <c r="D66" s="269">
        <v>1</v>
      </c>
    </row>
    <row r="67" spans="2:4" x14ac:dyDescent="0.25">
      <c r="C67" s="365"/>
      <c r="D67" s="365"/>
    </row>
    <row r="68" spans="2:4" ht="15.75" thickBot="1" x14ac:dyDescent="0.3"/>
    <row r="69" spans="2:4" ht="15.75" thickBot="1" x14ac:dyDescent="0.3">
      <c r="B69" s="362" t="s">
        <v>60</v>
      </c>
      <c r="C69" s="367">
        <f>C29</f>
        <v>-5</v>
      </c>
      <c r="D69" s="366">
        <f>C30</f>
        <v>0</v>
      </c>
    </row>
    <row r="72" spans="2:4" x14ac:dyDescent="0.25">
      <c r="B72" t="s">
        <v>61</v>
      </c>
    </row>
    <row r="74" spans="2:4" ht="15.75" thickBot="1" x14ac:dyDescent="0.3"/>
    <row r="75" spans="2:4" ht="15.75" thickBot="1" x14ac:dyDescent="0.3">
      <c r="B75" s="362" t="s">
        <v>54</v>
      </c>
      <c r="C75" s="372" cm="1">
        <f t="array" ref="C75:D75">MMULT(C69:D69,_xlfn.ANCHORARRAY(C65))</f>
        <v>2.5</v>
      </c>
      <c r="D75" s="259">
        <v>0</v>
      </c>
    </row>
    <row r="76" spans="2:4" ht="15.75" thickBot="1" x14ac:dyDescent="0.3"/>
    <row r="77" spans="2:4" x14ac:dyDescent="0.25">
      <c r="B77" s="370" t="s">
        <v>62</v>
      </c>
      <c r="C77" s="368">
        <f>C75</f>
        <v>2.5</v>
      </c>
    </row>
    <row r="78" spans="2:4" ht="15.75" thickBot="1" x14ac:dyDescent="0.3">
      <c r="B78" s="371" t="s">
        <v>63</v>
      </c>
      <c r="C78" s="369">
        <f>D75</f>
        <v>0</v>
      </c>
    </row>
    <row r="79" spans="2:4" ht="15.75" thickBot="1" x14ac:dyDescent="0.3"/>
    <row r="80" spans="2:4" x14ac:dyDescent="0.25">
      <c r="B80" s="370" t="s">
        <v>55</v>
      </c>
      <c r="C80" s="368">
        <f>D31</f>
        <v>-10</v>
      </c>
    </row>
    <row r="81" spans="2:5" ht="15.75" thickBot="1" x14ac:dyDescent="0.3">
      <c r="B81" s="371" t="s">
        <v>56</v>
      </c>
      <c r="C81" s="369">
        <f>C51*C77+D51*C78</f>
        <v>-10</v>
      </c>
    </row>
    <row r="83" spans="2:5" ht="18.75" x14ac:dyDescent="0.3">
      <c r="B83" s="373" t="s">
        <v>64</v>
      </c>
      <c r="C83" s="373"/>
      <c r="D83" s="373" t="s">
        <v>65</v>
      </c>
      <c r="E83" s="374"/>
    </row>
  </sheetData>
  <mergeCells count="8">
    <mergeCell ref="B31:C32"/>
    <mergeCell ref="C19:C20"/>
    <mergeCell ref="D19:D20"/>
    <mergeCell ref="C27:C28"/>
    <mergeCell ref="D27:D28"/>
    <mergeCell ref="B19:B20"/>
    <mergeCell ref="B23:C24"/>
    <mergeCell ref="B27:B28"/>
  </mergeCells>
  <conditionalFormatting sqref="Q30:Q31 Q34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105B-094C-4381-B60B-AB938837D179}">
  <dimension ref="B1:M70"/>
  <sheetViews>
    <sheetView topLeftCell="A48" zoomScale="130" zoomScaleNormal="130" workbookViewId="0">
      <selection activeCell="J65" sqref="J65:J66"/>
    </sheetView>
  </sheetViews>
  <sheetFormatPr defaultRowHeight="15" x14ac:dyDescent="0.25"/>
  <cols>
    <col min="5" max="5" width="15" bestFit="1" customWidth="1"/>
    <col min="9" max="9" width="16.42578125" bestFit="1" customWidth="1"/>
    <col min="12" max="12" width="15" bestFit="1" customWidth="1"/>
  </cols>
  <sheetData>
    <row r="1" spans="2:7" ht="15.75" thickBot="1" x14ac:dyDescent="0.3"/>
    <row r="2" spans="2:7" ht="15.75" thickBot="1" x14ac:dyDescent="0.3">
      <c r="C2" s="362" t="s">
        <v>44</v>
      </c>
      <c r="D2" s="380">
        <v>29</v>
      </c>
    </row>
    <row r="3" spans="2:7" ht="15.75" thickBot="1" x14ac:dyDescent="0.3"/>
    <row r="4" spans="2:7" ht="15.75" thickBot="1" x14ac:dyDescent="0.3">
      <c r="B4" s="365"/>
      <c r="C4" s="273" t="s">
        <v>21</v>
      </c>
      <c r="D4" s="274" t="s">
        <v>22</v>
      </c>
      <c r="E4" s="275" t="s">
        <v>23</v>
      </c>
    </row>
    <row r="5" spans="2:7" ht="15.75" thickBot="1" x14ac:dyDescent="0.3">
      <c r="B5" s="398" t="s">
        <v>66</v>
      </c>
      <c r="C5" s="399">
        <v>3</v>
      </c>
      <c r="D5" s="400">
        <v>9</v>
      </c>
      <c r="E5" s="401">
        <v>-4</v>
      </c>
    </row>
    <row r="6" spans="2:7" ht="15.75" thickBot="1" x14ac:dyDescent="0.3"/>
    <row r="7" spans="2:7" ht="15.75" thickBot="1" x14ac:dyDescent="0.3">
      <c r="C7" s="273" t="s">
        <v>21</v>
      </c>
      <c r="D7" s="274" t="s">
        <v>22</v>
      </c>
      <c r="E7" s="274" t="s">
        <v>23</v>
      </c>
      <c r="F7" s="274"/>
      <c r="G7" s="275" t="s">
        <v>30</v>
      </c>
    </row>
    <row r="8" spans="2:7" x14ac:dyDescent="0.25">
      <c r="C8" s="270">
        <v>2</v>
      </c>
      <c r="D8" s="271">
        <v>1</v>
      </c>
      <c r="E8" s="271">
        <v>1</v>
      </c>
      <c r="F8" s="271" t="s">
        <v>50</v>
      </c>
      <c r="G8" s="272">
        <v>10</v>
      </c>
    </row>
    <row r="9" spans="2:7" x14ac:dyDescent="0.25">
      <c r="C9" s="146">
        <v>2</v>
      </c>
      <c r="D9" s="147">
        <v>1</v>
      </c>
      <c r="E9" s="147">
        <v>-3</v>
      </c>
      <c r="F9" s="147" t="s">
        <v>50</v>
      </c>
      <c r="G9" s="268">
        <v>-15</v>
      </c>
    </row>
    <row r="10" spans="2:7" ht="15.75" thickBot="1" x14ac:dyDescent="0.3">
      <c r="C10" s="149">
        <v>-1</v>
      </c>
      <c r="D10" s="150">
        <v>5</v>
      </c>
      <c r="E10" s="150">
        <v>2</v>
      </c>
      <c r="F10" s="150" t="s">
        <v>26</v>
      </c>
      <c r="G10" s="269">
        <v>11</v>
      </c>
    </row>
    <row r="12" spans="2:7" ht="15.75" thickBot="1" x14ac:dyDescent="0.3"/>
    <row r="13" spans="2:7" ht="15.75" thickBot="1" x14ac:dyDescent="0.3">
      <c r="C13" s="273" t="s">
        <v>21</v>
      </c>
      <c r="D13" s="274" t="s">
        <v>22</v>
      </c>
      <c r="E13" s="274" t="s">
        <v>23</v>
      </c>
      <c r="F13" s="274"/>
      <c r="G13" s="275" t="s">
        <v>30</v>
      </c>
    </row>
    <row r="14" spans="2:7" x14ac:dyDescent="0.25">
      <c r="C14" s="270">
        <v>2</v>
      </c>
      <c r="D14" s="271">
        <v>1</v>
      </c>
      <c r="E14" s="271">
        <v>1</v>
      </c>
      <c r="F14" s="271" t="s">
        <v>50</v>
      </c>
      <c r="G14" s="272">
        <v>10</v>
      </c>
    </row>
    <row r="15" spans="2:7" x14ac:dyDescent="0.25">
      <c r="C15" s="146">
        <f>-C9</f>
        <v>-2</v>
      </c>
      <c r="D15" s="147">
        <f t="shared" ref="D15:G15" si="0">-D9</f>
        <v>-1</v>
      </c>
      <c r="E15" s="147">
        <f t="shared" si="0"/>
        <v>3</v>
      </c>
      <c r="F15" s="147" t="s">
        <v>52</v>
      </c>
      <c r="G15" s="268">
        <f t="shared" si="0"/>
        <v>15</v>
      </c>
    </row>
    <row r="16" spans="2:7" ht="15.75" thickBot="1" x14ac:dyDescent="0.3">
      <c r="C16" s="149">
        <v>-1</v>
      </c>
      <c r="D16" s="150">
        <v>5</v>
      </c>
      <c r="E16" s="150">
        <v>2</v>
      </c>
      <c r="F16" s="150" t="s">
        <v>26</v>
      </c>
      <c r="G16" s="269">
        <v>11</v>
      </c>
    </row>
    <row r="17" spans="3:13" x14ac:dyDescent="0.25">
      <c r="C17" s="365"/>
      <c r="D17" s="365"/>
      <c r="E17" s="365"/>
      <c r="F17" s="365"/>
      <c r="G17" s="365"/>
    </row>
    <row r="18" spans="3:13" ht="15.75" thickBot="1" x14ac:dyDescent="0.3"/>
    <row r="19" spans="3:13" ht="15.75" thickBot="1" x14ac:dyDescent="0.3">
      <c r="C19" s="402" t="s">
        <v>21</v>
      </c>
      <c r="D19" s="403" t="s">
        <v>22</v>
      </c>
      <c r="E19" s="403" t="s">
        <v>23</v>
      </c>
      <c r="F19" s="403" t="s">
        <v>24</v>
      </c>
      <c r="G19" s="403" t="s">
        <v>25</v>
      </c>
      <c r="H19" s="403" t="s">
        <v>37</v>
      </c>
      <c r="I19" s="403" t="s">
        <v>41</v>
      </c>
      <c r="J19" s="403"/>
      <c r="K19" s="404" t="s">
        <v>30</v>
      </c>
    </row>
    <row r="20" spans="3:13" x14ac:dyDescent="0.25">
      <c r="C20" s="363">
        <v>2</v>
      </c>
      <c r="D20" s="379">
        <v>1</v>
      </c>
      <c r="E20" s="379">
        <v>1</v>
      </c>
      <c r="F20" s="379">
        <v>-1</v>
      </c>
      <c r="G20" s="379"/>
      <c r="H20" s="405">
        <v>1</v>
      </c>
      <c r="I20" s="379"/>
      <c r="J20" s="379" t="s">
        <v>26</v>
      </c>
      <c r="K20" s="364">
        <v>10</v>
      </c>
    </row>
    <row r="21" spans="3:13" x14ac:dyDescent="0.25">
      <c r="C21" s="146">
        <f>C15</f>
        <v>-2</v>
      </c>
      <c r="D21" s="147">
        <f t="shared" ref="D21:E21" si="1">D15</f>
        <v>-1</v>
      </c>
      <c r="E21" s="147">
        <f t="shared" si="1"/>
        <v>3</v>
      </c>
      <c r="F21" s="147"/>
      <c r="G21" s="147">
        <v>1</v>
      </c>
      <c r="H21" s="147"/>
      <c r="I21" s="147"/>
      <c r="J21" s="147" t="s">
        <v>26</v>
      </c>
      <c r="K21" s="268">
        <f>G15</f>
        <v>15</v>
      </c>
    </row>
    <row r="22" spans="3:13" ht="15.75" thickBot="1" x14ac:dyDescent="0.3">
      <c r="C22" s="149">
        <v>-1</v>
      </c>
      <c r="D22" s="150">
        <v>5</v>
      </c>
      <c r="E22" s="150">
        <v>2</v>
      </c>
      <c r="F22" s="150"/>
      <c r="G22" s="150"/>
      <c r="H22" s="150"/>
      <c r="I22" s="383">
        <v>1</v>
      </c>
      <c r="J22" s="150" t="s">
        <v>26</v>
      </c>
      <c r="K22" s="269">
        <v>11</v>
      </c>
    </row>
    <row r="24" spans="3:13" ht="15.75" thickBot="1" x14ac:dyDescent="0.3"/>
    <row r="25" spans="3:13" ht="15.75" thickBot="1" x14ac:dyDescent="0.3">
      <c r="C25" s="381" t="s">
        <v>42</v>
      </c>
      <c r="D25" s="382">
        <v>-1</v>
      </c>
    </row>
    <row r="28" spans="3:13" ht="15.75" thickBot="1" x14ac:dyDescent="0.3"/>
    <row r="29" spans="3:13" ht="15.75" thickBot="1" x14ac:dyDescent="0.3">
      <c r="C29" s="598" t="s">
        <v>0</v>
      </c>
      <c r="D29" s="603" t="s">
        <v>1</v>
      </c>
      <c r="E29" s="605" t="s">
        <v>2</v>
      </c>
      <c r="F29" s="291" t="s">
        <v>3</v>
      </c>
      <c r="G29" s="188" t="s">
        <v>4</v>
      </c>
      <c r="H29" s="189" t="s">
        <v>5</v>
      </c>
      <c r="I29" s="189" t="s">
        <v>6</v>
      </c>
      <c r="J29" s="189" t="s">
        <v>7</v>
      </c>
      <c r="K29" s="189" t="s">
        <v>37</v>
      </c>
      <c r="L29" s="190" t="s">
        <v>41</v>
      </c>
    </row>
    <row r="30" spans="3:13" ht="19.5" thickBot="1" x14ac:dyDescent="0.3">
      <c r="C30" s="600"/>
      <c r="D30" s="618"/>
      <c r="E30" s="601"/>
      <c r="F30" s="292">
        <f>$C$5</f>
        <v>3</v>
      </c>
      <c r="G30" s="283">
        <f>$D$5</f>
        <v>9</v>
      </c>
      <c r="H30" s="276">
        <f>$E$5</f>
        <v>-4</v>
      </c>
      <c r="I30" s="276">
        <v>0</v>
      </c>
      <c r="J30" s="276">
        <v>0</v>
      </c>
      <c r="K30" s="386">
        <f>$D$25</f>
        <v>-1</v>
      </c>
      <c r="L30" s="386">
        <f>$D$25</f>
        <v>-1</v>
      </c>
    </row>
    <row r="31" spans="3:13" ht="18.75" x14ac:dyDescent="0.25">
      <c r="C31" s="293" t="s">
        <v>37</v>
      </c>
      <c r="D31" s="385">
        <f>$D$25</f>
        <v>-1</v>
      </c>
      <c r="E31" s="294">
        <f>K20</f>
        <v>10</v>
      </c>
      <c r="F31" s="294">
        <f>C20</f>
        <v>2</v>
      </c>
      <c r="G31" s="284">
        <f t="shared" ref="G31:L33" si="2">D20</f>
        <v>1</v>
      </c>
      <c r="H31" s="294">
        <f t="shared" si="2"/>
        <v>1</v>
      </c>
      <c r="I31" s="294">
        <f t="shared" si="2"/>
        <v>-1</v>
      </c>
      <c r="J31" s="294">
        <f t="shared" si="2"/>
        <v>0</v>
      </c>
      <c r="K31" s="294">
        <f t="shared" si="2"/>
        <v>1</v>
      </c>
      <c r="L31" s="295">
        <f t="shared" si="2"/>
        <v>0</v>
      </c>
      <c r="M31" s="287">
        <f>E31/G31</f>
        <v>10</v>
      </c>
    </row>
    <row r="32" spans="3:13" ht="18.75" x14ac:dyDescent="0.25">
      <c r="C32" s="296" t="str">
        <f>J29</f>
        <v>х5</v>
      </c>
      <c r="D32" s="297">
        <f>J30</f>
        <v>0</v>
      </c>
      <c r="E32" s="294">
        <f t="shared" ref="E32:E33" si="3">K21</f>
        <v>15</v>
      </c>
      <c r="F32" s="294">
        <f t="shared" ref="F32:F33" si="4">C21</f>
        <v>-2</v>
      </c>
      <c r="G32" s="284">
        <f t="shared" si="2"/>
        <v>-1</v>
      </c>
      <c r="H32" s="294">
        <f t="shared" si="2"/>
        <v>3</v>
      </c>
      <c r="I32" s="294">
        <f t="shared" si="2"/>
        <v>0</v>
      </c>
      <c r="J32" s="294">
        <f t="shared" si="2"/>
        <v>1</v>
      </c>
      <c r="K32" s="294">
        <f>H21</f>
        <v>0</v>
      </c>
      <c r="L32" s="295">
        <f t="shared" si="2"/>
        <v>0</v>
      </c>
      <c r="M32" s="324">
        <f t="shared" ref="M32" si="5">E32/G32</f>
        <v>-15</v>
      </c>
    </row>
    <row r="33" spans="3:13" ht="19.5" thickBot="1" x14ac:dyDescent="0.3">
      <c r="C33" s="307" t="s">
        <v>41</v>
      </c>
      <c r="D33" s="385">
        <f>$D$25</f>
        <v>-1</v>
      </c>
      <c r="E33" s="325">
        <f t="shared" si="3"/>
        <v>11</v>
      </c>
      <c r="F33" s="325">
        <f t="shared" si="4"/>
        <v>-1</v>
      </c>
      <c r="G33" s="325">
        <f t="shared" si="2"/>
        <v>5</v>
      </c>
      <c r="H33" s="325">
        <f t="shared" si="2"/>
        <v>2</v>
      </c>
      <c r="I33" s="325">
        <f t="shared" si="2"/>
        <v>0</v>
      </c>
      <c r="J33" s="325">
        <f t="shared" si="2"/>
        <v>0</v>
      </c>
      <c r="K33" s="325">
        <f t="shared" si="2"/>
        <v>0</v>
      </c>
      <c r="L33" s="336">
        <f t="shared" si="2"/>
        <v>1</v>
      </c>
      <c r="M33" s="323">
        <f>E33/G33</f>
        <v>2.2000000000000002</v>
      </c>
    </row>
    <row r="34" spans="3:13" x14ac:dyDescent="0.25">
      <c r="C34" s="614" t="s">
        <v>8</v>
      </c>
      <c r="D34" s="615"/>
      <c r="E34" s="277">
        <f>$D$32*E32</f>
        <v>0</v>
      </c>
      <c r="F34" s="264">
        <f>$D$32*F32-F30</f>
        <v>-3</v>
      </c>
      <c r="G34" s="285">
        <f t="shared" ref="G34:J34" si="6">$D$32*G32-G30</f>
        <v>-9</v>
      </c>
      <c r="H34" s="264">
        <f t="shared" si="6"/>
        <v>4</v>
      </c>
      <c r="I34" s="264">
        <f t="shared" si="6"/>
        <v>0</v>
      </c>
      <c r="J34" s="264">
        <f t="shared" si="6"/>
        <v>0</v>
      </c>
      <c r="K34" s="264">
        <f>$D$32*K32</f>
        <v>0</v>
      </c>
      <c r="L34" s="265">
        <f>$D$32*L32</f>
        <v>0</v>
      </c>
    </row>
    <row r="35" spans="3:13" ht="15.75" thickBot="1" x14ac:dyDescent="0.3">
      <c r="C35" s="616"/>
      <c r="D35" s="617"/>
      <c r="E35" s="407">
        <f>$D31*E31+$D33*E33</f>
        <v>-21</v>
      </c>
      <c r="F35" s="408">
        <f>$D31*F31+$D33*F33</f>
        <v>-1</v>
      </c>
      <c r="G35" s="408">
        <f t="shared" ref="G35:J35" si="7">$D31*G31+$D33*G33</f>
        <v>-6</v>
      </c>
      <c r="H35" s="408">
        <f t="shared" si="7"/>
        <v>-3</v>
      </c>
      <c r="I35" s="408">
        <f t="shared" si="7"/>
        <v>1</v>
      </c>
      <c r="J35" s="408">
        <f t="shared" si="7"/>
        <v>0</v>
      </c>
      <c r="K35" s="408">
        <f>$D31*K31+$D33*K33-K30</f>
        <v>0</v>
      </c>
      <c r="L35" s="409">
        <f>-L30</f>
        <v>1</v>
      </c>
    </row>
    <row r="36" spans="3:13" ht="15.75" thickBot="1" x14ac:dyDescent="0.3">
      <c r="E36" s="406">
        <f>E34+E35</f>
        <v>-21</v>
      </c>
      <c r="F36" s="330">
        <f t="shared" ref="F36:L36" si="8">F34+F35</f>
        <v>-4</v>
      </c>
      <c r="G36" s="329">
        <f t="shared" si="8"/>
        <v>-15</v>
      </c>
      <c r="H36" s="330">
        <f t="shared" si="8"/>
        <v>1</v>
      </c>
      <c r="I36" s="331">
        <f t="shared" si="8"/>
        <v>1</v>
      </c>
      <c r="J36" s="331">
        <f t="shared" si="8"/>
        <v>0</v>
      </c>
      <c r="K36" s="331">
        <f t="shared" si="8"/>
        <v>0</v>
      </c>
      <c r="L36" s="332">
        <f t="shared" si="8"/>
        <v>1</v>
      </c>
    </row>
    <row r="39" spans="3:13" ht="15.75" thickBot="1" x14ac:dyDescent="0.3">
      <c r="C39" s="312"/>
      <c r="D39" s="312"/>
      <c r="E39" s="312"/>
      <c r="F39" s="301"/>
      <c r="G39" s="301"/>
      <c r="H39" s="301"/>
      <c r="I39" s="301"/>
      <c r="J39" s="301"/>
      <c r="K39" s="301"/>
    </row>
    <row r="40" spans="3:13" ht="15.75" thickBot="1" x14ac:dyDescent="0.3">
      <c r="C40" s="598" t="s">
        <v>0</v>
      </c>
      <c r="D40" s="603" t="s">
        <v>1</v>
      </c>
      <c r="E40" s="602" t="s">
        <v>2</v>
      </c>
      <c r="F40" s="302" t="s">
        <v>3</v>
      </c>
      <c r="G40" s="189" t="s">
        <v>4</v>
      </c>
      <c r="H40" s="189" t="s">
        <v>5</v>
      </c>
      <c r="I40" s="189" t="s">
        <v>6</v>
      </c>
      <c r="J40" s="189" t="s">
        <v>7</v>
      </c>
      <c r="K40" s="190" t="s">
        <v>37</v>
      </c>
      <c r="L40" s="301"/>
    </row>
    <row r="41" spans="3:13" ht="19.5" thickBot="1" x14ac:dyDescent="0.3">
      <c r="C41" s="600"/>
      <c r="D41" s="604"/>
      <c r="E41" s="624"/>
      <c r="F41" s="303">
        <f>$C$5</f>
        <v>3</v>
      </c>
      <c r="G41" s="276">
        <f>$D$5</f>
        <v>9</v>
      </c>
      <c r="H41" s="276">
        <f>$E$5</f>
        <v>-4</v>
      </c>
      <c r="I41" s="276">
        <v>0</v>
      </c>
      <c r="J41" s="276">
        <v>0</v>
      </c>
      <c r="K41" s="387">
        <f>$D$25</f>
        <v>-1</v>
      </c>
      <c r="L41" s="225"/>
    </row>
    <row r="42" spans="3:13" ht="18.75" x14ac:dyDescent="0.25">
      <c r="C42" s="195" t="s">
        <v>37</v>
      </c>
      <c r="D42" s="416">
        <f>$D$25</f>
        <v>-1</v>
      </c>
      <c r="E42" s="417">
        <f>E31-E$44*$G31</f>
        <v>7.8</v>
      </c>
      <c r="F42" s="284">
        <f>F31-F$44*$G31</f>
        <v>2.2000000000000002</v>
      </c>
      <c r="G42" s="284">
        <f t="shared" ref="G42:K42" si="9">G31-G$44*$G31</f>
        <v>0</v>
      </c>
      <c r="H42" s="284">
        <f t="shared" si="9"/>
        <v>0.6</v>
      </c>
      <c r="I42" s="284">
        <f>I31-I$44*$G31</f>
        <v>-1</v>
      </c>
      <c r="J42" s="284">
        <f t="shared" si="9"/>
        <v>0</v>
      </c>
      <c r="K42" s="289">
        <f t="shared" si="9"/>
        <v>1</v>
      </c>
      <c r="L42" s="290">
        <f>E42/F42</f>
        <v>3.545454545454545</v>
      </c>
    </row>
    <row r="43" spans="3:13" ht="18.75" x14ac:dyDescent="0.25">
      <c r="C43" s="200" t="str">
        <f>J40</f>
        <v>х5</v>
      </c>
      <c r="D43" s="396">
        <f>J41</f>
        <v>0</v>
      </c>
      <c r="E43" s="415">
        <f>E32-E$44*$G32</f>
        <v>17.2</v>
      </c>
      <c r="F43" s="414">
        <f t="shared" ref="F43:K43" si="10">F32-F$44*$G32</f>
        <v>-2.2000000000000002</v>
      </c>
      <c r="G43" s="415">
        <f t="shared" si="10"/>
        <v>0</v>
      </c>
      <c r="H43" s="415">
        <f t="shared" si="10"/>
        <v>3.4</v>
      </c>
      <c r="I43" s="415">
        <f t="shared" si="10"/>
        <v>0</v>
      </c>
      <c r="J43" s="415">
        <f t="shared" si="10"/>
        <v>1</v>
      </c>
      <c r="K43" s="422">
        <f t="shared" si="10"/>
        <v>0</v>
      </c>
      <c r="L43" s="324">
        <f t="shared" ref="L43:L44" si="11">E43/F43</f>
        <v>-7.8181818181818175</v>
      </c>
    </row>
    <row r="44" spans="3:13" ht="19.5" thickBot="1" x14ac:dyDescent="0.3">
      <c r="C44" s="352" t="str">
        <f>G40</f>
        <v>х2</v>
      </c>
      <c r="D44" s="278">
        <f>G41</f>
        <v>9</v>
      </c>
      <c r="E44" s="419">
        <f>E33/$G$33</f>
        <v>2.2000000000000002</v>
      </c>
      <c r="F44" s="420">
        <f t="shared" ref="F44:K44" si="12">F33/$G$33</f>
        <v>-0.2</v>
      </c>
      <c r="G44" s="419">
        <f t="shared" si="12"/>
        <v>1</v>
      </c>
      <c r="H44" s="419">
        <f t="shared" si="12"/>
        <v>0.4</v>
      </c>
      <c r="I44" s="419">
        <f>I33/$G$33</f>
        <v>0</v>
      </c>
      <c r="J44" s="419">
        <f t="shared" si="12"/>
        <v>0</v>
      </c>
      <c r="K44" s="423">
        <f t="shared" si="12"/>
        <v>0</v>
      </c>
      <c r="L44" s="384">
        <f t="shared" si="11"/>
        <v>-11</v>
      </c>
    </row>
    <row r="45" spans="3:13" x14ac:dyDescent="0.25">
      <c r="C45" s="614" t="s">
        <v>8</v>
      </c>
      <c r="D45" s="625"/>
      <c r="E45" s="410">
        <f>$D43*E43+$D44*E44</f>
        <v>19.8</v>
      </c>
      <c r="F45" s="411">
        <f>$D43*F43+$D44*F44-F41</f>
        <v>-4.8</v>
      </c>
      <c r="G45" s="412">
        <f t="shared" ref="G45:I45" si="13">$D43*G43+$D44*G44-G41</f>
        <v>0</v>
      </c>
      <c r="H45" s="412">
        <f t="shared" si="13"/>
        <v>7.6</v>
      </c>
      <c r="I45" s="412">
        <f t="shared" si="13"/>
        <v>0</v>
      </c>
      <c r="J45" s="412">
        <f>$D43*J43+$D44*J44-J41</f>
        <v>0</v>
      </c>
      <c r="K45" s="413">
        <f>$D43*K43+$D44*K44</f>
        <v>0</v>
      </c>
      <c r="L45" s="221"/>
    </row>
    <row r="46" spans="3:13" ht="15.75" thickBot="1" x14ac:dyDescent="0.3">
      <c r="C46" s="616"/>
      <c r="D46" s="617"/>
      <c r="E46" s="388">
        <f>$D42*E42</f>
        <v>-7.8</v>
      </c>
      <c r="F46" s="389">
        <f t="shared" ref="F46:J46" si="14">$D42*F42</f>
        <v>-2.2000000000000002</v>
      </c>
      <c r="G46" s="389">
        <f t="shared" si="14"/>
        <v>0</v>
      </c>
      <c r="H46" s="389">
        <f t="shared" si="14"/>
        <v>-0.6</v>
      </c>
      <c r="I46" s="389">
        <f t="shared" si="14"/>
        <v>1</v>
      </c>
      <c r="J46" s="389">
        <f t="shared" si="14"/>
        <v>0</v>
      </c>
      <c r="K46" s="390">
        <f>$D42*K42-K41</f>
        <v>0</v>
      </c>
      <c r="L46" s="221"/>
    </row>
    <row r="47" spans="3:13" ht="15.75" thickBot="1" x14ac:dyDescent="0.3">
      <c r="E47" s="175">
        <f>E45+E46</f>
        <v>12</v>
      </c>
      <c r="F47" s="391">
        <f t="shared" ref="F47:K47" si="15">F45+F46</f>
        <v>-7</v>
      </c>
      <c r="G47" s="321">
        <f t="shared" si="15"/>
        <v>0</v>
      </c>
      <c r="H47" s="321">
        <f t="shared" si="15"/>
        <v>7</v>
      </c>
      <c r="I47" s="177">
        <f t="shared" si="15"/>
        <v>1</v>
      </c>
      <c r="J47" s="177">
        <f t="shared" si="15"/>
        <v>0</v>
      </c>
      <c r="K47" s="179">
        <f t="shared" si="15"/>
        <v>0</v>
      </c>
      <c r="L47" s="305"/>
    </row>
    <row r="49" spans="3:12" ht="15.75" thickBot="1" x14ac:dyDescent="0.3">
      <c r="C49" s="312"/>
      <c r="D49" s="312"/>
      <c r="E49" s="312"/>
      <c r="F49" s="301"/>
      <c r="G49" s="301"/>
      <c r="H49" s="301"/>
      <c r="I49" s="301"/>
      <c r="J49" s="301"/>
      <c r="K49" s="301"/>
      <c r="L49" s="301"/>
    </row>
    <row r="50" spans="3:12" ht="15.75" thickBot="1" x14ac:dyDescent="0.3">
      <c r="C50" s="598" t="s">
        <v>0</v>
      </c>
      <c r="D50" s="603" t="s">
        <v>1</v>
      </c>
      <c r="E50" s="602" t="s">
        <v>2</v>
      </c>
      <c r="F50" s="430" t="s">
        <v>3</v>
      </c>
      <c r="G50" s="431" t="s">
        <v>4</v>
      </c>
      <c r="H50" s="431" t="s">
        <v>5</v>
      </c>
      <c r="I50" s="431" t="s">
        <v>6</v>
      </c>
      <c r="J50" s="432" t="s">
        <v>7</v>
      </c>
      <c r="K50" s="301"/>
      <c r="L50" s="301"/>
    </row>
    <row r="51" spans="3:12" ht="19.5" thickBot="1" x14ac:dyDescent="0.3">
      <c r="C51" s="600"/>
      <c r="D51" s="604"/>
      <c r="E51" s="624"/>
      <c r="F51" s="292">
        <f>$C$5</f>
        <v>3</v>
      </c>
      <c r="G51" s="276">
        <f>$D$5</f>
        <v>9</v>
      </c>
      <c r="H51" s="276">
        <f>$E$5</f>
        <v>-4</v>
      </c>
      <c r="I51" s="276">
        <v>0</v>
      </c>
      <c r="J51" s="340">
        <v>0</v>
      </c>
      <c r="K51" s="225"/>
      <c r="L51" s="225"/>
    </row>
    <row r="52" spans="3:12" ht="18.75" x14ac:dyDescent="0.25">
      <c r="C52" s="226" t="str">
        <f>F50</f>
        <v>х1</v>
      </c>
      <c r="D52" s="277">
        <f>F51</f>
        <v>3</v>
      </c>
      <c r="E52" s="395">
        <f>E42/$F$42</f>
        <v>3.545454545454545</v>
      </c>
      <c r="F52" s="294">
        <f t="shared" ref="F52:J52" si="16">F42/$F$42</f>
        <v>1</v>
      </c>
      <c r="G52" s="294">
        <f t="shared" si="16"/>
        <v>0</v>
      </c>
      <c r="H52" s="294">
        <f t="shared" si="16"/>
        <v>0.27272727272727271</v>
      </c>
      <c r="I52" s="397">
        <f>I42/$F$42</f>
        <v>-0.45454545454545453</v>
      </c>
      <c r="J52" s="341">
        <f t="shared" si="16"/>
        <v>0</v>
      </c>
      <c r="K52" s="310"/>
    </row>
    <row r="53" spans="3:12" ht="18.75" x14ac:dyDescent="0.25">
      <c r="C53" s="200" t="str">
        <f>J50</f>
        <v>х5</v>
      </c>
      <c r="D53" s="396">
        <f>J51</f>
        <v>0</v>
      </c>
      <c r="E53" s="415">
        <f>E43-E$52*$F43</f>
        <v>25</v>
      </c>
      <c r="F53" s="415">
        <f t="shared" ref="F53:J54" si="17">F43-F$52*$F43</f>
        <v>0</v>
      </c>
      <c r="G53" s="415">
        <f t="shared" si="17"/>
        <v>0</v>
      </c>
      <c r="H53" s="415">
        <f t="shared" si="17"/>
        <v>4</v>
      </c>
      <c r="I53" s="428">
        <f>I43-I$52*$F43</f>
        <v>-1</v>
      </c>
      <c r="J53" s="418">
        <f t="shared" si="17"/>
        <v>1</v>
      </c>
      <c r="K53" s="310"/>
    </row>
    <row r="54" spans="3:12" ht="19.5" thickBot="1" x14ac:dyDescent="0.3">
      <c r="C54" s="352" t="str">
        <f>G50</f>
        <v>х2</v>
      </c>
      <c r="D54" s="278">
        <f>G51</f>
        <v>9</v>
      </c>
      <c r="E54" s="419">
        <f>E44-E$52*$F44</f>
        <v>2.9090909090909092</v>
      </c>
      <c r="F54" s="419">
        <f t="shared" si="17"/>
        <v>0</v>
      </c>
      <c r="G54" s="419">
        <f t="shared" si="17"/>
        <v>1</v>
      </c>
      <c r="H54" s="419">
        <f t="shared" si="17"/>
        <v>0.45454545454545459</v>
      </c>
      <c r="I54" s="429">
        <f>I44-I$52*$F44</f>
        <v>-9.0909090909090912E-2</v>
      </c>
      <c r="J54" s="421">
        <f t="shared" si="17"/>
        <v>0</v>
      </c>
      <c r="K54" s="310"/>
    </row>
    <row r="55" spans="3:12" ht="15.75" thickBot="1" x14ac:dyDescent="0.3">
      <c r="C55" s="623" t="s">
        <v>8</v>
      </c>
      <c r="D55" s="617"/>
      <c r="E55" s="424">
        <f>$D52*E52+$D53*E53+$D54*E54</f>
        <v>36.81818181818182</v>
      </c>
      <c r="F55" s="425">
        <f>$D52*F52+$D53*F53+$D54*F54-F51</f>
        <v>0</v>
      </c>
      <c r="G55" s="425">
        <f t="shared" ref="G55:J55" si="18">$D52*G52+$D53*G53+$D54*G54-G51</f>
        <v>0</v>
      </c>
      <c r="H55" s="425">
        <f t="shared" si="18"/>
        <v>8.9090909090909101</v>
      </c>
      <c r="I55" s="426">
        <f t="shared" si="18"/>
        <v>-2.1818181818181817</v>
      </c>
      <c r="J55" s="427">
        <f t="shared" si="18"/>
        <v>0</v>
      </c>
      <c r="K55" s="221"/>
      <c r="L55" s="221"/>
    </row>
    <row r="56" spans="3:12" x14ac:dyDescent="0.25">
      <c r="C56" s="312"/>
      <c r="D56" s="312"/>
      <c r="E56" s="221"/>
      <c r="F56" s="221"/>
      <c r="G56" s="221"/>
      <c r="H56" s="221"/>
      <c r="I56" s="221"/>
      <c r="J56" s="221"/>
      <c r="K56" s="221"/>
      <c r="L56" s="221"/>
    </row>
    <row r="57" spans="3:12" x14ac:dyDescent="0.25">
      <c r="E57" s="305"/>
      <c r="F57" s="304"/>
      <c r="G57" s="304"/>
      <c r="H57" s="304"/>
      <c r="I57" s="305"/>
      <c r="J57" s="305"/>
      <c r="K57" s="305"/>
      <c r="L57" s="305"/>
    </row>
    <row r="59" spans="3:12" ht="18.75" x14ac:dyDescent="0.3">
      <c r="C59" s="393" t="s">
        <v>67</v>
      </c>
    </row>
    <row r="61" spans="3:12" x14ac:dyDescent="0.25">
      <c r="C61" t="s">
        <v>68</v>
      </c>
    </row>
    <row r="62" spans="3:12" ht="15.75" thickBot="1" x14ac:dyDescent="0.3"/>
    <row r="63" spans="3:12" ht="15.75" thickBot="1" x14ac:dyDescent="0.3">
      <c r="C63" s="273" t="s">
        <v>21</v>
      </c>
      <c r="D63" s="274" t="s">
        <v>22</v>
      </c>
      <c r="E63" s="274" t="s">
        <v>23</v>
      </c>
      <c r="F63" s="274" t="s">
        <v>24</v>
      </c>
      <c r="G63" s="275" t="s">
        <v>25</v>
      </c>
    </row>
    <row r="64" spans="3:12" ht="15.75" thickBot="1" x14ac:dyDescent="0.3">
      <c r="C64" s="399">
        <v>3.5454545454545459</v>
      </c>
      <c r="D64" s="400">
        <v>2.9090909090909087</v>
      </c>
      <c r="E64" s="400">
        <v>0</v>
      </c>
      <c r="F64" s="400">
        <v>0</v>
      </c>
      <c r="G64" s="401">
        <v>25</v>
      </c>
    </row>
    <row r="65" spans="3:5" ht="15.75" thickBot="1" x14ac:dyDescent="0.3"/>
    <row r="66" spans="3:5" ht="15.75" thickBot="1" x14ac:dyDescent="0.3">
      <c r="C66" s="362" t="s">
        <v>29</v>
      </c>
      <c r="D66" s="380">
        <f>$C$64*C5+$D$64*D5+$E$64*E5</f>
        <v>36.818181818181813</v>
      </c>
    </row>
    <row r="67" spans="3:5" ht="15.75" thickBot="1" x14ac:dyDescent="0.3"/>
    <row r="68" spans="3:5" x14ac:dyDescent="0.25">
      <c r="C68" s="363">
        <f>C20*$C$64+D20*$D$64+E20*$E$64+F20*$F$64+G20*$G$64</f>
        <v>10</v>
      </c>
      <c r="D68" s="379" t="s">
        <v>26</v>
      </c>
      <c r="E68" s="364">
        <f>K20</f>
        <v>10</v>
      </c>
    </row>
    <row r="69" spans="3:5" x14ac:dyDescent="0.25">
      <c r="C69" s="146">
        <f>C21*$C$64+D21*$D$64+E21*$E$64+F21*$F$64+G21*$G$64</f>
        <v>15</v>
      </c>
      <c r="D69" s="147" t="s">
        <v>26</v>
      </c>
      <c r="E69" s="268">
        <f>K21</f>
        <v>15</v>
      </c>
    </row>
    <row r="70" spans="3:5" ht="15.75" thickBot="1" x14ac:dyDescent="0.3">
      <c r="C70" s="149">
        <f>C22*$C$64+D22*$D$64+E22*$E$64+F22*$F$64+G22*$G$64</f>
        <v>10.999999999999996</v>
      </c>
      <c r="D70" s="150" t="s">
        <v>26</v>
      </c>
      <c r="E70" s="269">
        <f>K22</f>
        <v>11</v>
      </c>
    </row>
  </sheetData>
  <mergeCells count="12">
    <mergeCell ref="C29:C30"/>
    <mergeCell ref="D29:D30"/>
    <mergeCell ref="E29:E30"/>
    <mergeCell ref="C34:D35"/>
    <mergeCell ref="D50:D51"/>
    <mergeCell ref="E50:E51"/>
    <mergeCell ref="C55:D55"/>
    <mergeCell ref="C40:C41"/>
    <mergeCell ref="D40:D41"/>
    <mergeCell ref="E40:E41"/>
    <mergeCell ref="C45:D46"/>
    <mergeCell ref="C50:C51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F732-A4F1-4A14-AD27-59A122423976}">
  <dimension ref="A1:X179"/>
  <sheetViews>
    <sheetView zoomScaleNormal="100" workbookViewId="0">
      <selection activeCell="M16" sqref="M16"/>
    </sheetView>
  </sheetViews>
  <sheetFormatPr defaultRowHeight="18.75" x14ac:dyDescent="0.3"/>
  <cols>
    <col min="1" max="1" width="9.140625" style="2"/>
    <col min="2" max="2" width="19.7109375" style="2" customWidth="1"/>
    <col min="3" max="3" width="10.7109375" style="2" customWidth="1"/>
    <col min="4" max="6" width="9.140625" style="2"/>
    <col min="7" max="7" width="10.42578125" style="2" customWidth="1"/>
    <col min="8" max="8" width="9.140625" style="2"/>
    <col min="9" max="9" width="21.42578125" style="2" bestFit="1" customWidth="1"/>
    <col min="10" max="13" width="9.140625" style="2"/>
    <col min="14" max="14" width="9.140625" style="2" customWidth="1"/>
    <col min="15" max="15" width="9.5703125" style="2" customWidth="1"/>
    <col min="16" max="16" width="10.7109375" style="2" customWidth="1"/>
    <col min="17" max="17" width="7.7109375" style="2" customWidth="1"/>
    <col min="18" max="16384" width="9.140625" style="2"/>
  </cols>
  <sheetData>
    <row r="1" spans="1:21" ht="19.5" thickBot="1" x14ac:dyDescent="0.35">
      <c r="A1" s="433"/>
    </row>
    <row r="2" spans="1:21" x14ac:dyDescent="0.3">
      <c r="B2" s="444" t="s">
        <v>135</v>
      </c>
      <c r="C2" s="445" t="s">
        <v>136</v>
      </c>
      <c r="D2" s="445" t="s">
        <v>137</v>
      </c>
      <c r="E2" s="445" t="s">
        <v>138</v>
      </c>
      <c r="F2" s="445" t="s">
        <v>139</v>
      </c>
      <c r="G2" s="445" t="s">
        <v>140</v>
      </c>
      <c r="H2" s="445" t="s">
        <v>141</v>
      </c>
      <c r="I2" s="445" t="s">
        <v>142</v>
      </c>
      <c r="J2" s="445" t="s">
        <v>143</v>
      </c>
      <c r="K2" s="445" t="s">
        <v>144</v>
      </c>
      <c r="L2" s="445" t="s">
        <v>145</v>
      </c>
      <c r="M2" s="445" t="s">
        <v>146</v>
      </c>
      <c r="N2" s="445" t="s">
        <v>147</v>
      </c>
      <c r="O2" s="445" t="s">
        <v>148</v>
      </c>
      <c r="P2" s="445" t="s">
        <v>149</v>
      </c>
      <c r="Q2" s="445" t="s">
        <v>150</v>
      </c>
      <c r="R2" s="445" t="s">
        <v>151</v>
      </c>
      <c r="S2" s="445" t="s">
        <v>152</v>
      </c>
      <c r="T2" s="445" t="s">
        <v>153</v>
      </c>
      <c r="U2" s="446" t="s">
        <v>154</v>
      </c>
    </row>
    <row r="3" spans="1:21" ht="19.5" thickBot="1" x14ac:dyDescent="0.35">
      <c r="B3" s="447">
        <v>29</v>
      </c>
      <c r="C3" s="448">
        <v>25</v>
      </c>
      <c r="D3" s="448">
        <v>45</v>
      </c>
      <c r="E3" s="448">
        <v>30</v>
      </c>
      <c r="F3" s="448">
        <v>40</v>
      </c>
      <c r="G3" s="448">
        <v>20</v>
      </c>
      <c r="H3" s="448">
        <v>25</v>
      </c>
      <c r="I3" s="448">
        <v>20</v>
      </c>
      <c r="J3" s="448">
        <v>6</v>
      </c>
      <c r="K3" s="448">
        <v>4</v>
      </c>
      <c r="L3" s="448">
        <v>5</v>
      </c>
      <c r="M3" s="448">
        <v>8</v>
      </c>
      <c r="N3" s="448">
        <v>1</v>
      </c>
      <c r="O3" s="448">
        <v>2</v>
      </c>
      <c r="P3" s="448">
        <v>3</v>
      </c>
      <c r="Q3" s="448">
        <v>7</v>
      </c>
      <c r="R3" s="448">
        <v>5</v>
      </c>
      <c r="S3" s="448">
        <v>1</v>
      </c>
      <c r="T3" s="448">
        <v>2</v>
      </c>
      <c r="U3" s="449">
        <v>4</v>
      </c>
    </row>
    <row r="4" spans="1:21" ht="19.5" thickBot="1" x14ac:dyDescent="0.35">
      <c r="I4" s="442"/>
      <c r="J4" s="442"/>
      <c r="K4" s="442"/>
    </row>
    <row r="5" spans="1:21" ht="19.5" thickBot="1" x14ac:dyDescent="0.35">
      <c r="B5" s="641" t="s">
        <v>69</v>
      </c>
      <c r="C5" s="638" t="s">
        <v>70</v>
      </c>
      <c r="D5" s="639"/>
      <c r="E5" s="639"/>
      <c r="F5" s="640"/>
      <c r="G5" s="643" t="s">
        <v>71</v>
      </c>
      <c r="H5" s="442"/>
    </row>
    <row r="6" spans="1:21" ht="19.5" thickBot="1" x14ac:dyDescent="0.35">
      <c r="B6" s="642"/>
      <c r="C6" s="456" t="s">
        <v>127</v>
      </c>
      <c r="D6" s="455" t="s">
        <v>128</v>
      </c>
      <c r="E6" s="455" t="s">
        <v>129</v>
      </c>
      <c r="F6" s="461" t="s">
        <v>161</v>
      </c>
      <c r="G6" s="644"/>
      <c r="H6" s="442"/>
      <c r="I6" s="454" t="s">
        <v>134</v>
      </c>
      <c r="J6" s="501">
        <f>SUM(G7:G9)</f>
        <v>100</v>
      </c>
    </row>
    <row r="7" spans="1:21" ht="18.75" customHeight="1" thickBot="1" x14ac:dyDescent="0.35">
      <c r="B7" s="458" t="s">
        <v>130</v>
      </c>
      <c r="C7" s="475">
        <f>$J$3</f>
        <v>6</v>
      </c>
      <c r="D7" s="476">
        <f>$K$3</f>
        <v>4</v>
      </c>
      <c r="E7" s="476">
        <f>$L$3</f>
        <v>5</v>
      </c>
      <c r="F7" s="476">
        <f>$M$3</f>
        <v>8</v>
      </c>
      <c r="G7" s="341">
        <f>$C$3</f>
        <v>25</v>
      </c>
      <c r="H7" s="442"/>
      <c r="I7" s="456" t="s">
        <v>133</v>
      </c>
      <c r="J7" s="502">
        <f>SUM(C10:F10)</f>
        <v>105</v>
      </c>
    </row>
    <row r="8" spans="1:21" x14ac:dyDescent="0.3">
      <c r="B8" s="459" t="s">
        <v>132</v>
      </c>
      <c r="C8" s="469">
        <f>$N$3</f>
        <v>1</v>
      </c>
      <c r="D8" s="470">
        <f>$O$3</f>
        <v>2</v>
      </c>
      <c r="E8" s="470">
        <f>$P$3</f>
        <v>3</v>
      </c>
      <c r="F8" s="470">
        <f>$Q$3</f>
        <v>7</v>
      </c>
      <c r="G8" s="418">
        <f>$D$3</f>
        <v>45</v>
      </c>
    </row>
    <row r="9" spans="1:21" x14ac:dyDescent="0.3">
      <c r="B9" s="459" t="s">
        <v>131</v>
      </c>
      <c r="C9" s="469">
        <f>$R$3</f>
        <v>5</v>
      </c>
      <c r="D9" s="470">
        <f>$S$3</f>
        <v>1</v>
      </c>
      <c r="E9" s="470">
        <f>$T$3</f>
        <v>2</v>
      </c>
      <c r="F9" s="470">
        <f>$U$3</f>
        <v>4</v>
      </c>
      <c r="G9" s="418">
        <f>$E$3</f>
        <v>30</v>
      </c>
    </row>
    <row r="10" spans="1:21" ht="19.5" thickBot="1" x14ac:dyDescent="0.35">
      <c r="B10" s="460" t="s">
        <v>72</v>
      </c>
      <c r="C10" s="457">
        <f>$F$3</f>
        <v>40</v>
      </c>
      <c r="D10" s="419">
        <f>$G$3</f>
        <v>20</v>
      </c>
      <c r="E10" s="419">
        <f>$H$3</f>
        <v>25</v>
      </c>
      <c r="F10" s="419">
        <f>$I$3</f>
        <v>20</v>
      </c>
      <c r="G10" s="477"/>
    </row>
    <row r="12" spans="1:21" x14ac:dyDescent="0.3">
      <c r="B12" s="2" t="s">
        <v>73</v>
      </c>
    </row>
    <row r="13" spans="1:21" ht="19.5" thickBot="1" x14ac:dyDescent="0.35"/>
    <row r="14" spans="1:21" x14ac:dyDescent="0.3">
      <c r="B14" s="631" t="s">
        <v>69</v>
      </c>
      <c r="C14" s="633" t="s">
        <v>70</v>
      </c>
      <c r="D14" s="634"/>
      <c r="E14" s="634"/>
      <c r="F14" s="635"/>
      <c r="G14" s="631" t="s">
        <v>71</v>
      </c>
    </row>
    <row r="15" spans="1:21" ht="19.5" thickBot="1" x14ac:dyDescent="0.35">
      <c r="B15" s="645"/>
      <c r="C15" s="462" t="s">
        <v>127</v>
      </c>
      <c r="D15" s="463" t="s">
        <v>128</v>
      </c>
      <c r="E15" s="463" t="s">
        <v>129</v>
      </c>
      <c r="F15" s="464" t="str">
        <f>F6</f>
        <v>B4</v>
      </c>
      <c r="G15" s="645"/>
    </row>
    <row r="16" spans="1:21" x14ac:dyDescent="0.3">
      <c r="B16" s="458" t="s">
        <v>130</v>
      </c>
      <c r="C16" s="467">
        <f>$J$3</f>
        <v>6</v>
      </c>
      <c r="D16" s="468">
        <f>$K$3</f>
        <v>4</v>
      </c>
      <c r="E16" s="468">
        <f>$L$3</f>
        <v>5</v>
      </c>
      <c r="F16" s="468">
        <f>$M$3</f>
        <v>8</v>
      </c>
      <c r="G16" s="453">
        <f>$C$3</f>
        <v>25</v>
      </c>
      <c r="I16" s="454" t="s">
        <v>134</v>
      </c>
      <c r="J16" s="503">
        <f>SUM(G16:G19)</f>
        <v>105</v>
      </c>
    </row>
    <row r="17" spans="1:24" ht="19.5" thickBot="1" x14ac:dyDescent="0.35">
      <c r="B17" s="459" t="s">
        <v>132</v>
      </c>
      <c r="C17" s="469">
        <f>$N$3</f>
        <v>1</v>
      </c>
      <c r="D17" s="470">
        <f>$O$3</f>
        <v>2</v>
      </c>
      <c r="E17" s="470">
        <f>$P$3</f>
        <v>3</v>
      </c>
      <c r="F17" s="470">
        <f>$Q$3</f>
        <v>7</v>
      </c>
      <c r="G17" s="418">
        <f>$D$3</f>
        <v>45</v>
      </c>
      <c r="I17" s="456" t="s">
        <v>133</v>
      </c>
      <c r="J17" s="502">
        <f>SUM(C20:F20)</f>
        <v>105</v>
      </c>
    </row>
    <row r="18" spans="1:24" ht="18.75" customHeight="1" x14ac:dyDescent="0.3">
      <c r="B18" s="459" t="s">
        <v>131</v>
      </c>
      <c r="C18" s="469">
        <f>$R$3</f>
        <v>5</v>
      </c>
      <c r="D18" s="470">
        <f>$S$3</f>
        <v>1</v>
      </c>
      <c r="E18" s="470">
        <f>$T$3</f>
        <v>2</v>
      </c>
      <c r="F18" s="470">
        <f>$U$3</f>
        <v>4</v>
      </c>
      <c r="G18" s="418">
        <f>$E$3</f>
        <v>30</v>
      </c>
    </row>
    <row r="19" spans="1:24" x14ac:dyDescent="0.3">
      <c r="B19" s="459" t="s">
        <v>155</v>
      </c>
      <c r="C19" s="471">
        <v>0</v>
      </c>
      <c r="D19" s="472">
        <v>0</v>
      </c>
      <c r="E19" s="472">
        <v>0</v>
      </c>
      <c r="F19" s="472">
        <v>0</v>
      </c>
      <c r="G19" s="473">
        <v>5</v>
      </c>
    </row>
    <row r="20" spans="1:24" ht="19.5" thickBot="1" x14ac:dyDescent="0.35">
      <c r="B20" s="460" t="s">
        <v>72</v>
      </c>
      <c r="C20" s="457">
        <f>$F$3</f>
        <v>40</v>
      </c>
      <c r="D20" s="419">
        <f>$G$3</f>
        <v>20</v>
      </c>
      <c r="E20" s="419">
        <f>$H$3</f>
        <v>25</v>
      </c>
      <c r="F20" s="419">
        <f>$I$3</f>
        <v>20</v>
      </c>
      <c r="G20" s="474">
        <f>J16</f>
        <v>105</v>
      </c>
    </row>
    <row r="23" spans="1:24" ht="19.5" customHeight="1" x14ac:dyDescent="0.3"/>
    <row r="24" spans="1:24" ht="19.5" thickBot="1" x14ac:dyDescent="0.35">
      <c r="A24" s="2" t="s">
        <v>169</v>
      </c>
    </row>
    <row r="25" spans="1:24" ht="19.5" thickBot="1" x14ac:dyDescent="0.35">
      <c r="B25" s="631" t="s">
        <v>69</v>
      </c>
      <c r="C25" s="633" t="s">
        <v>70</v>
      </c>
      <c r="D25" s="634"/>
      <c r="E25" s="634"/>
      <c r="F25" s="635"/>
      <c r="G25" s="631" t="s">
        <v>71</v>
      </c>
      <c r="I25" s="509" t="s">
        <v>156</v>
      </c>
    </row>
    <row r="26" spans="1:24" ht="19.5" thickBot="1" x14ac:dyDescent="0.35">
      <c r="B26" s="632"/>
      <c r="C26" s="462" t="s">
        <v>127</v>
      </c>
      <c r="D26" s="463" t="s">
        <v>128</v>
      </c>
      <c r="E26" s="463" t="s">
        <v>129</v>
      </c>
      <c r="F26" s="464" t="str">
        <f>F15</f>
        <v>B4</v>
      </c>
      <c r="G26" s="632"/>
      <c r="L26" s="525" t="s">
        <v>157</v>
      </c>
      <c r="M26" s="526" t="s">
        <v>158</v>
      </c>
      <c r="N26" s="526" t="s">
        <v>159</v>
      </c>
      <c r="O26" s="527" t="s">
        <v>160</v>
      </c>
    </row>
    <row r="27" spans="1:24" ht="19.5" thickBot="1" x14ac:dyDescent="0.35">
      <c r="B27" s="637" t="str">
        <f>$B$16</f>
        <v>A1</v>
      </c>
      <c r="C27" s="481">
        <f>$C$16</f>
        <v>6</v>
      </c>
      <c r="D27" s="479">
        <f>$D$16</f>
        <v>4</v>
      </c>
      <c r="E27" s="479">
        <f>$E$16</f>
        <v>5</v>
      </c>
      <c r="F27" s="483">
        <f>$F$16</f>
        <v>8</v>
      </c>
      <c r="G27" s="626">
        <f>$G$16</f>
        <v>25</v>
      </c>
      <c r="L27" s="535">
        <v>-2</v>
      </c>
      <c r="M27" s="536">
        <v>-1</v>
      </c>
      <c r="N27" s="536">
        <v>0</v>
      </c>
      <c r="O27" s="537">
        <v>3</v>
      </c>
    </row>
    <row r="28" spans="1:24" x14ac:dyDescent="0.3">
      <c r="A28" s="498"/>
      <c r="B28" s="628"/>
      <c r="C28" s="482"/>
      <c r="D28" s="480"/>
      <c r="E28" s="478" t="s">
        <v>170</v>
      </c>
      <c r="F28" s="496" t="s">
        <v>93</v>
      </c>
      <c r="G28" s="627"/>
      <c r="J28" s="528" t="s">
        <v>162</v>
      </c>
      <c r="K28" s="532">
        <v>5</v>
      </c>
      <c r="L28" s="517">
        <v>3</v>
      </c>
      <c r="M28" s="522">
        <v>4</v>
      </c>
      <c r="N28" s="539">
        <f>E27</f>
        <v>5</v>
      </c>
      <c r="O28" s="540">
        <f>F27</f>
        <v>8</v>
      </c>
    </row>
    <row r="29" spans="1:24" x14ac:dyDescent="0.3">
      <c r="B29" s="628" t="str">
        <f>$B$17</f>
        <v>A2</v>
      </c>
      <c r="C29" s="481">
        <f>$C$17</f>
        <v>1</v>
      </c>
      <c r="D29" s="479">
        <f>$D$17</f>
        <v>2</v>
      </c>
      <c r="E29" s="479">
        <f>$E$17</f>
        <v>3</v>
      </c>
      <c r="F29" s="483">
        <f>$F$17</f>
        <v>7</v>
      </c>
      <c r="G29" s="628">
        <f>$G$17</f>
        <v>45</v>
      </c>
      <c r="J29" s="529" t="s">
        <v>163</v>
      </c>
      <c r="K29" s="533">
        <v>3</v>
      </c>
      <c r="L29" s="531">
        <f>C29</f>
        <v>1</v>
      </c>
      <c r="M29" s="465">
        <v>2</v>
      </c>
      <c r="N29" s="538">
        <f>E29</f>
        <v>3</v>
      </c>
      <c r="O29" s="466">
        <v>6</v>
      </c>
    </row>
    <row r="30" spans="1:24" x14ac:dyDescent="0.3">
      <c r="B30" s="628"/>
      <c r="C30" s="495">
        <v>40</v>
      </c>
      <c r="D30" s="480"/>
      <c r="E30" s="478">
        <v>5</v>
      </c>
      <c r="F30" s="484"/>
      <c r="G30" s="628"/>
      <c r="J30" s="529" t="s">
        <v>164</v>
      </c>
      <c r="K30" s="533">
        <v>2</v>
      </c>
      <c r="L30" s="519">
        <v>0</v>
      </c>
      <c r="M30" s="538">
        <f>D31</f>
        <v>1</v>
      </c>
      <c r="N30" s="538">
        <f>E31</f>
        <v>2</v>
      </c>
      <c r="O30" s="466">
        <v>5</v>
      </c>
      <c r="S30" s="510"/>
      <c r="T30" s="510"/>
      <c r="U30" s="510"/>
      <c r="V30" s="510"/>
      <c r="W30" s="497"/>
      <c r="X30" s="505"/>
    </row>
    <row r="31" spans="1:24" ht="19.5" thickBot="1" x14ac:dyDescent="0.35">
      <c r="B31" s="628" t="str">
        <f>$B$18</f>
        <v>A3</v>
      </c>
      <c r="C31" s="481">
        <f>$C$18</f>
        <v>5</v>
      </c>
      <c r="D31" s="479">
        <f>$D$18</f>
        <v>1</v>
      </c>
      <c r="E31" s="479">
        <f>$E$18</f>
        <v>2</v>
      </c>
      <c r="F31" s="483">
        <f>$F$18</f>
        <v>4</v>
      </c>
      <c r="G31" s="628">
        <f>$G$18</f>
        <v>30</v>
      </c>
      <c r="J31" s="530" t="s">
        <v>165</v>
      </c>
      <c r="K31" s="534">
        <v>1</v>
      </c>
      <c r="L31" s="520">
        <v>-1</v>
      </c>
      <c r="M31" s="541">
        <f>D33</f>
        <v>0</v>
      </c>
      <c r="N31" s="523">
        <v>1</v>
      </c>
      <c r="O31" s="521">
        <v>4</v>
      </c>
      <c r="S31" s="510"/>
      <c r="T31" s="510"/>
      <c r="U31" s="510"/>
      <c r="V31" s="510"/>
      <c r="W31" s="497"/>
      <c r="X31" s="505"/>
    </row>
    <row r="32" spans="1:24" ht="19.5" thickBot="1" x14ac:dyDescent="0.35">
      <c r="B32" s="628"/>
      <c r="C32" s="482"/>
      <c r="D32" s="478" t="s">
        <v>171</v>
      </c>
      <c r="E32" s="478" t="s">
        <v>117</v>
      </c>
      <c r="F32" s="484"/>
      <c r="G32" s="628"/>
      <c r="S32" s="510"/>
      <c r="T32" s="510"/>
      <c r="U32" s="510"/>
      <c r="V32" s="510"/>
      <c r="W32" s="497"/>
      <c r="X32" s="505"/>
    </row>
    <row r="33" spans="1:24" ht="18.75" customHeight="1" x14ac:dyDescent="0.3">
      <c r="B33" s="628" t="str">
        <f>$B$19</f>
        <v>A4</v>
      </c>
      <c r="C33" s="481">
        <f>$C$19</f>
        <v>0</v>
      </c>
      <c r="D33" s="479">
        <f>$D$19</f>
        <v>0</v>
      </c>
      <c r="E33" s="479">
        <f>$E$19</f>
        <v>0</v>
      </c>
      <c r="F33" s="483">
        <f>$F$19</f>
        <v>0</v>
      </c>
      <c r="G33" s="628">
        <f>$G$19</f>
        <v>5</v>
      </c>
      <c r="L33" s="517">
        <f>C27-L28</f>
        <v>3</v>
      </c>
      <c r="M33" s="522">
        <f>D27-M28</f>
        <v>0</v>
      </c>
      <c r="N33" s="522">
        <f>E27-N28</f>
        <v>0</v>
      </c>
      <c r="O33" s="518">
        <f>F27-O28</f>
        <v>0</v>
      </c>
      <c r="S33" s="510"/>
      <c r="T33" s="510"/>
      <c r="U33" s="510"/>
      <c r="V33" s="510"/>
      <c r="W33" s="497"/>
      <c r="X33" s="505"/>
    </row>
    <row r="34" spans="1:24" ht="19.5" thickBot="1" x14ac:dyDescent="0.35">
      <c r="B34" s="628"/>
      <c r="C34" s="485"/>
      <c r="D34" s="494" t="s">
        <v>112</v>
      </c>
      <c r="E34" s="487"/>
      <c r="F34" s="488" t="s">
        <v>92</v>
      </c>
      <c r="G34" s="636"/>
      <c r="L34" s="519">
        <f>C29-L29</f>
        <v>0</v>
      </c>
      <c r="M34" s="465">
        <f>D29-M29</f>
        <v>0</v>
      </c>
      <c r="N34" s="465">
        <f>E29-N29</f>
        <v>0</v>
      </c>
      <c r="O34" s="466">
        <f>F29-O29</f>
        <v>1</v>
      </c>
      <c r="V34" s="497"/>
    </row>
    <row r="35" spans="1:24" ht="19.5" thickBot="1" x14ac:dyDescent="0.35">
      <c r="B35" s="492" t="s">
        <v>72</v>
      </c>
      <c r="C35" s="489">
        <f>$C$20</f>
        <v>40</v>
      </c>
      <c r="D35" s="490">
        <f>$D$20</f>
        <v>20</v>
      </c>
      <c r="E35" s="490">
        <f>$E$20</f>
        <v>25</v>
      </c>
      <c r="F35" s="491">
        <f>$F$20</f>
        <v>20</v>
      </c>
      <c r="G35" s="493">
        <f>SUM(C35:F35)</f>
        <v>105</v>
      </c>
      <c r="L35" s="519">
        <f>C31-L30</f>
        <v>5</v>
      </c>
      <c r="M35" s="465">
        <f>D31-M30</f>
        <v>0</v>
      </c>
      <c r="N35" s="465">
        <f>E31-N30</f>
        <v>0</v>
      </c>
      <c r="O35" s="543">
        <f>F31-O30</f>
        <v>-1</v>
      </c>
      <c r="V35" s="497"/>
    </row>
    <row r="36" spans="1:24" ht="19.5" thickBot="1" x14ac:dyDescent="0.35">
      <c r="B36" s="441"/>
      <c r="C36" s="310"/>
      <c r="D36" s="310"/>
      <c r="E36" s="310"/>
      <c r="F36" s="310"/>
      <c r="G36" s="310"/>
      <c r="L36" s="520">
        <f>C33-L31</f>
        <v>1</v>
      </c>
      <c r="M36" s="523">
        <f>D33-M31</f>
        <v>0</v>
      </c>
      <c r="N36" s="544">
        <f>E33-N31</f>
        <v>-1</v>
      </c>
      <c r="O36" s="545">
        <f>F33-O31</f>
        <v>-4</v>
      </c>
    </row>
    <row r="37" spans="1:24" ht="19.5" thickBot="1" x14ac:dyDescent="0.35">
      <c r="B37" s="441"/>
      <c r="C37" s="310"/>
      <c r="D37" s="310"/>
      <c r="E37" s="310"/>
      <c r="F37" s="310"/>
      <c r="G37" s="497"/>
    </row>
    <row r="38" spans="1:24" ht="19.5" thickBot="1" x14ac:dyDescent="0.35">
      <c r="C38" s="552" t="s">
        <v>28</v>
      </c>
      <c r="D38" s="553">
        <v>5</v>
      </c>
      <c r="J38" s="546" t="s">
        <v>168</v>
      </c>
      <c r="K38" s="547">
        <f>O35</f>
        <v>-1</v>
      </c>
    </row>
    <row r="39" spans="1:24" x14ac:dyDescent="0.3">
      <c r="A39" s="498"/>
      <c r="J39" s="548" t="s">
        <v>166</v>
      </c>
      <c r="K39" s="549">
        <f>N36</f>
        <v>-1</v>
      </c>
    </row>
    <row r="40" spans="1:24" ht="19.5" thickBot="1" x14ac:dyDescent="0.35">
      <c r="J40" s="550" t="s">
        <v>167</v>
      </c>
      <c r="K40" s="551">
        <f>O36</f>
        <v>-4</v>
      </c>
    </row>
    <row r="41" spans="1:24" ht="18.75" customHeight="1" thickBot="1" x14ac:dyDescent="0.35">
      <c r="A41" s="2" t="s">
        <v>74</v>
      </c>
    </row>
    <row r="42" spans="1:24" ht="19.5" customHeight="1" thickBot="1" x14ac:dyDescent="0.35">
      <c r="B42" s="631" t="s">
        <v>69</v>
      </c>
      <c r="C42" s="633" t="s">
        <v>70</v>
      </c>
      <c r="D42" s="634"/>
      <c r="E42" s="634"/>
      <c r="F42" s="635"/>
      <c r="G42" s="631" t="s">
        <v>71</v>
      </c>
      <c r="I42" s="509" t="s">
        <v>172</v>
      </c>
    </row>
    <row r="43" spans="1:24" ht="19.5" thickBot="1" x14ac:dyDescent="0.35">
      <c r="B43" s="632"/>
      <c r="C43" s="462" t="s">
        <v>127</v>
      </c>
      <c r="D43" s="463" t="s">
        <v>128</v>
      </c>
      <c r="E43" s="463" t="s">
        <v>129</v>
      </c>
      <c r="F43" s="464" t="str">
        <f>$F$26</f>
        <v>B4</v>
      </c>
      <c r="G43" s="632"/>
      <c r="L43" s="525" t="s">
        <v>157</v>
      </c>
      <c r="M43" s="526" t="s">
        <v>158</v>
      </c>
      <c r="N43" s="526" t="s">
        <v>159</v>
      </c>
      <c r="O43" s="527" t="s">
        <v>160</v>
      </c>
    </row>
    <row r="44" spans="1:24" ht="19.5" customHeight="1" thickBot="1" x14ac:dyDescent="0.35">
      <c r="B44" s="637" t="str">
        <f>$B$16</f>
        <v>A1</v>
      </c>
      <c r="C44" s="481">
        <f>$C$16</f>
        <v>6</v>
      </c>
      <c r="D44" s="479">
        <f>$D$16</f>
        <v>4</v>
      </c>
      <c r="E44" s="479">
        <f>$E$16</f>
        <v>5</v>
      </c>
      <c r="F44" s="483">
        <f>$F$16</f>
        <v>8</v>
      </c>
      <c r="G44" s="626">
        <f>$G$16</f>
        <v>25</v>
      </c>
      <c r="L44" s="535">
        <v>-2</v>
      </c>
      <c r="M44" s="536">
        <v>-1</v>
      </c>
      <c r="N44" s="536">
        <v>0</v>
      </c>
      <c r="O44" s="537">
        <v>3</v>
      </c>
    </row>
    <row r="45" spans="1:24" x14ac:dyDescent="0.3">
      <c r="A45" s="498"/>
      <c r="B45" s="628"/>
      <c r="C45" s="482"/>
      <c r="D45" s="480"/>
      <c r="E45" s="478" t="s">
        <v>79</v>
      </c>
      <c r="F45" s="496" t="s">
        <v>117</v>
      </c>
      <c r="G45" s="627"/>
      <c r="J45" s="528" t="s">
        <v>162</v>
      </c>
      <c r="K45" s="532">
        <v>5</v>
      </c>
      <c r="L45" s="517">
        <v>3</v>
      </c>
      <c r="M45" s="522">
        <v>4</v>
      </c>
      <c r="N45" s="539">
        <f>E44</f>
        <v>5</v>
      </c>
      <c r="O45" s="540">
        <f>F44</f>
        <v>8</v>
      </c>
    </row>
    <row r="46" spans="1:24" x14ac:dyDescent="0.3">
      <c r="B46" s="628" t="str">
        <f>$B$17</f>
        <v>A2</v>
      </c>
      <c r="C46" s="481">
        <f>$C$17</f>
        <v>1</v>
      </c>
      <c r="D46" s="479">
        <f>$D$17</f>
        <v>2</v>
      </c>
      <c r="E46" s="479">
        <f>$E$17</f>
        <v>3</v>
      </c>
      <c r="F46" s="483">
        <f>$F$17</f>
        <v>7</v>
      </c>
      <c r="G46" s="628">
        <f>$G$17</f>
        <v>45</v>
      </c>
      <c r="J46" s="529" t="s">
        <v>163</v>
      </c>
      <c r="K46" s="533">
        <v>3</v>
      </c>
      <c r="L46" s="531">
        <f>C46</f>
        <v>1</v>
      </c>
      <c r="M46" s="465">
        <v>2</v>
      </c>
      <c r="N46" s="538">
        <f>E46</f>
        <v>3</v>
      </c>
      <c r="O46" s="466">
        <v>6</v>
      </c>
    </row>
    <row r="47" spans="1:24" x14ac:dyDescent="0.3">
      <c r="B47" s="628"/>
      <c r="C47" s="495">
        <v>40</v>
      </c>
      <c r="D47" s="480"/>
      <c r="E47" s="478">
        <v>5</v>
      </c>
      <c r="F47" s="484"/>
      <c r="G47" s="628"/>
      <c r="J47" s="529" t="s">
        <v>164</v>
      </c>
      <c r="K47" s="533">
        <v>2</v>
      </c>
      <c r="L47" s="519">
        <v>0</v>
      </c>
      <c r="M47" s="538">
        <f>D48</f>
        <v>1</v>
      </c>
      <c r="N47" s="538">
        <f>E48</f>
        <v>2</v>
      </c>
      <c r="O47" s="466">
        <v>5</v>
      </c>
    </row>
    <row r="48" spans="1:24" ht="19.5" thickBot="1" x14ac:dyDescent="0.35">
      <c r="B48" s="628" t="str">
        <f>$B$18</f>
        <v>A3</v>
      </c>
      <c r="C48" s="481">
        <f>$C$18</f>
        <v>5</v>
      </c>
      <c r="D48" s="479">
        <f>$D$18</f>
        <v>1</v>
      </c>
      <c r="E48" s="479">
        <f>$E$18</f>
        <v>2</v>
      </c>
      <c r="F48" s="483">
        <f>$F$18</f>
        <v>4</v>
      </c>
      <c r="G48" s="628">
        <f>$G$18</f>
        <v>30</v>
      </c>
      <c r="J48" s="530" t="s">
        <v>165</v>
      </c>
      <c r="K48" s="534">
        <v>-3</v>
      </c>
      <c r="L48" s="520">
        <v>-5</v>
      </c>
      <c r="M48" s="523">
        <v>-4</v>
      </c>
      <c r="N48" s="523">
        <v>-3</v>
      </c>
      <c r="O48" s="538">
        <f>F50</f>
        <v>0</v>
      </c>
    </row>
    <row r="49" spans="1:15" ht="15.75" customHeight="1" thickBot="1" x14ac:dyDescent="0.35">
      <c r="B49" s="628"/>
      <c r="C49" s="482"/>
      <c r="D49" s="478">
        <v>20</v>
      </c>
      <c r="E49" s="478" t="s">
        <v>173</v>
      </c>
      <c r="F49" s="484" t="s">
        <v>92</v>
      </c>
      <c r="G49" s="628"/>
    </row>
    <row r="50" spans="1:15" x14ac:dyDescent="0.3">
      <c r="B50" s="628" t="str">
        <f>$B$19</f>
        <v>A4</v>
      </c>
      <c r="C50" s="481">
        <f>$C$19</f>
        <v>0</v>
      </c>
      <c r="D50" s="479">
        <f>$D$19</f>
        <v>0</v>
      </c>
      <c r="E50" s="479">
        <f>$E$19</f>
        <v>0</v>
      </c>
      <c r="F50" s="483">
        <f>$F$19</f>
        <v>0</v>
      </c>
      <c r="G50" s="628">
        <f>$G$19</f>
        <v>5</v>
      </c>
      <c r="L50" s="517">
        <f>C44-L45</f>
        <v>3</v>
      </c>
      <c r="M50" s="522">
        <f>D44-M45</f>
        <v>0</v>
      </c>
      <c r="N50" s="522">
        <f>E44-N45</f>
        <v>0</v>
      </c>
      <c r="O50" s="518">
        <f>F44-O45</f>
        <v>0</v>
      </c>
    </row>
    <row r="51" spans="1:15" ht="19.5" thickBot="1" x14ac:dyDescent="0.35">
      <c r="B51" s="628"/>
      <c r="C51" s="485"/>
      <c r="D51" s="486"/>
      <c r="E51" s="487"/>
      <c r="F51" s="478">
        <v>5</v>
      </c>
      <c r="G51" s="636"/>
      <c r="L51" s="519">
        <f>C46-L46</f>
        <v>0</v>
      </c>
      <c r="M51" s="465">
        <f>D46-M46</f>
        <v>0</v>
      </c>
      <c r="N51" s="465">
        <f>E46-N46</f>
        <v>0</v>
      </c>
      <c r="O51" s="466">
        <f>F46-O46</f>
        <v>1</v>
      </c>
    </row>
    <row r="52" spans="1:15" ht="19.5" thickBot="1" x14ac:dyDescent="0.35">
      <c r="B52" s="492" t="s">
        <v>72</v>
      </c>
      <c r="C52" s="489">
        <f>$C$20</f>
        <v>40</v>
      </c>
      <c r="D52" s="490">
        <f>$D$20</f>
        <v>20</v>
      </c>
      <c r="E52" s="490">
        <f>$E$20</f>
        <v>25</v>
      </c>
      <c r="F52" s="491">
        <f>$F$20</f>
        <v>20</v>
      </c>
      <c r="G52" s="493">
        <f>SUM(C52:F52)</f>
        <v>105</v>
      </c>
      <c r="L52" s="519">
        <f>C48-L47</f>
        <v>5</v>
      </c>
      <c r="M52" s="465">
        <f>D48-M47</f>
        <v>0</v>
      </c>
      <c r="N52" s="465">
        <f>E48-N47</f>
        <v>0</v>
      </c>
      <c r="O52" s="543">
        <f>F48-O47</f>
        <v>-1</v>
      </c>
    </row>
    <row r="53" spans="1:15" ht="18.75" customHeight="1" thickBot="1" x14ac:dyDescent="0.35">
      <c r="B53" s="441"/>
      <c r="C53" s="310"/>
      <c r="D53" s="310"/>
      <c r="E53" s="310"/>
      <c r="F53" s="310"/>
      <c r="G53" s="310"/>
      <c r="L53" s="520">
        <f>C50-L48</f>
        <v>5</v>
      </c>
      <c r="M53" s="523">
        <f>D50-M48</f>
        <v>4</v>
      </c>
      <c r="N53" s="556">
        <f>E50-N48</f>
        <v>3</v>
      </c>
      <c r="O53" s="557">
        <f>F50-O48</f>
        <v>0</v>
      </c>
    </row>
    <row r="54" spans="1:15" ht="19.5" thickBot="1" x14ac:dyDescent="0.35">
      <c r="B54" s="441"/>
      <c r="C54" s="310"/>
      <c r="D54" s="310"/>
      <c r="E54" s="310"/>
      <c r="F54" s="310"/>
      <c r="G54" s="497"/>
    </row>
    <row r="55" spans="1:15" ht="19.5" thickBot="1" x14ac:dyDescent="0.35">
      <c r="C55" s="552" t="s">
        <v>28</v>
      </c>
      <c r="D55" s="553">
        <v>10</v>
      </c>
      <c r="J55" s="550" t="s">
        <v>168</v>
      </c>
      <c r="K55" s="551">
        <f>O52</f>
        <v>-1</v>
      </c>
    </row>
    <row r="56" spans="1:15" ht="19.5" thickBot="1" x14ac:dyDescent="0.35">
      <c r="A56" s="2" t="s">
        <v>96</v>
      </c>
    </row>
    <row r="57" spans="1:15" ht="19.5" thickBot="1" x14ac:dyDescent="0.35">
      <c r="B57" s="631" t="s">
        <v>69</v>
      </c>
      <c r="C57" s="633" t="s">
        <v>70</v>
      </c>
      <c r="D57" s="634"/>
      <c r="E57" s="634"/>
      <c r="F57" s="635"/>
      <c r="G57" s="631" t="s">
        <v>71</v>
      </c>
      <c r="I57" s="509" t="s">
        <v>172</v>
      </c>
    </row>
    <row r="58" spans="1:15" ht="19.5" thickBot="1" x14ac:dyDescent="0.35">
      <c r="B58" s="632"/>
      <c r="C58" s="462" t="s">
        <v>127</v>
      </c>
      <c r="D58" s="463" t="s">
        <v>128</v>
      </c>
      <c r="E58" s="463" t="s">
        <v>129</v>
      </c>
      <c r="F58" s="464" t="str">
        <f>$F$26</f>
        <v>B4</v>
      </c>
      <c r="G58" s="632"/>
      <c r="L58" s="525" t="s">
        <v>157</v>
      </c>
      <c r="M58" s="526" t="s">
        <v>158</v>
      </c>
      <c r="N58" s="526" t="s">
        <v>159</v>
      </c>
      <c r="O58" s="527" t="s">
        <v>160</v>
      </c>
    </row>
    <row r="59" spans="1:15" ht="19.5" thickBot="1" x14ac:dyDescent="0.35">
      <c r="B59" s="637" t="str">
        <f>$B$16</f>
        <v>A1</v>
      </c>
      <c r="C59" s="481">
        <f>$C$16</f>
        <v>6</v>
      </c>
      <c r="D59" s="479">
        <f>$D$16</f>
        <v>4</v>
      </c>
      <c r="E59" s="479">
        <f>$E$16</f>
        <v>5</v>
      </c>
      <c r="F59" s="483">
        <f>$F$16</f>
        <v>8</v>
      </c>
      <c r="G59" s="626">
        <f>$G$16</f>
        <v>25</v>
      </c>
      <c r="L59" s="535">
        <v>-2</v>
      </c>
      <c r="M59" s="536">
        <v>0</v>
      </c>
      <c r="N59" s="536">
        <v>0</v>
      </c>
      <c r="O59" s="537">
        <v>3</v>
      </c>
    </row>
    <row r="60" spans="1:15" x14ac:dyDescent="0.3">
      <c r="A60" s="498"/>
      <c r="B60" s="628"/>
      <c r="C60" s="482"/>
      <c r="D60" s="480" t="s">
        <v>92</v>
      </c>
      <c r="E60" s="478">
        <v>20</v>
      </c>
      <c r="F60" s="496" t="s">
        <v>112</v>
      </c>
      <c r="G60" s="627"/>
      <c r="J60" s="528" t="s">
        <v>162</v>
      </c>
      <c r="K60" s="532">
        <v>5</v>
      </c>
      <c r="L60" s="517">
        <v>3</v>
      </c>
      <c r="M60" s="522">
        <v>5</v>
      </c>
      <c r="N60" s="539">
        <f>E59</f>
        <v>5</v>
      </c>
      <c r="O60" s="540">
        <f>F59</f>
        <v>8</v>
      </c>
    </row>
    <row r="61" spans="1:15" ht="18.75" customHeight="1" x14ac:dyDescent="0.3">
      <c r="B61" s="628" t="str">
        <f>$B$17</f>
        <v>A2</v>
      </c>
      <c r="C61" s="481">
        <f>$C$17</f>
        <v>1</v>
      </c>
      <c r="D61" s="479">
        <f>$D$17</f>
        <v>2</v>
      </c>
      <c r="E61" s="479">
        <f>$E$17</f>
        <v>3</v>
      </c>
      <c r="F61" s="483">
        <f>$F$17</f>
        <v>7</v>
      </c>
      <c r="G61" s="628">
        <f>$G$17</f>
        <v>45</v>
      </c>
      <c r="J61" s="529" t="s">
        <v>163</v>
      </c>
      <c r="K61" s="533">
        <v>3</v>
      </c>
      <c r="L61" s="531">
        <f>C61</f>
        <v>1</v>
      </c>
      <c r="M61" s="465">
        <v>3</v>
      </c>
      <c r="N61" s="538">
        <f>E61</f>
        <v>3</v>
      </c>
      <c r="O61" s="466">
        <v>6</v>
      </c>
    </row>
    <row r="62" spans="1:15" x14ac:dyDescent="0.3">
      <c r="B62" s="628"/>
      <c r="C62" s="495">
        <v>40</v>
      </c>
      <c r="D62" s="480"/>
      <c r="E62" s="478">
        <v>5</v>
      </c>
      <c r="F62" s="484"/>
      <c r="G62" s="628"/>
      <c r="J62" s="529" t="s">
        <v>164</v>
      </c>
      <c r="K62" s="533">
        <v>1</v>
      </c>
      <c r="L62" s="519">
        <v>-1</v>
      </c>
      <c r="M62" s="538">
        <f>D63</f>
        <v>1</v>
      </c>
      <c r="N62" s="2">
        <v>1</v>
      </c>
      <c r="O62" s="538">
        <f>F63</f>
        <v>4</v>
      </c>
    </row>
    <row r="63" spans="1:15" ht="19.5" thickBot="1" x14ac:dyDescent="0.35">
      <c r="B63" s="628" t="str">
        <f>$B$18</f>
        <v>A3</v>
      </c>
      <c r="C63" s="481">
        <f>$C$18</f>
        <v>5</v>
      </c>
      <c r="D63" s="479">
        <f>$D$18</f>
        <v>1</v>
      </c>
      <c r="E63" s="479">
        <f>$E$18</f>
        <v>2</v>
      </c>
      <c r="F63" s="483">
        <f>$F$18</f>
        <v>4</v>
      </c>
      <c r="G63" s="628">
        <f>$G$18</f>
        <v>30</v>
      </c>
      <c r="J63" s="530" t="s">
        <v>165</v>
      </c>
      <c r="K63" s="534">
        <v>-3</v>
      </c>
      <c r="L63" s="520">
        <v>-5</v>
      </c>
      <c r="M63" s="523">
        <v>-3</v>
      </c>
      <c r="N63" s="523">
        <v>-3</v>
      </c>
      <c r="O63" s="538">
        <f>F65</f>
        <v>0</v>
      </c>
    </row>
    <row r="64" spans="1:15" ht="19.5" thickBot="1" x14ac:dyDescent="0.35">
      <c r="B64" s="628"/>
      <c r="C64" s="482"/>
      <c r="D64" s="478" t="s">
        <v>93</v>
      </c>
      <c r="E64" s="480"/>
      <c r="F64" s="558" t="s">
        <v>79</v>
      </c>
      <c r="G64" s="628"/>
    </row>
    <row r="65" spans="1:15" x14ac:dyDescent="0.3">
      <c r="B65" s="628" t="str">
        <f>$B$19</f>
        <v>A4</v>
      </c>
      <c r="C65" s="481">
        <f>$C$19</f>
        <v>0</v>
      </c>
      <c r="D65" s="479">
        <f>$D$19</f>
        <v>0</v>
      </c>
      <c r="E65" s="479">
        <f>$E$19</f>
        <v>0</v>
      </c>
      <c r="F65" s="483">
        <f>$F$19</f>
        <v>0</v>
      </c>
      <c r="G65" s="628">
        <f>$G$19</f>
        <v>5</v>
      </c>
      <c r="L65" s="517">
        <f>C59-L60</f>
        <v>3</v>
      </c>
      <c r="M65" s="559">
        <f>D59-M60</f>
        <v>-1</v>
      </c>
      <c r="N65" s="522">
        <f>E59-N60</f>
        <v>0</v>
      </c>
      <c r="O65" s="518">
        <f>F59-O60</f>
        <v>0</v>
      </c>
    </row>
    <row r="66" spans="1:15" ht="18.75" customHeight="1" thickBot="1" x14ac:dyDescent="0.35">
      <c r="B66" s="628"/>
      <c r="C66" s="485"/>
      <c r="D66" s="486"/>
      <c r="E66" s="487"/>
      <c r="F66" s="478">
        <v>5</v>
      </c>
      <c r="G66" s="636"/>
      <c r="L66" s="519">
        <f>C61-L61</f>
        <v>0</v>
      </c>
      <c r="M66" s="542">
        <f>D61-M61</f>
        <v>-1</v>
      </c>
      <c r="N66" s="465">
        <f>E61-N61</f>
        <v>0</v>
      </c>
      <c r="O66" s="466">
        <f>F61-O61</f>
        <v>1</v>
      </c>
    </row>
    <row r="67" spans="1:15" ht="19.5" thickBot="1" x14ac:dyDescent="0.35">
      <c r="B67" s="492" t="s">
        <v>72</v>
      </c>
      <c r="C67" s="489">
        <f>$C$20</f>
        <v>40</v>
      </c>
      <c r="D67" s="490">
        <f>$D$20</f>
        <v>20</v>
      </c>
      <c r="E67" s="490">
        <f>$E$20</f>
        <v>25</v>
      </c>
      <c r="F67" s="491">
        <f>$F$20</f>
        <v>20</v>
      </c>
      <c r="G67" s="493">
        <f>SUM(C67:F67)</f>
        <v>105</v>
      </c>
      <c r="L67" s="519">
        <f>C63-L62</f>
        <v>6</v>
      </c>
      <c r="M67" s="465">
        <f>D63-M62</f>
        <v>0</v>
      </c>
      <c r="N67" s="465">
        <f>E63-N62</f>
        <v>1</v>
      </c>
      <c r="O67" s="466">
        <f>F63-O62</f>
        <v>0</v>
      </c>
    </row>
    <row r="68" spans="1:15" ht="19.5" thickBot="1" x14ac:dyDescent="0.35">
      <c r="B68" s="441"/>
      <c r="C68" s="310"/>
      <c r="D68" s="310"/>
      <c r="E68" s="310"/>
      <c r="F68" s="310"/>
      <c r="G68" s="310"/>
      <c r="L68" s="520">
        <f>C65-L63</f>
        <v>5</v>
      </c>
      <c r="M68" s="523">
        <f>D65-M63</f>
        <v>3</v>
      </c>
      <c r="N68" s="556">
        <f>E65-N63</f>
        <v>3</v>
      </c>
      <c r="O68" s="557">
        <f>F65-O63</f>
        <v>0</v>
      </c>
    </row>
    <row r="69" spans="1:15" ht="19.5" thickBot="1" x14ac:dyDescent="0.35">
      <c r="B69" s="441"/>
      <c r="C69" s="310"/>
      <c r="D69" s="310"/>
      <c r="E69" s="310"/>
      <c r="F69" s="310"/>
      <c r="G69" s="497"/>
    </row>
    <row r="70" spans="1:15" ht="19.5" thickBot="1" x14ac:dyDescent="0.35">
      <c r="C70" s="552" t="s">
        <v>28</v>
      </c>
      <c r="D70" s="553">
        <v>5</v>
      </c>
      <c r="J70" s="554" t="s">
        <v>174</v>
      </c>
      <c r="K70" s="555">
        <f>M65</f>
        <v>-1</v>
      </c>
    </row>
    <row r="71" spans="1:15" ht="19.5" thickBot="1" x14ac:dyDescent="0.35">
      <c r="J71" s="560" t="s">
        <v>175</v>
      </c>
      <c r="K71" s="561">
        <f>M66</f>
        <v>-1</v>
      </c>
    </row>
    <row r="72" spans="1:15" ht="19.5" thickBot="1" x14ac:dyDescent="0.35">
      <c r="A72" s="2" t="s">
        <v>176</v>
      </c>
    </row>
    <row r="73" spans="1:15" ht="19.5" thickBot="1" x14ac:dyDescent="0.35">
      <c r="B73" s="631" t="s">
        <v>69</v>
      </c>
      <c r="C73" s="633" t="s">
        <v>70</v>
      </c>
      <c r="D73" s="634"/>
      <c r="E73" s="634"/>
      <c r="F73" s="635"/>
      <c r="G73" s="631" t="s">
        <v>71</v>
      </c>
      <c r="I73" s="509" t="s">
        <v>172</v>
      </c>
    </row>
    <row r="74" spans="1:15" ht="18.75" customHeight="1" thickBot="1" x14ac:dyDescent="0.35">
      <c r="B74" s="632"/>
      <c r="C74" s="462" t="s">
        <v>127</v>
      </c>
      <c r="D74" s="463" t="s">
        <v>128</v>
      </c>
      <c r="E74" s="463" t="s">
        <v>129</v>
      </c>
      <c r="F74" s="464" t="str">
        <f>$F$26</f>
        <v>B4</v>
      </c>
      <c r="G74" s="632"/>
      <c r="L74" s="525" t="s">
        <v>157</v>
      </c>
      <c r="M74" s="526" t="s">
        <v>158</v>
      </c>
      <c r="N74" s="526" t="s">
        <v>159</v>
      </c>
      <c r="O74" s="527" t="s">
        <v>160</v>
      </c>
    </row>
    <row r="75" spans="1:15" ht="19.5" thickBot="1" x14ac:dyDescent="0.35">
      <c r="B75" s="637" t="str">
        <f>$B$16</f>
        <v>A1</v>
      </c>
      <c r="C75" s="481">
        <f>$C$16</f>
        <v>6</v>
      </c>
      <c r="D75" s="479">
        <f>$D$16</f>
        <v>4</v>
      </c>
      <c r="E75" s="479">
        <f>$E$16</f>
        <v>5</v>
      </c>
      <c r="F75" s="483">
        <f>$F$16</f>
        <v>8</v>
      </c>
      <c r="G75" s="626">
        <f>$G$16</f>
        <v>25</v>
      </c>
      <c r="L75" s="535">
        <v>-1</v>
      </c>
      <c r="M75" s="536">
        <v>0</v>
      </c>
      <c r="N75" s="536">
        <v>1</v>
      </c>
      <c r="O75" s="537">
        <v>3</v>
      </c>
    </row>
    <row r="76" spans="1:15" x14ac:dyDescent="0.3">
      <c r="A76" s="498"/>
      <c r="B76" s="628"/>
      <c r="C76" s="482"/>
      <c r="D76" s="478">
        <v>5</v>
      </c>
      <c r="E76" s="478">
        <v>20</v>
      </c>
      <c r="F76" s="484"/>
      <c r="G76" s="627"/>
      <c r="J76" s="528" t="s">
        <v>162</v>
      </c>
      <c r="K76" s="532">
        <v>4</v>
      </c>
      <c r="L76" s="517">
        <v>3</v>
      </c>
      <c r="M76" s="539">
        <f>D75</f>
        <v>4</v>
      </c>
      <c r="N76" s="539">
        <f>E75</f>
        <v>5</v>
      </c>
      <c r="O76" s="562">
        <v>7</v>
      </c>
    </row>
    <row r="77" spans="1:15" x14ac:dyDescent="0.3">
      <c r="B77" s="628" t="str">
        <f>$B$17</f>
        <v>A2</v>
      </c>
      <c r="C77" s="481">
        <f>$C$17</f>
        <v>1</v>
      </c>
      <c r="D77" s="479">
        <f>$D$17</f>
        <v>2</v>
      </c>
      <c r="E77" s="479">
        <f>$E$17</f>
        <v>3</v>
      </c>
      <c r="F77" s="483">
        <f>$F$17</f>
        <v>7</v>
      </c>
      <c r="G77" s="628">
        <f>$G$17</f>
        <v>45</v>
      </c>
      <c r="J77" s="529" t="s">
        <v>163</v>
      </c>
      <c r="K77" s="533">
        <v>2</v>
      </c>
      <c r="L77" s="531">
        <f>C77</f>
        <v>1</v>
      </c>
      <c r="M77" s="465">
        <v>2</v>
      </c>
      <c r="N77" s="538">
        <f>E77</f>
        <v>3</v>
      </c>
      <c r="O77" s="466"/>
    </row>
    <row r="78" spans="1:15" x14ac:dyDescent="0.3">
      <c r="B78" s="628"/>
      <c r="C78" s="495">
        <v>40</v>
      </c>
      <c r="D78" s="480"/>
      <c r="E78" s="478">
        <v>5</v>
      </c>
      <c r="F78" s="484"/>
      <c r="G78" s="628"/>
      <c r="J78" s="529" t="s">
        <v>164</v>
      </c>
      <c r="K78" s="533">
        <v>1</v>
      </c>
      <c r="L78" s="519">
        <v>0</v>
      </c>
      <c r="M78" s="538">
        <f>D79</f>
        <v>1</v>
      </c>
      <c r="N78" s="2">
        <v>2</v>
      </c>
      <c r="O78" s="538">
        <f>F79</f>
        <v>4</v>
      </c>
    </row>
    <row r="79" spans="1:15" ht="19.5" thickBot="1" x14ac:dyDescent="0.35">
      <c r="B79" s="628" t="str">
        <f>$B$18</f>
        <v>A3</v>
      </c>
      <c r="C79" s="481">
        <f>$C$18</f>
        <v>5</v>
      </c>
      <c r="D79" s="479">
        <f>$D$18</f>
        <v>1</v>
      </c>
      <c r="E79" s="479">
        <f>$E$18</f>
        <v>2</v>
      </c>
      <c r="F79" s="483">
        <f>$F$18</f>
        <v>4</v>
      </c>
      <c r="G79" s="628">
        <f>$G$18</f>
        <v>30</v>
      </c>
      <c r="J79" s="530" t="s">
        <v>165</v>
      </c>
      <c r="K79" s="534">
        <v>-3</v>
      </c>
      <c r="L79" s="520">
        <v>-4</v>
      </c>
      <c r="M79" s="523">
        <v>-3</v>
      </c>
      <c r="N79" s="523">
        <v>-2</v>
      </c>
      <c r="O79" s="538">
        <f>F81</f>
        <v>0</v>
      </c>
    </row>
    <row r="80" spans="1:15" ht="19.5" thickBot="1" x14ac:dyDescent="0.35">
      <c r="B80" s="628"/>
      <c r="C80" s="482"/>
      <c r="D80" s="478">
        <v>15</v>
      </c>
      <c r="E80" s="480"/>
      <c r="F80" s="558">
        <v>15</v>
      </c>
      <c r="G80" s="628"/>
    </row>
    <row r="81" spans="2:19" ht="18.75" customHeight="1" x14ac:dyDescent="0.3">
      <c r="B81" s="628" t="str">
        <f>$B$19</f>
        <v>A4</v>
      </c>
      <c r="C81" s="481">
        <f>$C$19</f>
        <v>0</v>
      </c>
      <c r="D81" s="479">
        <f>$D$19</f>
        <v>0</v>
      </c>
      <c r="E81" s="479">
        <f>$E$19</f>
        <v>0</v>
      </c>
      <c r="F81" s="483">
        <f>$F$19</f>
        <v>0</v>
      </c>
      <c r="G81" s="628">
        <f>$G$19</f>
        <v>5</v>
      </c>
      <c r="L81" s="517">
        <f>C75-L76</f>
        <v>3</v>
      </c>
      <c r="M81" s="566">
        <f>D75-M76</f>
        <v>0</v>
      </c>
      <c r="N81" s="522">
        <f>E75-N76</f>
        <v>0</v>
      </c>
      <c r="O81" s="518">
        <f>F75-O76</f>
        <v>1</v>
      </c>
    </row>
    <row r="82" spans="2:19" ht="19.5" thickBot="1" x14ac:dyDescent="0.35">
      <c r="B82" s="628"/>
      <c r="C82" s="485"/>
      <c r="D82" s="486"/>
      <c r="E82" s="487"/>
      <c r="F82" s="478">
        <v>5</v>
      </c>
      <c r="G82" s="636"/>
      <c r="L82" s="519">
        <f>C77-L77</f>
        <v>0</v>
      </c>
      <c r="M82" s="567">
        <f>D77-M77</f>
        <v>0</v>
      </c>
      <c r="N82" s="465">
        <f>E77-N77</f>
        <v>0</v>
      </c>
      <c r="O82" s="466">
        <f>F77-O77</f>
        <v>7</v>
      </c>
    </row>
    <row r="83" spans="2:19" ht="19.5" thickBot="1" x14ac:dyDescent="0.35">
      <c r="B83" s="492" t="s">
        <v>72</v>
      </c>
      <c r="C83" s="489">
        <f>$C$20</f>
        <v>40</v>
      </c>
      <c r="D83" s="490">
        <f>$D$20</f>
        <v>20</v>
      </c>
      <c r="E83" s="490">
        <f>$E$20</f>
        <v>25</v>
      </c>
      <c r="F83" s="491">
        <f>$F$20</f>
        <v>20</v>
      </c>
      <c r="G83" s="493">
        <f>SUM(C83:F83)</f>
        <v>105</v>
      </c>
      <c r="L83" s="519">
        <f>C79-L78</f>
        <v>5</v>
      </c>
      <c r="M83" s="465">
        <f>D79-M78</f>
        <v>0</v>
      </c>
      <c r="N83" s="465">
        <f>E79-N78</f>
        <v>0</v>
      </c>
      <c r="O83" s="466">
        <f>F79-O78</f>
        <v>0</v>
      </c>
    </row>
    <row r="84" spans="2:19" ht="19.5" thickBot="1" x14ac:dyDescent="0.35">
      <c r="B84" s="441"/>
      <c r="C84" s="310"/>
      <c r="D84" s="310"/>
      <c r="E84" s="310"/>
      <c r="F84" s="310"/>
      <c r="G84" s="310"/>
      <c r="L84" s="520">
        <f>C81-L79</f>
        <v>4</v>
      </c>
      <c r="M84" s="523">
        <f>D81-M79</f>
        <v>3</v>
      </c>
      <c r="N84" s="556">
        <f>E81-N79</f>
        <v>2</v>
      </c>
      <c r="O84" s="557">
        <f>F81-O79</f>
        <v>0</v>
      </c>
    </row>
    <row r="85" spans="2:19" ht="19.5" thickBot="1" x14ac:dyDescent="0.35">
      <c r="B85" s="441"/>
      <c r="C85" s="310"/>
      <c r="D85" s="310"/>
      <c r="E85" s="310"/>
      <c r="F85" s="310"/>
      <c r="G85" s="497"/>
    </row>
    <row r="86" spans="2:19" ht="19.5" thickBot="1" x14ac:dyDescent="0.35">
      <c r="C86" s="564" t="s">
        <v>55</v>
      </c>
      <c r="D86" s="565">
        <f>D75*D76+E75*E76+C77*C78+E77*E78+D79*D80+F79*F80+F81*F82</f>
        <v>250</v>
      </c>
      <c r="J86" s="168"/>
      <c r="K86" s="168"/>
    </row>
    <row r="87" spans="2:19" ht="19.5" thickBot="1" x14ac:dyDescent="0.35">
      <c r="J87" s="563"/>
      <c r="K87" s="563"/>
    </row>
    <row r="88" spans="2:19" ht="19.5" thickBot="1" x14ac:dyDescent="0.35">
      <c r="D88" s="511">
        <f>C76</f>
        <v>0</v>
      </c>
      <c r="E88" s="512">
        <f t="shared" ref="E88:G88" si="0">D76</f>
        <v>5</v>
      </c>
      <c r="F88" s="512">
        <f t="shared" si="0"/>
        <v>20</v>
      </c>
      <c r="G88" s="513">
        <f t="shared" si="0"/>
        <v>0</v>
      </c>
    </row>
    <row r="89" spans="2:19" ht="18.75" customHeight="1" x14ac:dyDescent="0.3">
      <c r="C89" s="629" t="s">
        <v>177</v>
      </c>
      <c r="D89" s="524">
        <f>C78</f>
        <v>40</v>
      </c>
      <c r="E89" s="472">
        <f t="shared" ref="E89:G89" si="1">D78</f>
        <v>0</v>
      </c>
      <c r="F89" s="472">
        <f t="shared" si="1"/>
        <v>5</v>
      </c>
      <c r="G89" s="473">
        <f t="shared" si="1"/>
        <v>0</v>
      </c>
    </row>
    <row r="90" spans="2:19" ht="18.75" customHeight="1" thickBot="1" x14ac:dyDescent="0.35">
      <c r="C90" s="630"/>
      <c r="D90" s="524">
        <f>C80</f>
        <v>0</v>
      </c>
      <c r="E90" s="472">
        <f t="shared" ref="E90:G90" si="2">D80</f>
        <v>15</v>
      </c>
      <c r="F90" s="472">
        <f t="shared" si="2"/>
        <v>0</v>
      </c>
      <c r="G90" s="473">
        <f t="shared" si="2"/>
        <v>15</v>
      </c>
    </row>
    <row r="91" spans="2:19" ht="19.5" thickBot="1" x14ac:dyDescent="0.35">
      <c r="D91" s="514">
        <f>C82</f>
        <v>0</v>
      </c>
      <c r="E91" s="515">
        <f t="shared" ref="E91:G91" si="3">D82</f>
        <v>0</v>
      </c>
      <c r="F91" s="515">
        <f t="shared" si="3"/>
        <v>0</v>
      </c>
      <c r="G91" s="516">
        <f t="shared" si="3"/>
        <v>5</v>
      </c>
    </row>
    <row r="93" spans="2:19" ht="19.5" thickBot="1" x14ac:dyDescent="0.35">
      <c r="B93" s="498" t="s">
        <v>178</v>
      </c>
      <c r="P93" s="442"/>
      <c r="Q93" s="442"/>
      <c r="R93" s="442"/>
      <c r="S93" s="442"/>
    </row>
    <row r="94" spans="2:19" x14ac:dyDescent="0.3">
      <c r="D94" s="572">
        <f>$J$3</f>
        <v>6</v>
      </c>
      <c r="E94" s="468">
        <f>$K$3</f>
        <v>4</v>
      </c>
      <c r="F94" s="468">
        <f>$L$3</f>
        <v>5</v>
      </c>
      <c r="G94" s="573">
        <f>$M$3</f>
        <v>8</v>
      </c>
      <c r="P94" s="442"/>
      <c r="Q94" s="442"/>
      <c r="R94" s="442"/>
      <c r="S94" s="442"/>
    </row>
    <row r="95" spans="2:19" x14ac:dyDescent="0.3">
      <c r="D95" s="574">
        <f>$N$3</f>
        <v>1</v>
      </c>
      <c r="E95" s="470">
        <f>$O$3</f>
        <v>2</v>
      </c>
      <c r="F95" s="470">
        <f>$P$3</f>
        <v>3</v>
      </c>
      <c r="G95" s="575">
        <f>$Q$3</f>
        <v>7</v>
      </c>
      <c r="P95" s="442"/>
      <c r="Q95" s="442"/>
      <c r="R95" s="442"/>
      <c r="S95" s="442"/>
    </row>
    <row r="96" spans="2:19" x14ac:dyDescent="0.3">
      <c r="D96" s="574">
        <f>$R$3</f>
        <v>5</v>
      </c>
      <c r="E96" s="470">
        <f>$S$3</f>
        <v>1</v>
      </c>
      <c r="F96" s="470">
        <f>$T$3</f>
        <v>2</v>
      </c>
      <c r="G96" s="575">
        <f>$U$3</f>
        <v>4</v>
      </c>
      <c r="P96" s="442"/>
      <c r="Q96" s="442"/>
      <c r="R96" s="442"/>
      <c r="S96" s="442"/>
    </row>
    <row r="97" spans="4:21" ht="19.5" thickBot="1" x14ac:dyDescent="0.35">
      <c r="D97" s="514">
        <v>0</v>
      </c>
      <c r="E97" s="515">
        <v>0</v>
      </c>
      <c r="F97" s="515">
        <v>0</v>
      </c>
      <c r="G97" s="516">
        <v>0</v>
      </c>
    </row>
    <row r="98" spans="4:21" x14ac:dyDescent="0.3">
      <c r="T98" s="497"/>
      <c r="U98" s="310"/>
    </row>
    <row r="99" spans="4:21" ht="19.5" thickBot="1" x14ac:dyDescent="0.35">
      <c r="T99" s="497"/>
      <c r="U99" s="310"/>
    </row>
    <row r="100" spans="4:21" x14ac:dyDescent="0.3">
      <c r="D100" s="511">
        <f t="shared" ref="D100:G103" si="4">D88</f>
        <v>0</v>
      </c>
      <c r="E100" s="512">
        <f t="shared" si="4"/>
        <v>5</v>
      </c>
      <c r="F100" s="512">
        <f t="shared" si="4"/>
        <v>20</v>
      </c>
      <c r="G100" s="513">
        <f t="shared" si="4"/>
        <v>0</v>
      </c>
      <c r="H100" s="2">
        <f>SUM(D100:G100)</f>
        <v>25</v>
      </c>
      <c r="I100" s="287">
        <f>$C$3</f>
        <v>25</v>
      </c>
      <c r="T100" s="497"/>
      <c r="U100" s="310"/>
    </row>
    <row r="101" spans="4:21" x14ac:dyDescent="0.3">
      <c r="D101" s="524">
        <f t="shared" si="4"/>
        <v>40</v>
      </c>
      <c r="E101" s="472">
        <f t="shared" si="4"/>
        <v>0</v>
      </c>
      <c r="F101" s="472">
        <f t="shared" si="4"/>
        <v>5</v>
      </c>
      <c r="G101" s="473">
        <f t="shared" si="4"/>
        <v>0</v>
      </c>
      <c r="H101" s="2">
        <f t="shared" ref="H101:H103" si="5">SUM(D101:G101)</f>
        <v>45</v>
      </c>
      <c r="I101" s="324">
        <f>$D$3</f>
        <v>45</v>
      </c>
      <c r="T101" s="497"/>
      <c r="U101" s="310"/>
    </row>
    <row r="102" spans="4:21" x14ac:dyDescent="0.3">
      <c r="D102" s="524">
        <f t="shared" si="4"/>
        <v>0</v>
      </c>
      <c r="E102" s="472">
        <f t="shared" si="4"/>
        <v>15</v>
      </c>
      <c r="F102" s="472">
        <f t="shared" si="4"/>
        <v>0</v>
      </c>
      <c r="G102" s="473">
        <f t="shared" si="4"/>
        <v>15</v>
      </c>
      <c r="H102" s="2">
        <f t="shared" si="5"/>
        <v>30</v>
      </c>
      <c r="I102" s="324">
        <f>$E$3</f>
        <v>30</v>
      </c>
    </row>
    <row r="103" spans="4:21" ht="19.5" thickBot="1" x14ac:dyDescent="0.35">
      <c r="D103" s="514">
        <f t="shared" si="4"/>
        <v>0</v>
      </c>
      <c r="E103" s="515">
        <f t="shared" si="4"/>
        <v>0</v>
      </c>
      <c r="F103" s="515">
        <f t="shared" si="4"/>
        <v>0</v>
      </c>
      <c r="G103" s="516">
        <f t="shared" si="4"/>
        <v>5</v>
      </c>
      <c r="H103" s="2">
        <f t="shared" si="5"/>
        <v>5</v>
      </c>
      <c r="I103" s="571">
        <v>5</v>
      </c>
      <c r="P103" s="310"/>
      <c r="Q103" s="310"/>
      <c r="R103" s="310"/>
      <c r="S103" s="310"/>
    </row>
    <row r="104" spans="4:21" ht="19.5" thickBot="1" x14ac:dyDescent="0.35">
      <c r="D104" s="2">
        <f>SUM(D100:D103)</f>
        <v>40</v>
      </c>
      <c r="E104" s="2">
        <f t="shared" ref="E104:G104" si="6">SUM(E100:E103)</f>
        <v>20</v>
      </c>
      <c r="F104" s="2">
        <f t="shared" si="6"/>
        <v>25</v>
      </c>
      <c r="G104" s="2">
        <f t="shared" si="6"/>
        <v>20</v>
      </c>
    </row>
    <row r="105" spans="4:21" ht="19.5" thickBot="1" x14ac:dyDescent="0.35">
      <c r="D105" s="568">
        <f>$F$3</f>
        <v>40</v>
      </c>
      <c r="E105" s="569">
        <f>$G$3</f>
        <v>20</v>
      </c>
      <c r="F105" s="569">
        <f>$H$3</f>
        <v>25</v>
      </c>
      <c r="G105" s="570">
        <f>$I$3</f>
        <v>20</v>
      </c>
      <c r="I105" s="576">
        <f>SUMPRODUCT(D94:G97,D100:G103)</f>
        <v>250</v>
      </c>
    </row>
    <row r="122" spans="6:9" x14ac:dyDescent="0.3">
      <c r="H122" s="506"/>
    </row>
    <row r="126" spans="6:9" x14ac:dyDescent="0.3">
      <c r="H126" s="506"/>
      <c r="I126" s="507"/>
    </row>
    <row r="127" spans="6:9" x14ac:dyDescent="0.3">
      <c r="I127" s="497"/>
    </row>
    <row r="128" spans="6:9" x14ac:dyDescent="0.3">
      <c r="F128" s="508"/>
    </row>
    <row r="129" spans="1:23" x14ac:dyDescent="0.3">
      <c r="A129" s="498" t="s">
        <v>96</v>
      </c>
      <c r="B129" s="440" t="s">
        <v>97</v>
      </c>
      <c r="F129" s="508"/>
    </row>
    <row r="130" spans="1:23" x14ac:dyDescent="0.3">
      <c r="B130" s="2" t="s">
        <v>98</v>
      </c>
    </row>
    <row r="133" spans="1:23" x14ac:dyDescent="0.3">
      <c r="B133" s="2" t="s">
        <v>99</v>
      </c>
    </row>
    <row r="134" spans="1:23" x14ac:dyDescent="0.3">
      <c r="B134" s="2" t="s">
        <v>100</v>
      </c>
    </row>
    <row r="135" spans="1:23" x14ac:dyDescent="0.3">
      <c r="B135" s="2" t="s">
        <v>101</v>
      </c>
    </row>
    <row r="136" spans="1:23" x14ac:dyDescent="0.3">
      <c r="B136" s="2" t="s">
        <v>75</v>
      </c>
    </row>
    <row r="137" spans="1:23" ht="56.25" x14ac:dyDescent="0.3">
      <c r="B137" s="415" t="s">
        <v>69</v>
      </c>
      <c r="C137" s="415" t="s">
        <v>70</v>
      </c>
      <c r="D137" s="415"/>
      <c r="E137" s="415"/>
      <c r="F137" s="415"/>
      <c r="G137" s="415" t="s">
        <v>71</v>
      </c>
    </row>
    <row r="138" spans="1:23" x14ac:dyDescent="0.3">
      <c r="B138" s="415"/>
      <c r="C138" s="435"/>
      <c r="D138" s="434"/>
      <c r="E138" s="434"/>
      <c r="F138" s="434"/>
      <c r="G138" s="415"/>
    </row>
    <row r="139" spans="1:23" x14ac:dyDescent="0.3">
      <c r="B139" s="422"/>
      <c r="C139" s="436">
        <v>1</v>
      </c>
      <c r="D139" s="436">
        <v>5</v>
      </c>
      <c r="E139" s="436">
        <v>4</v>
      </c>
      <c r="F139" s="436">
        <v>2</v>
      </c>
      <c r="G139" s="450">
        <v>50</v>
      </c>
    </row>
    <row r="140" spans="1:23" x14ac:dyDescent="0.3">
      <c r="B140" s="422"/>
      <c r="C140" s="437" t="s">
        <v>93</v>
      </c>
      <c r="D140" s="437"/>
      <c r="E140" s="438"/>
      <c r="F140" s="437" t="s">
        <v>102</v>
      </c>
      <c r="G140" s="450"/>
      <c r="I140" s="499" t="s">
        <v>103</v>
      </c>
      <c r="J140" s="499"/>
      <c r="K140" s="499"/>
      <c r="L140" s="499" t="s">
        <v>105</v>
      </c>
      <c r="M140" s="497" t="s">
        <v>78</v>
      </c>
      <c r="N140" s="505">
        <v>0</v>
      </c>
      <c r="R140" s="499" t="s">
        <v>103</v>
      </c>
      <c r="S140" s="499" t="s">
        <v>104</v>
      </c>
      <c r="T140" s="499" t="s">
        <v>80</v>
      </c>
      <c r="U140" s="499" t="s">
        <v>105</v>
      </c>
      <c r="V140" s="497" t="s">
        <v>78</v>
      </c>
      <c r="W140" s="505">
        <v>0</v>
      </c>
    </row>
    <row r="141" spans="1:23" x14ac:dyDescent="0.3">
      <c r="B141" s="443"/>
      <c r="C141" s="436">
        <v>3</v>
      </c>
      <c r="D141" s="436">
        <v>4</v>
      </c>
      <c r="E141" s="436">
        <v>7</v>
      </c>
      <c r="F141" s="436">
        <v>6</v>
      </c>
      <c r="G141" s="451">
        <v>10</v>
      </c>
      <c r="I141" s="499"/>
      <c r="J141" s="499" t="s">
        <v>106</v>
      </c>
      <c r="K141" s="499"/>
      <c r="L141" s="499"/>
      <c r="M141" s="497" t="s">
        <v>82</v>
      </c>
      <c r="N141" s="505"/>
      <c r="R141" s="499" t="s">
        <v>77</v>
      </c>
      <c r="S141" s="499" t="s">
        <v>106</v>
      </c>
      <c r="T141" s="499" t="s">
        <v>81</v>
      </c>
      <c r="U141" s="499" t="s">
        <v>81</v>
      </c>
      <c r="V141" s="497" t="s">
        <v>82</v>
      </c>
      <c r="W141" s="505">
        <v>-5</v>
      </c>
    </row>
    <row r="142" spans="1:23" x14ac:dyDescent="0.3">
      <c r="B142" s="294"/>
      <c r="C142" s="438"/>
      <c r="D142" s="437">
        <v>10</v>
      </c>
      <c r="E142" s="437"/>
      <c r="F142" s="437"/>
      <c r="G142" s="452"/>
      <c r="I142" s="499" t="s">
        <v>105</v>
      </c>
      <c r="J142" s="499" t="s">
        <v>107</v>
      </c>
      <c r="K142" s="499" t="s">
        <v>108</v>
      </c>
      <c r="L142" s="499"/>
      <c r="M142" s="497" t="s">
        <v>83</v>
      </c>
      <c r="N142" s="505"/>
      <c r="R142" s="499" t="s">
        <v>105</v>
      </c>
      <c r="S142" s="499" t="s">
        <v>107</v>
      </c>
      <c r="T142" s="499" t="s">
        <v>108</v>
      </c>
      <c r="U142" s="499" t="s">
        <v>76</v>
      </c>
      <c r="V142" s="497" t="s">
        <v>83</v>
      </c>
      <c r="W142" s="505">
        <v>1</v>
      </c>
    </row>
    <row r="143" spans="1:23" x14ac:dyDescent="0.3">
      <c r="B143" s="443"/>
      <c r="C143" s="436">
        <v>2</v>
      </c>
      <c r="D143" s="436">
        <v>10</v>
      </c>
      <c r="E143" s="436">
        <v>3</v>
      </c>
      <c r="F143" s="436">
        <v>9</v>
      </c>
      <c r="G143" s="451">
        <v>45</v>
      </c>
      <c r="I143" s="499"/>
      <c r="J143" s="499"/>
      <c r="K143" s="499"/>
      <c r="L143" s="499" t="s">
        <v>86</v>
      </c>
      <c r="M143" s="497" t="s">
        <v>87</v>
      </c>
      <c r="N143" s="505">
        <v>-2</v>
      </c>
      <c r="R143" s="499" t="s">
        <v>84</v>
      </c>
      <c r="S143" s="499" t="s">
        <v>109</v>
      </c>
      <c r="T143" s="499" t="s">
        <v>110</v>
      </c>
      <c r="U143" s="499" t="s">
        <v>86</v>
      </c>
      <c r="V143" s="497" t="s">
        <v>87</v>
      </c>
      <c r="W143" s="505">
        <v>-2</v>
      </c>
    </row>
    <row r="144" spans="1:23" x14ac:dyDescent="0.3">
      <c r="B144" s="294"/>
      <c r="C144" s="437" t="s">
        <v>111</v>
      </c>
      <c r="D144" s="437" t="s">
        <v>112</v>
      </c>
      <c r="E144" s="437">
        <v>20</v>
      </c>
      <c r="F144" s="437"/>
      <c r="G144" s="452"/>
      <c r="I144" s="497" t="s">
        <v>88</v>
      </c>
      <c r="J144" s="497" t="s">
        <v>89</v>
      </c>
      <c r="K144" s="497" t="s">
        <v>90</v>
      </c>
      <c r="L144" s="497" t="s">
        <v>91</v>
      </c>
      <c r="R144" s="497" t="s">
        <v>88</v>
      </c>
      <c r="S144" s="497" t="s">
        <v>89</v>
      </c>
      <c r="T144" s="497" t="s">
        <v>90</v>
      </c>
      <c r="U144" s="497" t="s">
        <v>91</v>
      </c>
    </row>
    <row r="145" spans="2:21" ht="20.25" x14ac:dyDescent="0.3">
      <c r="B145" s="443" t="s">
        <v>94</v>
      </c>
      <c r="C145" s="439">
        <v>0</v>
      </c>
      <c r="D145" s="439">
        <v>0</v>
      </c>
      <c r="E145" s="439">
        <v>0</v>
      </c>
      <c r="F145" s="439">
        <v>0</v>
      </c>
      <c r="G145" s="451">
        <v>5</v>
      </c>
      <c r="I145" s="497"/>
      <c r="J145" s="497"/>
      <c r="K145" s="497"/>
      <c r="L145" s="497">
        <v>2</v>
      </c>
      <c r="R145" s="497">
        <v>1</v>
      </c>
      <c r="S145" s="497">
        <v>9</v>
      </c>
      <c r="T145" s="497">
        <v>2</v>
      </c>
      <c r="U145" s="497">
        <v>2</v>
      </c>
    </row>
    <row r="146" spans="2:21" x14ac:dyDescent="0.3">
      <c r="B146" s="294"/>
      <c r="C146" s="437"/>
      <c r="D146" s="437" t="s">
        <v>92</v>
      </c>
      <c r="E146" s="438"/>
      <c r="F146" s="437" t="s">
        <v>112</v>
      </c>
      <c r="G146" s="452"/>
    </row>
    <row r="147" spans="2:21" x14ac:dyDescent="0.3">
      <c r="B147" s="434" t="s">
        <v>72</v>
      </c>
      <c r="C147" s="415">
        <v>40</v>
      </c>
      <c r="D147" s="415">
        <v>15</v>
      </c>
      <c r="E147" s="415">
        <v>20</v>
      </c>
      <c r="F147" s="415">
        <v>35</v>
      </c>
      <c r="G147" s="500">
        <f>SUM(C147:F147)</f>
        <v>110</v>
      </c>
      <c r="I147" s="497" t="s">
        <v>113</v>
      </c>
      <c r="J147" s="2" t="s">
        <v>114</v>
      </c>
    </row>
    <row r="148" spans="2:21" x14ac:dyDescent="0.3">
      <c r="B148" s="441"/>
      <c r="C148" s="310"/>
      <c r="D148" s="310"/>
      <c r="E148" s="310"/>
      <c r="F148" s="310"/>
      <c r="G148" s="497"/>
      <c r="I148" s="507" t="s">
        <v>95</v>
      </c>
      <c r="J148" s="2" t="s">
        <v>115</v>
      </c>
    </row>
    <row r="149" spans="2:21" x14ac:dyDescent="0.3">
      <c r="B149" s="2" t="s">
        <v>116</v>
      </c>
    </row>
    <row r="150" spans="2:21" ht="56.25" x14ac:dyDescent="0.3">
      <c r="B150" s="415" t="s">
        <v>69</v>
      </c>
      <c r="C150" s="415" t="s">
        <v>70</v>
      </c>
      <c r="D150" s="415"/>
      <c r="E150" s="415"/>
      <c r="F150" s="415"/>
      <c r="G150" s="415" t="s">
        <v>71</v>
      </c>
    </row>
    <row r="151" spans="2:21" x14ac:dyDescent="0.3">
      <c r="B151" s="415"/>
      <c r="C151" s="435"/>
      <c r="D151" s="434"/>
      <c r="E151" s="434"/>
      <c r="F151" s="434"/>
      <c r="G151" s="415"/>
    </row>
    <row r="152" spans="2:21" x14ac:dyDescent="0.3">
      <c r="B152" s="422"/>
      <c r="C152" s="436">
        <v>1</v>
      </c>
      <c r="D152" s="436">
        <v>5</v>
      </c>
      <c r="E152" s="436">
        <v>4</v>
      </c>
      <c r="F152" s="436">
        <v>2</v>
      </c>
      <c r="G152" s="450">
        <v>50</v>
      </c>
      <c r="J152" s="499" t="s">
        <v>103</v>
      </c>
      <c r="K152" s="499" t="s">
        <v>104</v>
      </c>
      <c r="L152" s="499" t="s">
        <v>80</v>
      </c>
      <c r="M152" s="499" t="s">
        <v>105</v>
      </c>
      <c r="N152" s="497" t="s">
        <v>78</v>
      </c>
      <c r="O152" s="505">
        <v>-1</v>
      </c>
    </row>
    <row r="153" spans="2:21" x14ac:dyDescent="0.3">
      <c r="B153" s="422"/>
      <c r="C153" s="437" t="s">
        <v>117</v>
      </c>
      <c r="D153" s="437" t="s">
        <v>92</v>
      </c>
      <c r="E153" s="438"/>
      <c r="F153" s="437">
        <v>35</v>
      </c>
      <c r="G153" s="450"/>
      <c r="J153" s="499" t="s">
        <v>77</v>
      </c>
      <c r="K153" s="499" t="s">
        <v>106</v>
      </c>
      <c r="L153" s="499" t="s">
        <v>81</v>
      </c>
      <c r="M153" s="499" t="s">
        <v>81</v>
      </c>
      <c r="N153" s="497" t="s">
        <v>82</v>
      </c>
      <c r="O153" s="505">
        <v>-6</v>
      </c>
    </row>
    <row r="154" spans="2:21" x14ac:dyDescent="0.3">
      <c r="B154" s="443"/>
      <c r="C154" s="436">
        <v>3</v>
      </c>
      <c r="D154" s="436">
        <v>4</v>
      </c>
      <c r="E154" s="436">
        <v>7</v>
      </c>
      <c r="F154" s="436">
        <v>6</v>
      </c>
      <c r="G154" s="451">
        <v>10</v>
      </c>
      <c r="J154" s="499" t="s">
        <v>105</v>
      </c>
      <c r="K154" s="499" t="s">
        <v>107</v>
      </c>
      <c r="L154" s="499" t="s">
        <v>108</v>
      </c>
      <c r="M154" s="499" t="s">
        <v>76</v>
      </c>
      <c r="N154" s="497" t="s">
        <v>83</v>
      </c>
      <c r="O154" s="505">
        <v>0</v>
      </c>
    </row>
    <row r="155" spans="2:21" x14ac:dyDescent="0.3">
      <c r="B155" s="294"/>
      <c r="C155" s="438"/>
      <c r="D155" s="437">
        <v>10</v>
      </c>
      <c r="E155" s="437"/>
      <c r="F155" s="437"/>
      <c r="G155" s="452"/>
      <c r="J155" s="499" t="s">
        <v>118</v>
      </c>
      <c r="K155" s="499" t="s">
        <v>86</v>
      </c>
      <c r="L155" s="499" t="s">
        <v>119</v>
      </c>
      <c r="M155" s="499" t="s">
        <v>119</v>
      </c>
      <c r="N155" s="497" t="s">
        <v>87</v>
      </c>
      <c r="O155" s="505">
        <v>-10</v>
      </c>
    </row>
    <row r="156" spans="2:21" x14ac:dyDescent="0.3">
      <c r="B156" s="443"/>
      <c r="C156" s="436">
        <v>2</v>
      </c>
      <c r="D156" s="436">
        <v>10</v>
      </c>
      <c r="E156" s="436">
        <v>3</v>
      </c>
      <c r="F156" s="436">
        <v>9</v>
      </c>
      <c r="G156" s="451">
        <v>45</v>
      </c>
      <c r="I156" s="498" t="s">
        <v>120</v>
      </c>
      <c r="J156" s="497" t="s">
        <v>88</v>
      </c>
      <c r="K156" s="497" t="s">
        <v>89</v>
      </c>
      <c r="L156" s="497" t="s">
        <v>90</v>
      </c>
      <c r="M156" s="497" t="s">
        <v>91</v>
      </c>
    </row>
    <row r="157" spans="2:21" x14ac:dyDescent="0.3">
      <c r="B157" s="294"/>
      <c r="C157" s="437" t="s">
        <v>121</v>
      </c>
      <c r="D157" s="437" t="s">
        <v>122</v>
      </c>
      <c r="E157" s="437">
        <v>20</v>
      </c>
      <c r="F157" s="437"/>
      <c r="G157" s="452"/>
      <c r="J157" s="497">
        <v>2</v>
      </c>
      <c r="K157" s="497">
        <v>10</v>
      </c>
      <c r="L157" s="497">
        <v>3</v>
      </c>
      <c r="M157" s="497">
        <v>3</v>
      </c>
    </row>
    <row r="158" spans="2:21" ht="20.25" x14ac:dyDescent="0.3">
      <c r="B158" s="443" t="s">
        <v>94</v>
      </c>
      <c r="C158" s="439">
        <v>0</v>
      </c>
      <c r="D158" s="439">
        <v>0</v>
      </c>
      <c r="E158" s="439">
        <v>0</v>
      </c>
      <c r="F158" s="439">
        <v>0</v>
      </c>
      <c r="G158" s="451">
        <v>5</v>
      </c>
    </row>
    <row r="159" spans="2:21" x14ac:dyDescent="0.3">
      <c r="B159" s="294"/>
      <c r="C159" s="437"/>
      <c r="D159" s="437">
        <v>5</v>
      </c>
      <c r="E159" s="438"/>
      <c r="F159" s="437"/>
      <c r="G159" s="452"/>
      <c r="J159" s="497" t="s">
        <v>113</v>
      </c>
      <c r="K159" s="2" t="s">
        <v>114</v>
      </c>
    </row>
    <row r="160" spans="2:21" x14ac:dyDescent="0.3">
      <c r="B160" s="434" t="s">
        <v>72</v>
      </c>
      <c r="C160" s="415">
        <v>40</v>
      </c>
      <c r="D160" s="415">
        <v>15</v>
      </c>
      <c r="E160" s="415">
        <v>20</v>
      </c>
      <c r="F160" s="415">
        <v>35</v>
      </c>
      <c r="G160" s="500">
        <f>SUM(C160:F160)</f>
        <v>110</v>
      </c>
    </row>
    <row r="165" spans="2:15" ht="56.25" x14ac:dyDescent="0.3">
      <c r="B165" s="415" t="s">
        <v>69</v>
      </c>
      <c r="C165" s="415" t="s">
        <v>70</v>
      </c>
      <c r="D165" s="415"/>
      <c r="E165" s="415"/>
      <c r="F165" s="415"/>
      <c r="G165" s="415" t="s">
        <v>71</v>
      </c>
    </row>
    <row r="166" spans="2:15" x14ac:dyDescent="0.3">
      <c r="B166" s="415"/>
      <c r="C166" s="435"/>
      <c r="D166" s="434"/>
      <c r="E166" s="434"/>
      <c r="F166" s="434"/>
      <c r="G166" s="415"/>
    </row>
    <row r="167" spans="2:15" x14ac:dyDescent="0.3">
      <c r="B167" s="422"/>
      <c r="C167" s="436">
        <v>1</v>
      </c>
      <c r="D167" s="436">
        <v>5</v>
      </c>
      <c r="E167" s="436">
        <v>4</v>
      </c>
      <c r="F167" s="436">
        <v>2</v>
      </c>
      <c r="G167" s="450">
        <v>50</v>
      </c>
      <c r="J167" s="499" t="s">
        <v>103</v>
      </c>
      <c r="K167" s="499" t="s">
        <v>123</v>
      </c>
      <c r="L167" s="499" t="s">
        <v>80</v>
      </c>
      <c r="M167" s="499" t="s">
        <v>105</v>
      </c>
      <c r="N167" s="497" t="s">
        <v>78</v>
      </c>
      <c r="O167" s="505">
        <v>0</v>
      </c>
    </row>
    <row r="168" spans="2:15" x14ac:dyDescent="0.3">
      <c r="B168" s="422"/>
      <c r="C168" s="437">
        <v>15</v>
      </c>
      <c r="D168" s="437">
        <v>0</v>
      </c>
      <c r="E168" s="438"/>
      <c r="F168" s="437">
        <v>35</v>
      </c>
      <c r="G168" s="450"/>
      <c r="J168" s="499" t="s">
        <v>110</v>
      </c>
      <c r="K168" s="499" t="s">
        <v>106</v>
      </c>
      <c r="L168" s="499" t="s">
        <v>85</v>
      </c>
      <c r="M168" s="499" t="s">
        <v>85</v>
      </c>
      <c r="N168" s="497" t="s">
        <v>82</v>
      </c>
      <c r="O168" s="505">
        <v>-1</v>
      </c>
    </row>
    <row r="169" spans="2:15" x14ac:dyDescent="0.3">
      <c r="B169" s="443"/>
      <c r="C169" s="436">
        <v>3</v>
      </c>
      <c r="D169" s="436">
        <v>4</v>
      </c>
      <c r="E169" s="436">
        <v>7</v>
      </c>
      <c r="F169" s="436">
        <v>6</v>
      </c>
      <c r="G169" s="451">
        <v>10</v>
      </c>
      <c r="J169" s="499" t="s">
        <v>105</v>
      </c>
      <c r="K169" s="499" t="s">
        <v>124</v>
      </c>
      <c r="L169" s="499" t="s">
        <v>108</v>
      </c>
      <c r="M169" s="499" t="s">
        <v>76</v>
      </c>
      <c r="N169" s="497" t="s">
        <v>83</v>
      </c>
      <c r="O169" s="505">
        <v>1</v>
      </c>
    </row>
    <row r="170" spans="2:15" x14ac:dyDescent="0.3">
      <c r="B170" s="294"/>
      <c r="C170" s="438"/>
      <c r="D170" s="437">
        <v>10</v>
      </c>
      <c r="E170" s="437"/>
      <c r="F170" s="437"/>
      <c r="G170" s="452"/>
      <c r="J170" s="499" t="s">
        <v>77</v>
      </c>
      <c r="K170" s="499" t="s">
        <v>86</v>
      </c>
      <c r="L170" s="499" t="s">
        <v>81</v>
      </c>
      <c r="M170" s="499" t="s">
        <v>81</v>
      </c>
      <c r="N170" s="497" t="s">
        <v>87</v>
      </c>
      <c r="O170" s="505">
        <v>-5</v>
      </c>
    </row>
    <row r="171" spans="2:15" x14ac:dyDescent="0.3">
      <c r="B171" s="443"/>
      <c r="C171" s="436">
        <v>2</v>
      </c>
      <c r="D171" s="436">
        <v>10</v>
      </c>
      <c r="E171" s="436">
        <v>3</v>
      </c>
      <c r="F171" s="436">
        <v>9</v>
      </c>
      <c r="G171" s="451">
        <v>45</v>
      </c>
      <c r="J171" s="497" t="s">
        <v>88</v>
      </c>
      <c r="K171" s="497" t="s">
        <v>89</v>
      </c>
      <c r="L171" s="497" t="s">
        <v>90</v>
      </c>
      <c r="M171" s="497" t="s">
        <v>91</v>
      </c>
    </row>
    <row r="172" spans="2:15" x14ac:dyDescent="0.3">
      <c r="B172" s="294"/>
      <c r="C172" s="437">
        <v>25</v>
      </c>
      <c r="D172" s="437"/>
      <c r="E172" s="437">
        <v>20</v>
      </c>
      <c r="F172" s="437"/>
      <c r="G172" s="452"/>
      <c r="J172" s="497">
        <v>1</v>
      </c>
      <c r="K172" s="497">
        <v>5</v>
      </c>
      <c r="L172" s="497">
        <v>2</v>
      </c>
      <c r="M172" s="497">
        <v>2</v>
      </c>
    </row>
    <row r="173" spans="2:15" ht="20.25" x14ac:dyDescent="0.3">
      <c r="B173" s="443" t="s">
        <v>94</v>
      </c>
      <c r="C173" s="439">
        <v>0</v>
      </c>
      <c r="D173" s="439">
        <v>0</v>
      </c>
      <c r="E173" s="439">
        <v>0</v>
      </c>
      <c r="F173" s="439">
        <v>0</v>
      </c>
      <c r="G173" s="451">
        <v>5</v>
      </c>
    </row>
    <row r="174" spans="2:15" x14ac:dyDescent="0.3">
      <c r="B174" s="294"/>
      <c r="C174" s="437"/>
      <c r="D174" s="437">
        <v>5</v>
      </c>
      <c r="E174" s="438"/>
      <c r="F174" s="437"/>
      <c r="G174" s="452"/>
    </row>
    <row r="175" spans="2:15" x14ac:dyDescent="0.3">
      <c r="B175" s="434" t="s">
        <v>72</v>
      </c>
      <c r="C175" s="415">
        <v>40</v>
      </c>
      <c r="D175" s="415">
        <v>15</v>
      </c>
      <c r="E175" s="415">
        <v>20</v>
      </c>
      <c r="F175" s="415">
        <v>35</v>
      </c>
      <c r="G175" s="500">
        <f>SUM(C175:F175)</f>
        <v>110</v>
      </c>
    </row>
    <row r="177" spans="2:14" x14ac:dyDescent="0.3">
      <c r="B177" s="2" t="s">
        <v>125</v>
      </c>
    </row>
    <row r="178" spans="2:14" x14ac:dyDescent="0.3">
      <c r="B178" s="2" t="s">
        <v>126</v>
      </c>
    </row>
    <row r="179" spans="2:14" x14ac:dyDescent="0.3">
      <c r="N179" s="504">
        <v>235</v>
      </c>
    </row>
  </sheetData>
  <mergeCells count="51">
    <mergeCell ref="B14:B15"/>
    <mergeCell ref="C14:F14"/>
    <mergeCell ref="G14:G15"/>
    <mergeCell ref="C5:F5"/>
    <mergeCell ref="B5:B6"/>
    <mergeCell ref="G5:G6"/>
    <mergeCell ref="B81:B82"/>
    <mergeCell ref="G81:G82"/>
    <mergeCell ref="B73:B74"/>
    <mergeCell ref="C73:F73"/>
    <mergeCell ref="G73:G74"/>
    <mergeCell ref="B75:B76"/>
    <mergeCell ref="B61:B62"/>
    <mergeCell ref="G61:G62"/>
    <mergeCell ref="B65:B66"/>
    <mergeCell ref="G65:G66"/>
    <mergeCell ref="B57:B58"/>
    <mergeCell ref="G57:G58"/>
    <mergeCell ref="B59:B60"/>
    <mergeCell ref="G33:G34"/>
    <mergeCell ref="C25:F25"/>
    <mergeCell ref="B25:B26"/>
    <mergeCell ref="G25:G26"/>
    <mergeCell ref="B27:B28"/>
    <mergeCell ref="B29:B30"/>
    <mergeCell ref="B31:B32"/>
    <mergeCell ref="G27:G28"/>
    <mergeCell ref="G29:G30"/>
    <mergeCell ref="G31:G32"/>
    <mergeCell ref="B33:B34"/>
    <mergeCell ref="C89:C90"/>
    <mergeCell ref="B42:B43"/>
    <mergeCell ref="C42:F42"/>
    <mergeCell ref="G42:G43"/>
    <mergeCell ref="C57:F57"/>
    <mergeCell ref="B63:B64"/>
    <mergeCell ref="G63:G64"/>
    <mergeCell ref="G50:G51"/>
    <mergeCell ref="B44:B45"/>
    <mergeCell ref="G44:G45"/>
    <mergeCell ref="B46:B47"/>
    <mergeCell ref="G46:G47"/>
    <mergeCell ref="G59:G60"/>
    <mergeCell ref="B48:B49"/>
    <mergeCell ref="G48:G49"/>
    <mergeCell ref="B50:B51"/>
    <mergeCell ref="G75:G76"/>
    <mergeCell ref="B77:B78"/>
    <mergeCell ref="G77:G78"/>
    <mergeCell ref="B79:B80"/>
    <mergeCell ref="G79:G80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77" r:id="rId3">
          <objectPr defaultSize="0" autoPict="0" r:id="rId4">
            <anchor moveWithCells="1" sizeWithCells="1">
              <from>
                <xdr:col>15</xdr:col>
                <xdr:colOff>419100</xdr:colOff>
                <xdr:row>27</xdr:row>
                <xdr:rowOff>133350</xdr:rowOff>
              </from>
              <to>
                <xdr:col>17</xdr:col>
                <xdr:colOff>47625</xdr:colOff>
                <xdr:row>28</xdr:row>
                <xdr:rowOff>161925</xdr:rowOff>
              </to>
            </anchor>
          </objectPr>
        </oleObject>
      </mc:Choice>
      <mc:Fallback>
        <oleObject progId="Equation.3" shapeId="10277" r:id="rId3"/>
      </mc:Fallback>
    </mc:AlternateContent>
    <mc:AlternateContent xmlns:mc="http://schemas.openxmlformats.org/markup-compatibility/2006">
      <mc:Choice Requires="x14">
        <oleObject progId="Equation.3" shapeId="10278" r:id="rId5">
          <objectPr defaultSize="0" autoPict="0" r:id="rId6">
            <anchor moveWithCells="1" sizeWithCells="1">
              <from>
                <xdr:col>2</xdr:col>
                <xdr:colOff>371475</xdr:colOff>
                <xdr:row>129</xdr:row>
                <xdr:rowOff>200025</xdr:rowOff>
              </from>
              <to>
                <xdr:col>5</xdr:col>
                <xdr:colOff>323850</xdr:colOff>
                <xdr:row>131</xdr:row>
                <xdr:rowOff>133350</xdr:rowOff>
              </to>
            </anchor>
          </objectPr>
        </oleObject>
      </mc:Choice>
      <mc:Fallback>
        <oleObject progId="Equation.3" shapeId="10278" r:id="rId5"/>
      </mc:Fallback>
    </mc:AlternateContent>
    <mc:AlternateContent xmlns:mc="http://schemas.openxmlformats.org/markup-compatibility/2006">
      <mc:Choice Requires="x14">
        <oleObject progId="Equation.3" shapeId="10279" r:id="rId7">
          <objectPr defaultSize="0" autoPict="0" r:id="rId8">
            <anchor moveWithCells="1" sizeWithCells="1">
              <from>
                <xdr:col>9</xdr:col>
                <xdr:colOff>85725</xdr:colOff>
                <xdr:row>131</xdr:row>
                <xdr:rowOff>171450</xdr:rowOff>
              </from>
              <to>
                <xdr:col>10</xdr:col>
                <xdr:colOff>247650</xdr:colOff>
                <xdr:row>133</xdr:row>
                <xdr:rowOff>66675</xdr:rowOff>
              </to>
            </anchor>
          </objectPr>
        </oleObject>
      </mc:Choice>
      <mc:Fallback>
        <oleObject progId="Equation.3" shapeId="10279" r:id="rId7"/>
      </mc:Fallback>
    </mc:AlternateContent>
    <mc:AlternateContent xmlns:mc="http://schemas.openxmlformats.org/markup-compatibility/2006">
      <mc:Choice Requires="x14">
        <oleObject progId="Equation.3" shapeId="10280" r:id="rId9">
          <objectPr defaultSize="0" autoPict="0" r:id="rId10">
            <anchor moveWithCells="1" sizeWithCells="1">
              <from>
                <xdr:col>2</xdr:col>
                <xdr:colOff>0</xdr:colOff>
                <xdr:row>137</xdr:row>
                <xdr:rowOff>0</xdr:rowOff>
              </from>
              <to>
                <xdr:col>2</xdr:col>
                <xdr:colOff>190500</xdr:colOff>
                <xdr:row>137</xdr:row>
                <xdr:rowOff>238125</xdr:rowOff>
              </to>
            </anchor>
          </objectPr>
        </oleObject>
      </mc:Choice>
      <mc:Fallback>
        <oleObject progId="Equation.3" shapeId="10280" r:id="rId9"/>
      </mc:Fallback>
    </mc:AlternateContent>
    <mc:AlternateContent xmlns:mc="http://schemas.openxmlformats.org/markup-compatibility/2006">
      <mc:Choice Requires="x14">
        <oleObject progId="Equation.3" shapeId="10281" r:id="rId11">
          <objectPr defaultSize="0" autoPict="0" r:id="rId12">
            <anchor moveWithCells="1" sizeWithCells="1">
              <from>
                <xdr:col>3</xdr:col>
                <xdr:colOff>0</xdr:colOff>
                <xdr:row>137</xdr:row>
                <xdr:rowOff>0</xdr:rowOff>
              </from>
              <to>
                <xdr:col>3</xdr:col>
                <xdr:colOff>219075</xdr:colOff>
                <xdr:row>137</xdr:row>
                <xdr:rowOff>238125</xdr:rowOff>
              </to>
            </anchor>
          </objectPr>
        </oleObject>
      </mc:Choice>
      <mc:Fallback>
        <oleObject progId="Equation.3" shapeId="10281" r:id="rId11"/>
      </mc:Fallback>
    </mc:AlternateContent>
    <mc:AlternateContent xmlns:mc="http://schemas.openxmlformats.org/markup-compatibility/2006">
      <mc:Choice Requires="x14">
        <oleObject progId="Equation.3" shapeId="10282" r:id="rId13">
          <objectPr defaultSize="0" autoPict="0" r:id="rId14">
            <anchor moveWithCells="1" sizeWithCells="1">
              <from>
                <xdr:col>4</xdr:col>
                <xdr:colOff>0</xdr:colOff>
                <xdr:row>137</xdr:row>
                <xdr:rowOff>0</xdr:rowOff>
              </from>
              <to>
                <xdr:col>4</xdr:col>
                <xdr:colOff>200025</xdr:colOff>
                <xdr:row>137</xdr:row>
                <xdr:rowOff>238125</xdr:rowOff>
              </to>
            </anchor>
          </objectPr>
        </oleObject>
      </mc:Choice>
      <mc:Fallback>
        <oleObject progId="Equation.3" shapeId="10282" r:id="rId13"/>
      </mc:Fallback>
    </mc:AlternateContent>
    <mc:AlternateContent xmlns:mc="http://schemas.openxmlformats.org/markup-compatibility/2006">
      <mc:Choice Requires="x14">
        <oleObject progId="Equation.3" shapeId="10283" r:id="rId15">
          <objectPr defaultSize="0" autoPict="0" r:id="rId16">
            <anchor moveWithCells="1" sizeWithCells="1">
              <from>
                <xdr:col>5</xdr:col>
                <xdr:colOff>0</xdr:colOff>
                <xdr:row>137</xdr:row>
                <xdr:rowOff>0</xdr:rowOff>
              </from>
              <to>
                <xdr:col>5</xdr:col>
                <xdr:colOff>219075</xdr:colOff>
                <xdr:row>137</xdr:row>
                <xdr:rowOff>238125</xdr:rowOff>
              </to>
            </anchor>
          </objectPr>
        </oleObject>
      </mc:Choice>
      <mc:Fallback>
        <oleObject progId="Equation.3" shapeId="10283" r:id="rId15"/>
      </mc:Fallback>
    </mc:AlternateContent>
    <mc:AlternateContent xmlns:mc="http://schemas.openxmlformats.org/markup-compatibility/2006">
      <mc:Choice Requires="x14">
        <oleObject progId="Equation.3" shapeId="10284" r:id="rId17">
          <objectPr defaultSize="0" autoPict="0" r:id="rId18">
            <anchor moveWithCells="1" sizeWithCells="1">
              <from>
                <xdr:col>1</xdr:col>
                <xdr:colOff>390525</xdr:colOff>
                <xdr:row>138</xdr:row>
                <xdr:rowOff>85725</xdr:rowOff>
              </from>
              <to>
                <xdr:col>1</xdr:col>
                <xdr:colOff>581025</xdr:colOff>
                <xdr:row>139</xdr:row>
                <xdr:rowOff>85725</xdr:rowOff>
              </to>
            </anchor>
          </objectPr>
        </oleObject>
      </mc:Choice>
      <mc:Fallback>
        <oleObject progId="Equation.3" shapeId="10284" r:id="rId17"/>
      </mc:Fallback>
    </mc:AlternateContent>
    <mc:AlternateContent xmlns:mc="http://schemas.openxmlformats.org/markup-compatibility/2006">
      <mc:Choice Requires="x14">
        <oleObject progId="Equation.3" shapeId="10285" r:id="rId19">
          <objectPr defaultSize="0" autoPict="0" r:id="rId20">
            <anchor moveWithCells="1" sizeWithCells="1">
              <from>
                <xdr:col>1</xdr:col>
                <xdr:colOff>447675</xdr:colOff>
                <xdr:row>140</xdr:row>
                <xdr:rowOff>85725</xdr:rowOff>
              </from>
              <to>
                <xdr:col>1</xdr:col>
                <xdr:colOff>666750</xdr:colOff>
                <xdr:row>141</xdr:row>
                <xdr:rowOff>85725</xdr:rowOff>
              </to>
            </anchor>
          </objectPr>
        </oleObject>
      </mc:Choice>
      <mc:Fallback>
        <oleObject progId="Equation.3" shapeId="10285" r:id="rId19"/>
      </mc:Fallback>
    </mc:AlternateContent>
    <mc:AlternateContent xmlns:mc="http://schemas.openxmlformats.org/markup-compatibility/2006">
      <mc:Choice Requires="x14">
        <oleObject progId="Equation.3" shapeId="10286" r:id="rId21">
          <objectPr defaultSize="0" autoPict="0" r:id="rId22">
            <anchor moveWithCells="1" sizeWithCells="1">
              <from>
                <xdr:col>1</xdr:col>
                <xdr:colOff>485775</xdr:colOff>
                <xdr:row>142</xdr:row>
                <xdr:rowOff>85725</xdr:rowOff>
              </from>
              <to>
                <xdr:col>1</xdr:col>
                <xdr:colOff>685800</xdr:colOff>
                <xdr:row>143</xdr:row>
                <xdr:rowOff>85725</xdr:rowOff>
              </to>
            </anchor>
          </objectPr>
        </oleObject>
      </mc:Choice>
      <mc:Fallback>
        <oleObject progId="Equation.3" shapeId="10286" r:id="rId21"/>
      </mc:Fallback>
    </mc:AlternateContent>
    <mc:AlternateContent xmlns:mc="http://schemas.openxmlformats.org/markup-compatibility/2006">
      <mc:Choice Requires="x14">
        <oleObject progId="Equation.3" shapeId="10287" r:id="rId23">
          <objectPr defaultSize="0" autoPict="0" r:id="rId10">
            <anchor moveWithCells="1" sizeWithCells="1">
              <from>
                <xdr:col>2</xdr:col>
                <xdr:colOff>0</xdr:colOff>
                <xdr:row>150</xdr:row>
                <xdr:rowOff>0</xdr:rowOff>
              </from>
              <to>
                <xdr:col>2</xdr:col>
                <xdr:colOff>190500</xdr:colOff>
                <xdr:row>150</xdr:row>
                <xdr:rowOff>238125</xdr:rowOff>
              </to>
            </anchor>
          </objectPr>
        </oleObject>
      </mc:Choice>
      <mc:Fallback>
        <oleObject progId="Equation.3" shapeId="10287" r:id="rId23"/>
      </mc:Fallback>
    </mc:AlternateContent>
    <mc:AlternateContent xmlns:mc="http://schemas.openxmlformats.org/markup-compatibility/2006">
      <mc:Choice Requires="x14">
        <oleObject progId="Equation.3" shapeId="10288" r:id="rId24">
          <objectPr defaultSize="0" autoPict="0" r:id="rId12">
            <anchor moveWithCells="1" sizeWithCells="1">
              <from>
                <xdr:col>3</xdr:col>
                <xdr:colOff>0</xdr:colOff>
                <xdr:row>150</xdr:row>
                <xdr:rowOff>0</xdr:rowOff>
              </from>
              <to>
                <xdr:col>3</xdr:col>
                <xdr:colOff>219075</xdr:colOff>
                <xdr:row>150</xdr:row>
                <xdr:rowOff>238125</xdr:rowOff>
              </to>
            </anchor>
          </objectPr>
        </oleObject>
      </mc:Choice>
      <mc:Fallback>
        <oleObject progId="Equation.3" shapeId="10288" r:id="rId24"/>
      </mc:Fallback>
    </mc:AlternateContent>
    <mc:AlternateContent xmlns:mc="http://schemas.openxmlformats.org/markup-compatibility/2006">
      <mc:Choice Requires="x14">
        <oleObject progId="Equation.3" shapeId="10289" r:id="rId25">
          <objectPr defaultSize="0" autoPict="0" r:id="rId14">
            <anchor moveWithCells="1" sizeWithCells="1">
              <from>
                <xdr:col>4</xdr:col>
                <xdr:colOff>0</xdr:colOff>
                <xdr:row>150</xdr:row>
                <xdr:rowOff>0</xdr:rowOff>
              </from>
              <to>
                <xdr:col>4</xdr:col>
                <xdr:colOff>200025</xdr:colOff>
                <xdr:row>150</xdr:row>
                <xdr:rowOff>238125</xdr:rowOff>
              </to>
            </anchor>
          </objectPr>
        </oleObject>
      </mc:Choice>
      <mc:Fallback>
        <oleObject progId="Equation.3" shapeId="10289" r:id="rId25"/>
      </mc:Fallback>
    </mc:AlternateContent>
    <mc:AlternateContent xmlns:mc="http://schemas.openxmlformats.org/markup-compatibility/2006">
      <mc:Choice Requires="x14">
        <oleObject progId="Equation.3" shapeId="10290" r:id="rId26">
          <objectPr defaultSize="0" autoPict="0" r:id="rId16">
            <anchor moveWithCells="1" sizeWithCells="1">
              <from>
                <xdr:col>5</xdr:col>
                <xdr:colOff>0</xdr:colOff>
                <xdr:row>150</xdr:row>
                <xdr:rowOff>0</xdr:rowOff>
              </from>
              <to>
                <xdr:col>5</xdr:col>
                <xdr:colOff>219075</xdr:colOff>
                <xdr:row>150</xdr:row>
                <xdr:rowOff>238125</xdr:rowOff>
              </to>
            </anchor>
          </objectPr>
        </oleObject>
      </mc:Choice>
      <mc:Fallback>
        <oleObject progId="Equation.3" shapeId="10290" r:id="rId26"/>
      </mc:Fallback>
    </mc:AlternateContent>
    <mc:AlternateContent xmlns:mc="http://schemas.openxmlformats.org/markup-compatibility/2006">
      <mc:Choice Requires="x14">
        <oleObject progId="Equation.3" shapeId="10291" r:id="rId27">
          <objectPr defaultSize="0" autoPict="0" r:id="rId18">
            <anchor moveWithCells="1" sizeWithCells="1">
              <from>
                <xdr:col>1</xdr:col>
                <xdr:colOff>390525</xdr:colOff>
                <xdr:row>151</xdr:row>
                <xdr:rowOff>85725</xdr:rowOff>
              </from>
              <to>
                <xdr:col>1</xdr:col>
                <xdr:colOff>581025</xdr:colOff>
                <xdr:row>152</xdr:row>
                <xdr:rowOff>85725</xdr:rowOff>
              </to>
            </anchor>
          </objectPr>
        </oleObject>
      </mc:Choice>
      <mc:Fallback>
        <oleObject progId="Equation.3" shapeId="10291" r:id="rId27"/>
      </mc:Fallback>
    </mc:AlternateContent>
    <mc:AlternateContent xmlns:mc="http://schemas.openxmlformats.org/markup-compatibility/2006">
      <mc:Choice Requires="x14">
        <oleObject progId="Equation.3" shapeId="10292" r:id="rId28">
          <objectPr defaultSize="0" autoPict="0" r:id="rId20">
            <anchor moveWithCells="1" sizeWithCells="1">
              <from>
                <xdr:col>1</xdr:col>
                <xdr:colOff>447675</xdr:colOff>
                <xdr:row>153</xdr:row>
                <xdr:rowOff>85725</xdr:rowOff>
              </from>
              <to>
                <xdr:col>1</xdr:col>
                <xdr:colOff>666750</xdr:colOff>
                <xdr:row>154</xdr:row>
                <xdr:rowOff>85725</xdr:rowOff>
              </to>
            </anchor>
          </objectPr>
        </oleObject>
      </mc:Choice>
      <mc:Fallback>
        <oleObject progId="Equation.3" shapeId="10292" r:id="rId28"/>
      </mc:Fallback>
    </mc:AlternateContent>
    <mc:AlternateContent xmlns:mc="http://schemas.openxmlformats.org/markup-compatibility/2006">
      <mc:Choice Requires="x14">
        <oleObject progId="Equation.3" shapeId="10293" r:id="rId29">
          <objectPr defaultSize="0" autoPict="0" r:id="rId22">
            <anchor moveWithCells="1" sizeWithCells="1">
              <from>
                <xdr:col>1</xdr:col>
                <xdr:colOff>485775</xdr:colOff>
                <xdr:row>155</xdr:row>
                <xdr:rowOff>85725</xdr:rowOff>
              </from>
              <to>
                <xdr:col>1</xdr:col>
                <xdr:colOff>685800</xdr:colOff>
                <xdr:row>156</xdr:row>
                <xdr:rowOff>85725</xdr:rowOff>
              </to>
            </anchor>
          </objectPr>
        </oleObject>
      </mc:Choice>
      <mc:Fallback>
        <oleObject progId="Equation.3" shapeId="10293" r:id="rId29"/>
      </mc:Fallback>
    </mc:AlternateContent>
    <mc:AlternateContent xmlns:mc="http://schemas.openxmlformats.org/markup-compatibility/2006">
      <mc:Choice Requires="x14">
        <oleObject progId="Equation.3" shapeId="10294" r:id="rId30">
          <objectPr defaultSize="0" autoPict="0" r:id="rId4">
            <anchor moveWithCells="1" sizeWithCells="1">
              <from>
                <xdr:col>8</xdr:col>
                <xdr:colOff>0</xdr:colOff>
                <xdr:row>162</xdr:row>
                <xdr:rowOff>0</xdr:rowOff>
              </from>
              <to>
                <xdr:col>9</xdr:col>
                <xdr:colOff>219075</xdr:colOff>
                <xdr:row>163</xdr:row>
                <xdr:rowOff>28575</xdr:rowOff>
              </to>
            </anchor>
          </objectPr>
        </oleObject>
      </mc:Choice>
      <mc:Fallback>
        <oleObject progId="Equation.3" shapeId="10294" r:id="rId30"/>
      </mc:Fallback>
    </mc:AlternateContent>
    <mc:AlternateContent xmlns:mc="http://schemas.openxmlformats.org/markup-compatibility/2006">
      <mc:Choice Requires="x14">
        <oleObject progId="Equation.3" shapeId="10295" r:id="rId31">
          <objectPr defaultSize="0" autoPict="0" r:id="rId10">
            <anchor moveWithCells="1" sizeWithCells="1">
              <from>
                <xdr:col>2</xdr:col>
                <xdr:colOff>0</xdr:colOff>
                <xdr:row>175</xdr:row>
                <xdr:rowOff>0</xdr:rowOff>
              </from>
              <to>
                <xdr:col>2</xdr:col>
                <xdr:colOff>190500</xdr:colOff>
                <xdr:row>176</xdr:row>
                <xdr:rowOff>47625</xdr:rowOff>
              </to>
            </anchor>
          </objectPr>
        </oleObject>
      </mc:Choice>
      <mc:Fallback>
        <oleObject progId="Equation.3" shapeId="10295" r:id="rId31"/>
      </mc:Fallback>
    </mc:AlternateContent>
    <mc:AlternateContent xmlns:mc="http://schemas.openxmlformats.org/markup-compatibility/2006">
      <mc:Choice Requires="x14">
        <oleObject progId="Equation.3" shapeId="10296" r:id="rId32">
          <objectPr defaultSize="0" autoPict="0" r:id="rId12">
            <anchor moveWithCells="1" sizeWithCells="1">
              <from>
                <xdr:col>3</xdr:col>
                <xdr:colOff>9525</xdr:colOff>
                <xdr:row>175</xdr:row>
                <xdr:rowOff>19050</xdr:rowOff>
              </from>
              <to>
                <xdr:col>3</xdr:col>
                <xdr:colOff>228600</xdr:colOff>
                <xdr:row>176</xdr:row>
                <xdr:rowOff>66675</xdr:rowOff>
              </to>
            </anchor>
          </objectPr>
        </oleObject>
      </mc:Choice>
      <mc:Fallback>
        <oleObject progId="Equation.3" shapeId="10296" r:id="rId32"/>
      </mc:Fallback>
    </mc:AlternateContent>
    <mc:AlternateContent xmlns:mc="http://schemas.openxmlformats.org/markup-compatibility/2006">
      <mc:Choice Requires="x14">
        <oleObject progId="Equation.3" shapeId="10297" r:id="rId33">
          <objectPr defaultSize="0" autoPict="0" r:id="rId14">
            <anchor moveWithCells="1" sizeWithCells="1">
              <from>
                <xdr:col>4</xdr:col>
                <xdr:colOff>28575</xdr:colOff>
                <xdr:row>175</xdr:row>
                <xdr:rowOff>0</xdr:rowOff>
              </from>
              <to>
                <xdr:col>4</xdr:col>
                <xdr:colOff>228600</xdr:colOff>
                <xdr:row>176</xdr:row>
                <xdr:rowOff>47625</xdr:rowOff>
              </to>
            </anchor>
          </objectPr>
        </oleObject>
      </mc:Choice>
      <mc:Fallback>
        <oleObject progId="Equation.3" shapeId="10297" r:id="rId33"/>
      </mc:Fallback>
    </mc:AlternateContent>
    <mc:AlternateContent xmlns:mc="http://schemas.openxmlformats.org/markup-compatibility/2006">
      <mc:Choice Requires="x14">
        <oleObject progId="Equation.3" shapeId="10298" r:id="rId34">
          <objectPr defaultSize="0" autoPict="0" r:id="rId16">
            <anchor moveWithCells="1" sizeWithCells="1">
              <from>
                <xdr:col>5</xdr:col>
                <xdr:colOff>19050</xdr:colOff>
                <xdr:row>175</xdr:row>
                <xdr:rowOff>19050</xdr:rowOff>
              </from>
              <to>
                <xdr:col>5</xdr:col>
                <xdr:colOff>238125</xdr:colOff>
                <xdr:row>176</xdr:row>
                <xdr:rowOff>66675</xdr:rowOff>
              </to>
            </anchor>
          </objectPr>
        </oleObject>
      </mc:Choice>
      <mc:Fallback>
        <oleObject progId="Equation.3" shapeId="10298" r:id="rId34"/>
      </mc:Fallback>
    </mc:AlternateContent>
    <mc:AlternateContent xmlns:mc="http://schemas.openxmlformats.org/markup-compatibility/2006">
      <mc:Choice Requires="x14">
        <oleObject progId="Equation.3" shapeId="10299" r:id="rId35">
          <objectPr defaultSize="0" autoPict="0" r:id="rId4">
            <anchor moveWithCells="1" sizeWithCells="1">
              <from>
                <xdr:col>8</xdr:col>
                <xdr:colOff>0</xdr:colOff>
                <xdr:row>175</xdr:row>
                <xdr:rowOff>0</xdr:rowOff>
              </from>
              <to>
                <xdr:col>9</xdr:col>
                <xdr:colOff>219075</xdr:colOff>
                <xdr:row>175</xdr:row>
                <xdr:rowOff>28575</xdr:rowOff>
              </to>
            </anchor>
          </objectPr>
        </oleObject>
      </mc:Choice>
      <mc:Fallback>
        <oleObject progId="Equation.3" shapeId="10299" r:id="rId35"/>
      </mc:Fallback>
    </mc:AlternateContent>
    <mc:AlternateContent xmlns:mc="http://schemas.openxmlformats.org/markup-compatibility/2006">
      <mc:Choice Requires="x14">
        <oleObject progId="Equation.3" shapeId="10300" r:id="rId36">
          <objectPr defaultSize="0" autoPict="0" r:id="rId37">
            <anchor moveWithCells="1" sizeWithCells="1">
              <from>
                <xdr:col>8</xdr:col>
                <xdr:colOff>200025</xdr:colOff>
                <xdr:row>176</xdr:row>
                <xdr:rowOff>0</xdr:rowOff>
              </from>
              <to>
                <xdr:col>9</xdr:col>
                <xdr:colOff>371475</xdr:colOff>
                <xdr:row>177</xdr:row>
                <xdr:rowOff>19050</xdr:rowOff>
              </to>
            </anchor>
          </objectPr>
        </oleObject>
      </mc:Choice>
      <mc:Fallback>
        <oleObject progId="Equation.3" shapeId="10300" r:id="rId36"/>
      </mc:Fallback>
    </mc:AlternateContent>
    <mc:AlternateContent xmlns:mc="http://schemas.openxmlformats.org/markup-compatibility/2006">
      <mc:Choice Requires="x14">
        <oleObject progId="Equation.3" shapeId="10301" r:id="rId38">
          <objectPr defaultSize="0" autoPict="0" r:id="rId39">
            <anchor moveWithCells="1" sizeWithCells="1">
              <from>
                <xdr:col>6</xdr:col>
                <xdr:colOff>600075</xdr:colOff>
                <xdr:row>178</xdr:row>
                <xdr:rowOff>38100</xdr:rowOff>
              </from>
              <to>
                <xdr:col>13</xdr:col>
                <xdr:colOff>38100</xdr:colOff>
                <xdr:row>180</xdr:row>
                <xdr:rowOff>66675</xdr:rowOff>
              </to>
            </anchor>
          </objectPr>
        </oleObject>
      </mc:Choice>
      <mc:Fallback>
        <oleObject progId="Equation.3" shapeId="10301" r:id="rId38"/>
      </mc:Fallback>
    </mc:AlternateContent>
    <mc:AlternateContent xmlns:mc="http://schemas.openxmlformats.org/markup-compatibility/2006">
      <mc:Choice Requires="x14">
        <oleObject progId="Equation.3" shapeId="10303" r:id="rId40">
          <objectPr defaultSize="0" autoPict="0" r:id="rId10">
            <anchor moveWithCells="1" sizeWithCells="1">
              <from>
                <xdr:col>2</xdr:col>
                <xdr:colOff>0</xdr:colOff>
                <xdr:row>137</xdr:row>
                <xdr:rowOff>0</xdr:rowOff>
              </from>
              <to>
                <xdr:col>2</xdr:col>
                <xdr:colOff>190500</xdr:colOff>
                <xdr:row>137</xdr:row>
                <xdr:rowOff>238125</xdr:rowOff>
              </to>
            </anchor>
          </objectPr>
        </oleObject>
      </mc:Choice>
      <mc:Fallback>
        <oleObject progId="Equation.3" shapeId="10303" r:id="rId40"/>
      </mc:Fallback>
    </mc:AlternateContent>
    <mc:AlternateContent xmlns:mc="http://schemas.openxmlformats.org/markup-compatibility/2006">
      <mc:Choice Requires="x14">
        <oleObject progId="Equation.3" shapeId="10304" r:id="rId41">
          <objectPr defaultSize="0" autoPict="0" r:id="rId12">
            <anchor moveWithCells="1" sizeWithCells="1">
              <from>
                <xdr:col>3</xdr:col>
                <xdr:colOff>0</xdr:colOff>
                <xdr:row>137</xdr:row>
                <xdr:rowOff>0</xdr:rowOff>
              </from>
              <to>
                <xdr:col>3</xdr:col>
                <xdr:colOff>219075</xdr:colOff>
                <xdr:row>137</xdr:row>
                <xdr:rowOff>238125</xdr:rowOff>
              </to>
            </anchor>
          </objectPr>
        </oleObject>
      </mc:Choice>
      <mc:Fallback>
        <oleObject progId="Equation.3" shapeId="10304" r:id="rId41"/>
      </mc:Fallback>
    </mc:AlternateContent>
    <mc:AlternateContent xmlns:mc="http://schemas.openxmlformats.org/markup-compatibility/2006">
      <mc:Choice Requires="x14">
        <oleObject progId="Equation.3" shapeId="10305" r:id="rId42">
          <objectPr defaultSize="0" autoPict="0" r:id="rId14">
            <anchor moveWithCells="1" sizeWithCells="1">
              <from>
                <xdr:col>4</xdr:col>
                <xdr:colOff>0</xdr:colOff>
                <xdr:row>137</xdr:row>
                <xdr:rowOff>0</xdr:rowOff>
              </from>
              <to>
                <xdr:col>4</xdr:col>
                <xdr:colOff>200025</xdr:colOff>
                <xdr:row>137</xdr:row>
                <xdr:rowOff>238125</xdr:rowOff>
              </to>
            </anchor>
          </objectPr>
        </oleObject>
      </mc:Choice>
      <mc:Fallback>
        <oleObject progId="Equation.3" shapeId="10305" r:id="rId42"/>
      </mc:Fallback>
    </mc:AlternateContent>
    <mc:AlternateContent xmlns:mc="http://schemas.openxmlformats.org/markup-compatibility/2006">
      <mc:Choice Requires="x14">
        <oleObject progId="Equation.3" shapeId="10306" r:id="rId43">
          <objectPr defaultSize="0" autoPict="0" r:id="rId16">
            <anchor moveWithCells="1" sizeWithCells="1">
              <from>
                <xdr:col>5</xdr:col>
                <xdr:colOff>0</xdr:colOff>
                <xdr:row>137</xdr:row>
                <xdr:rowOff>0</xdr:rowOff>
              </from>
              <to>
                <xdr:col>5</xdr:col>
                <xdr:colOff>219075</xdr:colOff>
                <xdr:row>137</xdr:row>
                <xdr:rowOff>238125</xdr:rowOff>
              </to>
            </anchor>
          </objectPr>
        </oleObject>
      </mc:Choice>
      <mc:Fallback>
        <oleObject progId="Equation.3" shapeId="10306" r:id="rId43"/>
      </mc:Fallback>
    </mc:AlternateContent>
    <mc:AlternateContent xmlns:mc="http://schemas.openxmlformats.org/markup-compatibility/2006">
      <mc:Choice Requires="x14">
        <oleObject progId="Equation.3" shapeId="10307" r:id="rId44">
          <objectPr defaultSize="0" autoPict="0" r:id="rId18">
            <anchor moveWithCells="1" sizeWithCells="1">
              <from>
                <xdr:col>1</xdr:col>
                <xdr:colOff>390525</xdr:colOff>
                <xdr:row>138</xdr:row>
                <xdr:rowOff>85725</xdr:rowOff>
              </from>
              <to>
                <xdr:col>1</xdr:col>
                <xdr:colOff>581025</xdr:colOff>
                <xdr:row>139</xdr:row>
                <xdr:rowOff>85725</xdr:rowOff>
              </to>
            </anchor>
          </objectPr>
        </oleObject>
      </mc:Choice>
      <mc:Fallback>
        <oleObject progId="Equation.3" shapeId="10307" r:id="rId44"/>
      </mc:Fallback>
    </mc:AlternateContent>
    <mc:AlternateContent xmlns:mc="http://schemas.openxmlformats.org/markup-compatibility/2006">
      <mc:Choice Requires="x14">
        <oleObject progId="Equation.3" shapeId="10308" r:id="rId45">
          <objectPr defaultSize="0" autoPict="0" r:id="rId20">
            <anchor moveWithCells="1" sizeWithCells="1">
              <from>
                <xdr:col>1</xdr:col>
                <xdr:colOff>447675</xdr:colOff>
                <xdr:row>140</xdr:row>
                <xdr:rowOff>85725</xdr:rowOff>
              </from>
              <to>
                <xdr:col>1</xdr:col>
                <xdr:colOff>666750</xdr:colOff>
                <xdr:row>141</xdr:row>
                <xdr:rowOff>85725</xdr:rowOff>
              </to>
            </anchor>
          </objectPr>
        </oleObject>
      </mc:Choice>
      <mc:Fallback>
        <oleObject progId="Equation.3" shapeId="10308" r:id="rId45"/>
      </mc:Fallback>
    </mc:AlternateContent>
    <mc:AlternateContent xmlns:mc="http://schemas.openxmlformats.org/markup-compatibility/2006">
      <mc:Choice Requires="x14">
        <oleObject progId="Equation.3" shapeId="10309" r:id="rId46">
          <objectPr defaultSize="0" autoPict="0" r:id="rId22">
            <anchor moveWithCells="1" sizeWithCells="1">
              <from>
                <xdr:col>1</xdr:col>
                <xdr:colOff>485775</xdr:colOff>
                <xdr:row>142</xdr:row>
                <xdr:rowOff>85725</xdr:rowOff>
              </from>
              <to>
                <xdr:col>1</xdr:col>
                <xdr:colOff>685800</xdr:colOff>
                <xdr:row>143</xdr:row>
                <xdr:rowOff>85725</xdr:rowOff>
              </to>
            </anchor>
          </objectPr>
        </oleObject>
      </mc:Choice>
      <mc:Fallback>
        <oleObject progId="Equation.3" shapeId="10309" r:id="rId46"/>
      </mc:Fallback>
    </mc:AlternateContent>
    <mc:AlternateContent xmlns:mc="http://schemas.openxmlformats.org/markup-compatibility/2006">
      <mc:Choice Requires="x14">
        <oleObject progId="Equation.3" shapeId="10310" r:id="rId47">
          <objectPr defaultSize="0" autoPict="0" r:id="rId4">
            <anchor moveWithCells="1" sizeWithCells="1">
              <from>
                <xdr:col>14</xdr:col>
                <xdr:colOff>0</xdr:colOff>
                <xdr:row>139</xdr:row>
                <xdr:rowOff>0</xdr:rowOff>
              </from>
              <to>
                <xdr:col>15</xdr:col>
                <xdr:colOff>219075</xdr:colOff>
                <xdr:row>140</xdr:row>
                <xdr:rowOff>28575</xdr:rowOff>
              </to>
            </anchor>
          </objectPr>
        </oleObject>
      </mc:Choice>
      <mc:Fallback>
        <oleObject progId="Equation.3" shapeId="10310" r:id="rId47"/>
      </mc:Fallback>
    </mc:AlternateContent>
    <mc:AlternateContent xmlns:mc="http://schemas.openxmlformats.org/markup-compatibility/2006">
      <mc:Choice Requires="x14">
        <oleObject progId="Equation.3" shapeId="10311" r:id="rId48">
          <objectPr defaultSize="0" autoPict="0" r:id="rId10">
            <anchor moveWithCells="1" sizeWithCells="1">
              <from>
                <xdr:col>2</xdr:col>
                <xdr:colOff>0</xdr:colOff>
                <xdr:row>150</xdr:row>
                <xdr:rowOff>0</xdr:rowOff>
              </from>
              <to>
                <xdr:col>2</xdr:col>
                <xdr:colOff>190500</xdr:colOff>
                <xdr:row>150</xdr:row>
                <xdr:rowOff>238125</xdr:rowOff>
              </to>
            </anchor>
          </objectPr>
        </oleObject>
      </mc:Choice>
      <mc:Fallback>
        <oleObject progId="Equation.3" shapeId="10311" r:id="rId48"/>
      </mc:Fallback>
    </mc:AlternateContent>
    <mc:AlternateContent xmlns:mc="http://schemas.openxmlformats.org/markup-compatibility/2006">
      <mc:Choice Requires="x14">
        <oleObject progId="Equation.3" shapeId="10312" r:id="rId49">
          <objectPr defaultSize="0" autoPict="0" r:id="rId12">
            <anchor moveWithCells="1" sizeWithCells="1">
              <from>
                <xdr:col>3</xdr:col>
                <xdr:colOff>0</xdr:colOff>
                <xdr:row>150</xdr:row>
                <xdr:rowOff>0</xdr:rowOff>
              </from>
              <to>
                <xdr:col>3</xdr:col>
                <xdr:colOff>219075</xdr:colOff>
                <xdr:row>150</xdr:row>
                <xdr:rowOff>238125</xdr:rowOff>
              </to>
            </anchor>
          </objectPr>
        </oleObject>
      </mc:Choice>
      <mc:Fallback>
        <oleObject progId="Equation.3" shapeId="10312" r:id="rId49"/>
      </mc:Fallback>
    </mc:AlternateContent>
    <mc:AlternateContent xmlns:mc="http://schemas.openxmlformats.org/markup-compatibility/2006">
      <mc:Choice Requires="x14">
        <oleObject progId="Equation.3" shapeId="10313" r:id="rId50">
          <objectPr defaultSize="0" autoPict="0" r:id="rId14">
            <anchor moveWithCells="1" sizeWithCells="1">
              <from>
                <xdr:col>4</xdr:col>
                <xdr:colOff>0</xdr:colOff>
                <xdr:row>150</xdr:row>
                <xdr:rowOff>0</xdr:rowOff>
              </from>
              <to>
                <xdr:col>4</xdr:col>
                <xdr:colOff>200025</xdr:colOff>
                <xdr:row>150</xdr:row>
                <xdr:rowOff>238125</xdr:rowOff>
              </to>
            </anchor>
          </objectPr>
        </oleObject>
      </mc:Choice>
      <mc:Fallback>
        <oleObject progId="Equation.3" shapeId="10313" r:id="rId50"/>
      </mc:Fallback>
    </mc:AlternateContent>
    <mc:AlternateContent xmlns:mc="http://schemas.openxmlformats.org/markup-compatibility/2006">
      <mc:Choice Requires="x14">
        <oleObject progId="Equation.3" shapeId="10314" r:id="rId51">
          <objectPr defaultSize="0" autoPict="0" r:id="rId16">
            <anchor moveWithCells="1" sizeWithCells="1">
              <from>
                <xdr:col>5</xdr:col>
                <xdr:colOff>0</xdr:colOff>
                <xdr:row>150</xdr:row>
                <xdr:rowOff>0</xdr:rowOff>
              </from>
              <to>
                <xdr:col>5</xdr:col>
                <xdr:colOff>219075</xdr:colOff>
                <xdr:row>150</xdr:row>
                <xdr:rowOff>238125</xdr:rowOff>
              </to>
            </anchor>
          </objectPr>
        </oleObject>
      </mc:Choice>
      <mc:Fallback>
        <oleObject progId="Equation.3" shapeId="10314" r:id="rId51"/>
      </mc:Fallback>
    </mc:AlternateContent>
    <mc:AlternateContent xmlns:mc="http://schemas.openxmlformats.org/markup-compatibility/2006">
      <mc:Choice Requires="x14">
        <oleObject progId="Equation.3" shapeId="10315" r:id="rId52">
          <objectPr defaultSize="0" autoPict="0" r:id="rId18">
            <anchor moveWithCells="1" sizeWithCells="1">
              <from>
                <xdr:col>1</xdr:col>
                <xdr:colOff>390525</xdr:colOff>
                <xdr:row>151</xdr:row>
                <xdr:rowOff>85725</xdr:rowOff>
              </from>
              <to>
                <xdr:col>1</xdr:col>
                <xdr:colOff>581025</xdr:colOff>
                <xdr:row>152</xdr:row>
                <xdr:rowOff>85725</xdr:rowOff>
              </to>
            </anchor>
          </objectPr>
        </oleObject>
      </mc:Choice>
      <mc:Fallback>
        <oleObject progId="Equation.3" shapeId="10315" r:id="rId52"/>
      </mc:Fallback>
    </mc:AlternateContent>
    <mc:AlternateContent xmlns:mc="http://schemas.openxmlformats.org/markup-compatibility/2006">
      <mc:Choice Requires="x14">
        <oleObject progId="Equation.3" shapeId="10316" r:id="rId53">
          <objectPr defaultSize="0" autoPict="0" r:id="rId20">
            <anchor moveWithCells="1" sizeWithCells="1">
              <from>
                <xdr:col>1</xdr:col>
                <xdr:colOff>447675</xdr:colOff>
                <xdr:row>153</xdr:row>
                <xdr:rowOff>85725</xdr:rowOff>
              </from>
              <to>
                <xdr:col>1</xdr:col>
                <xdr:colOff>666750</xdr:colOff>
                <xdr:row>154</xdr:row>
                <xdr:rowOff>85725</xdr:rowOff>
              </to>
            </anchor>
          </objectPr>
        </oleObject>
      </mc:Choice>
      <mc:Fallback>
        <oleObject progId="Equation.3" shapeId="10316" r:id="rId53"/>
      </mc:Fallback>
    </mc:AlternateContent>
    <mc:AlternateContent xmlns:mc="http://schemas.openxmlformats.org/markup-compatibility/2006">
      <mc:Choice Requires="x14">
        <oleObject progId="Equation.3" shapeId="10317" r:id="rId54">
          <objectPr defaultSize="0" autoPict="0" r:id="rId22">
            <anchor moveWithCells="1" sizeWithCells="1">
              <from>
                <xdr:col>1</xdr:col>
                <xdr:colOff>485775</xdr:colOff>
                <xdr:row>155</xdr:row>
                <xdr:rowOff>85725</xdr:rowOff>
              </from>
              <to>
                <xdr:col>1</xdr:col>
                <xdr:colOff>685800</xdr:colOff>
                <xdr:row>156</xdr:row>
                <xdr:rowOff>85725</xdr:rowOff>
              </to>
            </anchor>
          </objectPr>
        </oleObject>
      </mc:Choice>
      <mc:Fallback>
        <oleObject progId="Equation.3" shapeId="10317" r:id="rId54"/>
      </mc:Fallback>
    </mc:AlternateContent>
    <mc:AlternateContent xmlns:mc="http://schemas.openxmlformats.org/markup-compatibility/2006">
      <mc:Choice Requires="x14">
        <oleObject progId="Equation.3" shapeId="10318" r:id="rId55">
          <objectPr defaultSize="0" autoPict="0" r:id="rId10">
            <anchor moveWithCells="1" sizeWithCells="1">
              <from>
                <xdr:col>2</xdr:col>
                <xdr:colOff>0</xdr:colOff>
                <xdr:row>150</xdr:row>
                <xdr:rowOff>0</xdr:rowOff>
              </from>
              <to>
                <xdr:col>2</xdr:col>
                <xdr:colOff>190500</xdr:colOff>
                <xdr:row>150</xdr:row>
                <xdr:rowOff>238125</xdr:rowOff>
              </to>
            </anchor>
          </objectPr>
        </oleObject>
      </mc:Choice>
      <mc:Fallback>
        <oleObject progId="Equation.3" shapeId="10318" r:id="rId55"/>
      </mc:Fallback>
    </mc:AlternateContent>
    <mc:AlternateContent xmlns:mc="http://schemas.openxmlformats.org/markup-compatibility/2006">
      <mc:Choice Requires="x14">
        <oleObject progId="Equation.3" shapeId="10319" r:id="rId56">
          <objectPr defaultSize="0" autoPict="0" r:id="rId12">
            <anchor moveWithCells="1" sizeWithCells="1">
              <from>
                <xdr:col>3</xdr:col>
                <xdr:colOff>0</xdr:colOff>
                <xdr:row>150</xdr:row>
                <xdr:rowOff>0</xdr:rowOff>
              </from>
              <to>
                <xdr:col>3</xdr:col>
                <xdr:colOff>219075</xdr:colOff>
                <xdr:row>150</xdr:row>
                <xdr:rowOff>238125</xdr:rowOff>
              </to>
            </anchor>
          </objectPr>
        </oleObject>
      </mc:Choice>
      <mc:Fallback>
        <oleObject progId="Equation.3" shapeId="10319" r:id="rId56"/>
      </mc:Fallback>
    </mc:AlternateContent>
    <mc:AlternateContent xmlns:mc="http://schemas.openxmlformats.org/markup-compatibility/2006">
      <mc:Choice Requires="x14">
        <oleObject progId="Equation.3" shapeId="10320" r:id="rId57">
          <objectPr defaultSize="0" autoPict="0" r:id="rId14">
            <anchor moveWithCells="1" sizeWithCells="1">
              <from>
                <xdr:col>4</xdr:col>
                <xdr:colOff>0</xdr:colOff>
                <xdr:row>150</xdr:row>
                <xdr:rowOff>0</xdr:rowOff>
              </from>
              <to>
                <xdr:col>4</xdr:col>
                <xdr:colOff>200025</xdr:colOff>
                <xdr:row>150</xdr:row>
                <xdr:rowOff>238125</xdr:rowOff>
              </to>
            </anchor>
          </objectPr>
        </oleObject>
      </mc:Choice>
      <mc:Fallback>
        <oleObject progId="Equation.3" shapeId="10320" r:id="rId57"/>
      </mc:Fallback>
    </mc:AlternateContent>
    <mc:AlternateContent xmlns:mc="http://schemas.openxmlformats.org/markup-compatibility/2006">
      <mc:Choice Requires="x14">
        <oleObject progId="Equation.3" shapeId="10321" r:id="rId58">
          <objectPr defaultSize="0" autoPict="0" r:id="rId16">
            <anchor moveWithCells="1" sizeWithCells="1">
              <from>
                <xdr:col>5</xdr:col>
                <xdr:colOff>0</xdr:colOff>
                <xdr:row>150</xdr:row>
                <xdr:rowOff>0</xdr:rowOff>
              </from>
              <to>
                <xdr:col>5</xdr:col>
                <xdr:colOff>219075</xdr:colOff>
                <xdr:row>150</xdr:row>
                <xdr:rowOff>238125</xdr:rowOff>
              </to>
            </anchor>
          </objectPr>
        </oleObject>
      </mc:Choice>
      <mc:Fallback>
        <oleObject progId="Equation.3" shapeId="10321" r:id="rId58"/>
      </mc:Fallback>
    </mc:AlternateContent>
    <mc:AlternateContent xmlns:mc="http://schemas.openxmlformats.org/markup-compatibility/2006">
      <mc:Choice Requires="x14">
        <oleObject progId="Equation.3" shapeId="10322" r:id="rId59">
          <objectPr defaultSize="0" autoPict="0" r:id="rId18">
            <anchor moveWithCells="1" sizeWithCells="1">
              <from>
                <xdr:col>1</xdr:col>
                <xdr:colOff>390525</xdr:colOff>
                <xdr:row>151</xdr:row>
                <xdr:rowOff>85725</xdr:rowOff>
              </from>
              <to>
                <xdr:col>1</xdr:col>
                <xdr:colOff>581025</xdr:colOff>
                <xdr:row>152</xdr:row>
                <xdr:rowOff>85725</xdr:rowOff>
              </to>
            </anchor>
          </objectPr>
        </oleObject>
      </mc:Choice>
      <mc:Fallback>
        <oleObject progId="Equation.3" shapeId="10322" r:id="rId59"/>
      </mc:Fallback>
    </mc:AlternateContent>
    <mc:AlternateContent xmlns:mc="http://schemas.openxmlformats.org/markup-compatibility/2006">
      <mc:Choice Requires="x14">
        <oleObject progId="Equation.3" shapeId="10323" r:id="rId60">
          <objectPr defaultSize="0" autoPict="0" r:id="rId20">
            <anchor moveWithCells="1" sizeWithCells="1">
              <from>
                <xdr:col>1</xdr:col>
                <xdr:colOff>447675</xdr:colOff>
                <xdr:row>153</xdr:row>
                <xdr:rowOff>85725</xdr:rowOff>
              </from>
              <to>
                <xdr:col>1</xdr:col>
                <xdr:colOff>666750</xdr:colOff>
                <xdr:row>154</xdr:row>
                <xdr:rowOff>85725</xdr:rowOff>
              </to>
            </anchor>
          </objectPr>
        </oleObject>
      </mc:Choice>
      <mc:Fallback>
        <oleObject progId="Equation.3" shapeId="10323" r:id="rId60"/>
      </mc:Fallback>
    </mc:AlternateContent>
    <mc:AlternateContent xmlns:mc="http://schemas.openxmlformats.org/markup-compatibility/2006">
      <mc:Choice Requires="x14">
        <oleObject progId="Equation.3" shapeId="10324" r:id="rId61">
          <objectPr defaultSize="0" autoPict="0" r:id="rId22">
            <anchor moveWithCells="1" sizeWithCells="1">
              <from>
                <xdr:col>1</xdr:col>
                <xdr:colOff>485775</xdr:colOff>
                <xdr:row>155</xdr:row>
                <xdr:rowOff>85725</xdr:rowOff>
              </from>
              <to>
                <xdr:col>1</xdr:col>
                <xdr:colOff>685800</xdr:colOff>
                <xdr:row>156</xdr:row>
                <xdr:rowOff>85725</xdr:rowOff>
              </to>
            </anchor>
          </objectPr>
        </oleObject>
      </mc:Choice>
      <mc:Fallback>
        <oleObject progId="Equation.3" shapeId="10324" r:id="rId61"/>
      </mc:Fallback>
    </mc:AlternateContent>
    <mc:AlternateContent xmlns:mc="http://schemas.openxmlformats.org/markup-compatibility/2006">
      <mc:Choice Requires="x14">
        <oleObject progId="Equation.3" shapeId="10325" r:id="rId62">
          <objectPr defaultSize="0" autoPict="0" r:id="rId4">
            <anchor moveWithCells="1" sizeWithCells="1">
              <from>
                <xdr:col>15</xdr:col>
                <xdr:colOff>0</xdr:colOff>
                <xdr:row>151</xdr:row>
                <xdr:rowOff>0</xdr:rowOff>
              </from>
              <to>
                <xdr:col>16</xdr:col>
                <xdr:colOff>219075</xdr:colOff>
                <xdr:row>152</xdr:row>
                <xdr:rowOff>28575</xdr:rowOff>
              </to>
            </anchor>
          </objectPr>
        </oleObject>
      </mc:Choice>
      <mc:Fallback>
        <oleObject progId="Equation.3" shapeId="10325" r:id="rId62"/>
      </mc:Fallback>
    </mc:AlternateContent>
    <mc:AlternateContent xmlns:mc="http://schemas.openxmlformats.org/markup-compatibility/2006">
      <mc:Choice Requires="x14">
        <oleObject progId="Equation.3" shapeId="10326" r:id="rId63">
          <objectPr defaultSize="0" autoPict="0" r:id="rId10">
            <anchor moveWithCells="1" sizeWithCells="1">
              <from>
                <xdr:col>2</xdr:col>
                <xdr:colOff>0</xdr:colOff>
                <xdr:row>165</xdr:row>
                <xdr:rowOff>0</xdr:rowOff>
              </from>
              <to>
                <xdr:col>2</xdr:col>
                <xdr:colOff>190500</xdr:colOff>
                <xdr:row>165</xdr:row>
                <xdr:rowOff>238125</xdr:rowOff>
              </to>
            </anchor>
          </objectPr>
        </oleObject>
      </mc:Choice>
      <mc:Fallback>
        <oleObject progId="Equation.3" shapeId="10326" r:id="rId63"/>
      </mc:Fallback>
    </mc:AlternateContent>
    <mc:AlternateContent xmlns:mc="http://schemas.openxmlformats.org/markup-compatibility/2006">
      <mc:Choice Requires="x14">
        <oleObject progId="Equation.3" shapeId="10327" r:id="rId64">
          <objectPr defaultSize="0" autoPict="0" r:id="rId12">
            <anchor moveWithCells="1" sizeWithCells="1">
              <from>
                <xdr:col>3</xdr:col>
                <xdr:colOff>0</xdr:colOff>
                <xdr:row>165</xdr:row>
                <xdr:rowOff>0</xdr:rowOff>
              </from>
              <to>
                <xdr:col>3</xdr:col>
                <xdr:colOff>219075</xdr:colOff>
                <xdr:row>165</xdr:row>
                <xdr:rowOff>238125</xdr:rowOff>
              </to>
            </anchor>
          </objectPr>
        </oleObject>
      </mc:Choice>
      <mc:Fallback>
        <oleObject progId="Equation.3" shapeId="10327" r:id="rId64"/>
      </mc:Fallback>
    </mc:AlternateContent>
    <mc:AlternateContent xmlns:mc="http://schemas.openxmlformats.org/markup-compatibility/2006">
      <mc:Choice Requires="x14">
        <oleObject progId="Equation.3" shapeId="10328" r:id="rId65">
          <objectPr defaultSize="0" autoPict="0" r:id="rId14">
            <anchor moveWithCells="1" sizeWithCells="1">
              <from>
                <xdr:col>4</xdr:col>
                <xdr:colOff>0</xdr:colOff>
                <xdr:row>165</xdr:row>
                <xdr:rowOff>0</xdr:rowOff>
              </from>
              <to>
                <xdr:col>4</xdr:col>
                <xdr:colOff>200025</xdr:colOff>
                <xdr:row>165</xdr:row>
                <xdr:rowOff>238125</xdr:rowOff>
              </to>
            </anchor>
          </objectPr>
        </oleObject>
      </mc:Choice>
      <mc:Fallback>
        <oleObject progId="Equation.3" shapeId="10328" r:id="rId65"/>
      </mc:Fallback>
    </mc:AlternateContent>
    <mc:AlternateContent xmlns:mc="http://schemas.openxmlformats.org/markup-compatibility/2006">
      <mc:Choice Requires="x14">
        <oleObject progId="Equation.3" shapeId="10329" r:id="rId66">
          <objectPr defaultSize="0" autoPict="0" r:id="rId16">
            <anchor moveWithCells="1" sizeWithCells="1">
              <from>
                <xdr:col>5</xdr:col>
                <xdr:colOff>0</xdr:colOff>
                <xdr:row>165</xdr:row>
                <xdr:rowOff>0</xdr:rowOff>
              </from>
              <to>
                <xdr:col>5</xdr:col>
                <xdr:colOff>219075</xdr:colOff>
                <xdr:row>165</xdr:row>
                <xdr:rowOff>238125</xdr:rowOff>
              </to>
            </anchor>
          </objectPr>
        </oleObject>
      </mc:Choice>
      <mc:Fallback>
        <oleObject progId="Equation.3" shapeId="10329" r:id="rId66"/>
      </mc:Fallback>
    </mc:AlternateContent>
    <mc:AlternateContent xmlns:mc="http://schemas.openxmlformats.org/markup-compatibility/2006">
      <mc:Choice Requires="x14">
        <oleObject progId="Equation.3" shapeId="10330" r:id="rId67">
          <objectPr defaultSize="0" autoPict="0" r:id="rId18">
            <anchor moveWithCells="1" sizeWithCells="1">
              <from>
                <xdr:col>1</xdr:col>
                <xdr:colOff>390525</xdr:colOff>
                <xdr:row>166</xdr:row>
                <xdr:rowOff>85725</xdr:rowOff>
              </from>
              <to>
                <xdr:col>1</xdr:col>
                <xdr:colOff>581025</xdr:colOff>
                <xdr:row>167</xdr:row>
                <xdr:rowOff>85725</xdr:rowOff>
              </to>
            </anchor>
          </objectPr>
        </oleObject>
      </mc:Choice>
      <mc:Fallback>
        <oleObject progId="Equation.3" shapeId="10330" r:id="rId67"/>
      </mc:Fallback>
    </mc:AlternateContent>
    <mc:AlternateContent xmlns:mc="http://schemas.openxmlformats.org/markup-compatibility/2006">
      <mc:Choice Requires="x14">
        <oleObject progId="Equation.3" shapeId="10331" r:id="rId68">
          <objectPr defaultSize="0" autoPict="0" r:id="rId20">
            <anchor moveWithCells="1" sizeWithCells="1">
              <from>
                <xdr:col>1</xdr:col>
                <xdr:colOff>447675</xdr:colOff>
                <xdr:row>168</xdr:row>
                <xdr:rowOff>85725</xdr:rowOff>
              </from>
              <to>
                <xdr:col>1</xdr:col>
                <xdr:colOff>666750</xdr:colOff>
                <xdr:row>169</xdr:row>
                <xdr:rowOff>85725</xdr:rowOff>
              </to>
            </anchor>
          </objectPr>
        </oleObject>
      </mc:Choice>
      <mc:Fallback>
        <oleObject progId="Equation.3" shapeId="10331" r:id="rId68"/>
      </mc:Fallback>
    </mc:AlternateContent>
    <mc:AlternateContent xmlns:mc="http://schemas.openxmlformats.org/markup-compatibility/2006">
      <mc:Choice Requires="x14">
        <oleObject progId="Equation.3" shapeId="10332" r:id="rId69">
          <objectPr defaultSize="0" autoPict="0" r:id="rId22">
            <anchor moveWithCells="1" sizeWithCells="1">
              <from>
                <xdr:col>1</xdr:col>
                <xdr:colOff>485775</xdr:colOff>
                <xdr:row>170</xdr:row>
                <xdr:rowOff>85725</xdr:rowOff>
              </from>
              <to>
                <xdr:col>1</xdr:col>
                <xdr:colOff>685800</xdr:colOff>
                <xdr:row>171</xdr:row>
                <xdr:rowOff>85725</xdr:rowOff>
              </to>
            </anchor>
          </objectPr>
        </oleObject>
      </mc:Choice>
      <mc:Fallback>
        <oleObject progId="Equation.3" shapeId="10332" r:id="rId69"/>
      </mc:Fallback>
    </mc:AlternateContent>
    <mc:AlternateContent xmlns:mc="http://schemas.openxmlformats.org/markup-compatibility/2006">
      <mc:Choice Requires="x14">
        <oleObject progId="Equation.3" shapeId="10333" r:id="rId70">
          <objectPr defaultSize="0" autoPict="0" r:id="rId10">
            <anchor moveWithCells="1" sizeWithCells="1">
              <from>
                <xdr:col>2</xdr:col>
                <xdr:colOff>0</xdr:colOff>
                <xdr:row>165</xdr:row>
                <xdr:rowOff>0</xdr:rowOff>
              </from>
              <to>
                <xdr:col>2</xdr:col>
                <xdr:colOff>190500</xdr:colOff>
                <xdr:row>165</xdr:row>
                <xdr:rowOff>238125</xdr:rowOff>
              </to>
            </anchor>
          </objectPr>
        </oleObject>
      </mc:Choice>
      <mc:Fallback>
        <oleObject progId="Equation.3" shapeId="10333" r:id="rId70"/>
      </mc:Fallback>
    </mc:AlternateContent>
    <mc:AlternateContent xmlns:mc="http://schemas.openxmlformats.org/markup-compatibility/2006">
      <mc:Choice Requires="x14">
        <oleObject progId="Equation.3" shapeId="10334" r:id="rId71">
          <objectPr defaultSize="0" autoPict="0" r:id="rId12">
            <anchor moveWithCells="1" sizeWithCells="1">
              <from>
                <xdr:col>3</xdr:col>
                <xdr:colOff>0</xdr:colOff>
                <xdr:row>165</xdr:row>
                <xdr:rowOff>0</xdr:rowOff>
              </from>
              <to>
                <xdr:col>3</xdr:col>
                <xdr:colOff>219075</xdr:colOff>
                <xdr:row>165</xdr:row>
                <xdr:rowOff>238125</xdr:rowOff>
              </to>
            </anchor>
          </objectPr>
        </oleObject>
      </mc:Choice>
      <mc:Fallback>
        <oleObject progId="Equation.3" shapeId="10334" r:id="rId71"/>
      </mc:Fallback>
    </mc:AlternateContent>
    <mc:AlternateContent xmlns:mc="http://schemas.openxmlformats.org/markup-compatibility/2006">
      <mc:Choice Requires="x14">
        <oleObject progId="Equation.3" shapeId="10335" r:id="rId72">
          <objectPr defaultSize="0" autoPict="0" r:id="rId14">
            <anchor moveWithCells="1" sizeWithCells="1">
              <from>
                <xdr:col>4</xdr:col>
                <xdr:colOff>0</xdr:colOff>
                <xdr:row>165</xdr:row>
                <xdr:rowOff>0</xdr:rowOff>
              </from>
              <to>
                <xdr:col>4</xdr:col>
                <xdr:colOff>200025</xdr:colOff>
                <xdr:row>165</xdr:row>
                <xdr:rowOff>238125</xdr:rowOff>
              </to>
            </anchor>
          </objectPr>
        </oleObject>
      </mc:Choice>
      <mc:Fallback>
        <oleObject progId="Equation.3" shapeId="10335" r:id="rId72"/>
      </mc:Fallback>
    </mc:AlternateContent>
    <mc:AlternateContent xmlns:mc="http://schemas.openxmlformats.org/markup-compatibility/2006">
      <mc:Choice Requires="x14">
        <oleObject progId="Equation.3" shapeId="10336" r:id="rId73">
          <objectPr defaultSize="0" autoPict="0" r:id="rId16">
            <anchor moveWithCells="1" sizeWithCells="1">
              <from>
                <xdr:col>5</xdr:col>
                <xdr:colOff>0</xdr:colOff>
                <xdr:row>165</xdr:row>
                <xdr:rowOff>0</xdr:rowOff>
              </from>
              <to>
                <xdr:col>5</xdr:col>
                <xdr:colOff>219075</xdr:colOff>
                <xdr:row>165</xdr:row>
                <xdr:rowOff>238125</xdr:rowOff>
              </to>
            </anchor>
          </objectPr>
        </oleObject>
      </mc:Choice>
      <mc:Fallback>
        <oleObject progId="Equation.3" shapeId="10336" r:id="rId73"/>
      </mc:Fallback>
    </mc:AlternateContent>
    <mc:AlternateContent xmlns:mc="http://schemas.openxmlformats.org/markup-compatibility/2006">
      <mc:Choice Requires="x14">
        <oleObject progId="Equation.3" shapeId="10337" r:id="rId74">
          <objectPr defaultSize="0" autoPict="0" r:id="rId18">
            <anchor moveWithCells="1" sizeWithCells="1">
              <from>
                <xdr:col>1</xdr:col>
                <xdr:colOff>390525</xdr:colOff>
                <xdr:row>166</xdr:row>
                <xdr:rowOff>85725</xdr:rowOff>
              </from>
              <to>
                <xdr:col>1</xdr:col>
                <xdr:colOff>581025</xdr:colOff>
                <xdr:row>167</xdr:row>
                <xdr:rowOff>85725</xdr:rowOff>
              </to>
            </anchor>
          </objectPr>
        </oleObject>
      </mc:Choice>
      <mc:Fallback>
        <oleObject progId="Equation.3" shapeId="10337" r:id="rId74"/>
      </mc:Fallback>
    </mc:AlternateContent>
    <mc:AlternateContent xmlns:mc="http://schemas.openxmlformats.org/markup-compatibility/2006">
      <mc:Choice Requires="x14">
        <oleObject progId="Equation.3" shapeId="10338" r:id="rId75">
          <objectPr defaultSize="0" autoPict="0" r:id="rId20">
            <anchor moveWithCells="1" sizeWithCells="1">
              <from>
                <xdr:col>1</xdr:col>
                <xdr:colOff>447675</xdr:colOff>
                <xdr:row>168</xdr:row>
                <xdr:rowOff>85725</xdr:rowOff>
              </from>
              <to>
                <xdr:col>1</xdr:col>
                <xdr:colOff>666750</xdr:colOff>
                <xdr:row>169</xdr:row>
                <xdr:rowOff>85725</xdr:rowOff>
              </to>
            </anchor>
          </objectPr>
        </oleObject>
      </mc:Choice>
      <mc:Fallback>
        <oleObject progId="Equation.3" shapeId="10338" r:id="rId75"/>
      </mc:Fallback>
    </mc:AlternateContent>
    <mc:AlternateContent xmlns:mc="http://schemas.openxmlformats.org/markup-compatibility/2006">
      <mc:Choice Requires="x14">
        <oleObject progId="Equation.3" shapeId="10339" r:id="rId76">
          <objectPr defaultSize="0" autoPict="0" r:id="rId22">
            <anchor moveWithCells="1" sizeWithCells="1">
              <from>
                <xdr:col>1</xdr:col>
                <xdr:colOff>485775</xdr:colOff>
                <xdr:row>170</xdr:row>
                <xdr:rowOff>85725</xdr:rowOff>
              </from>
              <to>
                <xdr:col>1</xdr:col>
                <xdr:colOff>685800</xdr:colOff>
                <xdr:row>171</xdr:row>
                <xdr:rowOff>85725</xdr:rowOff>
              </to>
            </anchor>
          </objectPr>
        </oleObject>
      </mc:Choice>
      <mc:Fallback>
        <oleObject progId="Equation.3" shapeId="10339" r:id="rId76"/>
      </mc:Fallback>
    </mc:AlternateContent>
    <mc:AlternateContent xmlns:mc="http://schemas.openxmlformats.org/markup-compatibility/2006">
      <mc:Choice Requires="x14">
        <oleObject progId="Equation.3" shapeId="10340" r:id="rId77">
          <objectPr defaultSize="0" autoPict="0" r:id="rId10">
            <anchor moveWithCells="1" sizeWithCells="1">
              <from>
                <xdr:col>2</xdr:col>
                <xdr:colOff>0</xdr:colOff>
                <xdr:row>165</xdr:row>
                <xdr:rowOff>0</xdr:rowOff>
              </from>
              <to>
                <xdr:col>2</xdr:col>
                <xdr:colOff>190500</xdr:colOff>
                <xdr:row>165</xdr:row>
                <xdr:rowOff>238125</xdr:rowOff>
              </to>
            </anchor>
          </objectPr>
        </oleObject>
      </mc:Choice>
      <mc:Fallback>
        <oleObject progId="Equation.3" shapeId="10340" r:id="rId77"/>
      </mc:Fallback>
    </mc:AlternateContent>
    <mc:AlternateContent xmlns:mc="http://schemas.openxmlformats.org/markup-compatibility/2006">
      <mc:Choice Requires="x14">
        <oleObject progId="Equation.3" shapeId="10341" r:id="rId78">
          <objectPr defaultSize="0" autoPict="0" r:id="rId12">
            <anchor moveWithCells="1" sizeWithCells="1">
              <from>
                <xdr:col>3</xdr:col>
                <xdr:colOff>0</xdr:colOff>
                <xdr:row>165</xdr:row>
                <xdr:rowOff>0</xdr:rowOff>
              </from>
              <to>
                <xdr:col>3</xdr:col>
                <xdr:colOff>219075</xdr:colOff>
                <xdr:row>165</xdr:row>
                <xdr:rowOff>238125</xdr:rowOff>
              </to>
            </anchor>
          </objectPr>
        </oleObject>
      </mc:Choice>
      <mc:Fallback>
        <oleObject progId="Equation.3" shapeId="10341" r:id="rId78"/>
      </mc:Fallback>
    </mc:AlternateContent>
    <mc:AlternateContent xmlns:mc="http://schemas.openxmlformats.org/markup-compatibility/2006">
      <mc:Choice Requires="x14">
        <oleObject progId="Equation.3" shapeId="10342" r:id="rId79">
          <objectPr defaultSize="0" autoPict="0" r:id="rId14">
            <anchor moveWithCells="1" sizeWithCells="1">
              <from>
                <xdr:col>4</xdr:col>
                <xdr:colOff>0</xdr:colOff>
                <xdr:row>165</xdr:row>
                <xdr:rowOff>0</xdr:rowOff>
              </from>
              <to>
                <xdr:col>4</xdr:col>
                <xdr:colOff>200025</xdr:colOff>
                <xdr:row>165</xdr:row>
                <xdr:rowOff>238125</xdr:rowOff>
              </to>
            </anchor>
          </objectPr>
        </oleObject>
      </mc:Choice>
      <mc:Fallback>
        <oleObject progId="Equation.3" shapeId="10342" r:id="rId79"/>
      </mc:Fallback>
    </mc:AlternateContent>
    <mc:AlternateContent xmlns:mc="http://schemas.openxmlformats.org/markup-compatibility/2006">
      <mc:Choice Requires="x14">
        <oleObject progId="Equation.3" shapeId="10343" r:id="rId80">
          <objectPr defaultSize="0" autoPict="0" r:id="rId16">
            <anchor moveWithCells="1" sizeWithCells="1">
              <from>
                <xdr:col>5</xdr:col>
                <xdr:colOff>0</xdr:colOff>
                <xdr:row>165</xdr:row>
                <xdr:rowOff>0</xdr:rowOff>
              </from>
              <to>
                <xdr:col>5</xdr:col>
                <xdr:colOff>219075</xdr:colOff>
                <xdr:row>165</xdr:row>
                <xdr:rowOff>238125</xdr:rowOff>
              </to>
            </anchor>
          </objectPr>
        </oleObject>
      </mc:Choice>
      <mc:Fallback>
        <oleObject progId="Equation.3" shapeId="10343" r:id="rId80"/>
      </mc:Fallback>
    </mc:AlternateContent>
    <mc:AlternateContent xmlns:mc="http://schemas.openxmlformats.org/markup-compatibility/2006">
      <mc:Choice Requires="x14">
        <oleObject progId="Equation.3" shapeId="10344" r:id="rId81">
          <objectPr defaultSize="0" autoPict="0" r:id="rId18">
            <anchor moveWithCells="1" sizeWithCells="1">
              <from>
                <xdr:col>1</xdr:col>
                <xdr:colOff>390525</xdr:colOff>
                <xdr:row>166</xdr:row>
                <xdr:rowOff>85725</xdr:rowOff>
              </from>
              <to>
                <xdr:col>1</xdr:col>
                <xdr:colOff>581025</xdr:colOff>
                <xdr:row>167</xdr:row>
                <xdr:rowOff>85725</xdr:rowOff>
              </to>
            </anchor>
          </objectPr>
        </oleObject>
      </mc:Choice>
      <mc:Fallback>
        <oleObject progId="Equation.3" shapeId="10344" r:id="rId81"/>
      </mc:Fallback>
    </mc:AlternateContent>
    <mc:AlternateContent xmlns:mc="http://schemas.openxmlformats.org/markup-compatibility/2006">
      <mc:Choice Requires="x14">
        <oleObject progId="Equation.3" shapeId="10345" r:id="rId82">
          <objectPr defaultSize="0" autoPict="0" r:id="rId20">
            <anchor moveWithCells="1" sizeWithCells="1">
              <from>
                <xdr:col>1</xdr:col>
                <xdr:colOff>447675</xdr:colOff>
                <xdr:row>168</xdr:row>
                <xdr:rowOff>85725</xdr:rowOff>
              </from>
              <to>
                <xdr:col>1</xdr:col>
                <xdr:colOff>666750</xdr:colOff>
                <xdr:row>169</xdr:row>
                <xdr:rowOff>85725</xdr:rowOff>
              </to>
            </anchor>
          </objectPr>
        </oleObject>
      </mc:Choice>
      <mc:Fallback>
        <oleObject progId="Equation.3" shapeId="10345" r:id="rId82"/>
      </mc:Fallback>
    </mc:AlternateContent>
    <mc:AlternateContent xmlns:mc="http://schemas.openxmlformats.org/markup-compatibility/2006">
      <mc:Choice Requires="x14">
        <oleObject progId="Equation.3" shapeId="10346" r:id="rId83">
          <objectPr defaultSize="0" autoPict="0" r:id="rId22">
            <anchor moveWithCells="1" sizeWithCells="1">
              <from>
                <xdr:col>1</xdr:col>
                <xdr:colOff>485775</xdr:colOff>
                <xdr:row>170</xdr:row>
                <xdr:rowOff>85725</xdr:rowOff>
              </from>
              <to>
                <xdr:col>1</xdr:col>
                <xdr:colOff>685800</xdr:colOff>
                <xdr:row>171</xdr:row>
                <xdr:rowOff>85725</xdr:rowOff>
              </to>
            </anchor>
          </objectPr>
        </oleObject>
      </mc:Choice>
      <mc:Fallback>
        <oleObject progId="Equation.3" shapeId="10346" r:id="rId83"/>
      </mc:Fallback>
    </mc:AlternateContent>
    <mc:AlternateContent xmlns:mc="http://schemas.openxmlformats.org/markup-compatibility/2006">
      <mc:Choice Requires="x14">
        <oleObject progId="Equation.3" shapeId="10347" r:id="rId84">
          <objectPr defaultSize="0" autoPict="0" r:id="rId4">
            <anchor moveWithCells="1" sizeWithCells="1">
              <from>
                <xdr:col>15</xdr:col>
                <xdr:colOff>0</xdr:colOff>
                <xdr:row>166</xdr:row>
                <xdr:rowOff>0</xdr:rowOff>
              </from>
              <to>
                <xdr:col>16</xdr:col>
                <xdr:colOff>219075</xdr:colOff>
                <xdr:row>167</xdr:row>
                <xdr:rowOff>28575</xdr:rowOff>
              </to>
            </anchor>
          </objectPr>
        </oleObject>
      </mc:Choice>
      <mc:Fallback>
        <oleObject progId="Equation.3" shapeId="10347" r:id="rId84"/>
      </mc:Fallback>
    </mc:AlternateContent>
    <mc:AlternateContent xmlns:mc="http://schemas.openxmlformats.org/markup-compatibility/2006">
      <mc:Choice Requires="x14">
        <oleObject progId="Equation.3" shapeId="10404" r:id="rId85">
          <objectPr defaultSize="0" autoPict="0" r:id="rId4">
            <anchor moveWithCells="1" sizeWithCells="1">
              <from>
                <xdr:col>23</xdr:col>
                <xdr:colOff>0</xdr:colOff>
                <xdr:row>139</xdr:row>
                <xdr:rowOff>0</xdr:rowOff>
              </from>
              <to>
                <xdr:col>24</xdr:col>
                <xdr:colOff>219075</xdr:colOff>
                <xdr:row>140</xdr:row>
                <xdr:rowOff>28575</xdr:rowOff>
              </to>
            </anchor>
          </objectPr>
        </oleObject>
      </mc:Choice>
      <mc:Fallback>
        <oleObject progId="Equation.3" shapeId="10404" r:id="rId85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86D0-D055-4B86-95FD-1D3EE760C8D0}">
  <dimension ref="A1:AI229"/>
  <sheetViews>
    <sheetView tabSelected="1" topLeftCell="A127" zoomScaleNormal="100" workbookViewId="0">
      <selection activeCell="K136" sqref="K136"/>
    </sheetView>
  </sheetViews>
  <sheetFormatPr defaultRowHeight="18.75" x14ac:dyDescent="0.3"/>
  <cols>
    <col min="1" max="1" width="9.140625" style="2"/>
    <col min="2" max="2" width="19.7109375" style="2" customWidth="1"/>
    <col min="3" max="3" width="10.7109375" style="2" customWidth="1"/>
    <col min="4" max="6" width="9.140625" style="2"/>
    <col min="7" max="7" width="10.42578125" style="2" customWidth="1"/>
    <col min="8" max="8" width="10" style="2" bestFit="1" customWidth="1"/>
    <col min="9" max="9" width="21.42578125" style="2" bestFit="1" customWidth="1"/>
    <col min="10" max="10" width="15.5703125" style="2" customWidth="1"/>
    <col min="11" max="13" width="9.140625" style="2"/>
    <col min="14" max="14" width="9.140625" style="2" customWidth="1"/>
    <col min="15" max="15" width="9.5703125" style="2" customWidth="1"/>
    <col min="16" max="16" width="10.7109375" style="2" customWidth="1"/>
    <col min="17" max="17" width="7.7109375" style="2" customWidth="1"/>
    <col min="18" max="16384" width="9.140625" style="2"/>
  </cols>
  <sheetData>
    <row r="1" spans="1:21" ht="19.5" thickBot="1" x14ac:dyDescent="0.35"/>
    <row r="2" spans="1:21" x14ac:dyDescent="0.3">
      <c r="D2" s="672" t="s">
        <v>179</v>
      </c>
      <c r="E2" s="676"/>
      <c r="F2" s="676"/>
      <c r="G2" s="677"/>
    </row>
    <row r="3" spans="1:21" x14ac:dyDescent="0.3">
      <c r="C3" s="665"/>
      <c r="D3" s="678">
        <v>1</v>
      </c>
      <c r="E3" s="675">
        <v>2</v>
      </c>
      <c r="F3" s="675">
        <v>3</v>
      </c>
      <c r="G3" s="679">
        <v>4</v>
      </c>
      <c r="H3" s="666"/>
    </row>
    <row r="4" spans="1:21" ht="19.5" thickBot="1" x14ac:dyDescent="0.35">
      <c r="C4" s="667"/>
      <c r="D4" s="695"/>
      <c r="E4" s="696"/>
      <c r="F4" s="696"/>
      <c r="G4" s="697"/>
      <c r="H4" s="666"/>
    </row>
    <row r="5" spans="1:21" x14ac:dyDescent="0.3">
      <c r="B5" s="672" t="s">
        <v>180</v>
      </c>
      <c r="C5" s="689">
        <v>1</v>
      </c>
      <c r="D5" s="684">
        <v>2</v>
      </c>
      <c r="E5" s="685">
        <v>6</v>
      </c>
      <c r="F5" s="685">
        <v>8</v>
      </c>
      <c r="G5" s="669">
        <v>6</v>
      </c>
      <c r="H5" s="692">
        <v>10</v>
      </c>
      <c r="I5" s="677" t="s">
        <v>182</v>
      </c>
    </row>
    <row r="6" spans="1:21" x14ac:dyDescent="0.3">
      <c r="B6" s="673"/>
      <c r="C6" s="690">
        <v>2</v>
      </c>
      <c r="D6" s="701">
        <v>1</v>
      </c>
      <c r="E6" s="479">
        <v>2</v>
      </c>
      <c r="F6" s="479">
        <v>1</v>
      </c>
      <c r="G6" s="670">
        <v>4</v>
      </c>
      <c r="H6" s="693">
        <v>25</v>
      </c>
      <c r="I6" s="682"/>
    </row>
    <row r="7" spans="1:21" ht="18.75" customHeight="1" thickBot="1" x14ac:dyDescent="0.35">
      <c r="B7" s="674"/>
      <c r="C7" s="691">
        <v>3</v>
      </c>
      <c r="D7" s="702">
        <v>3</v>
      </c>
      <c r="E7" s="703">
        <v>8</v>
      </c>
      <c r="F7" s="703">
        <v>3</v>
      </c>
      <c r="G7" s="671">
        <v>3</v>
      </c>
      <c r="H7" s="694">
        <v>25</v>
      </c>
      <c r="I7" s="683"/>
    </row>
    <row r="8" spans="1:21" x14ac:dyDescent="0.3">
      <c r="C8" s="651"/>
      <c r="D8" s="698">
        <v>10</v>
      </c>
      <c r="E8" s="699">
        <v>15</v>
      </c>
      <c r="F8" s="699">
        <v>10</v>
      </c>
      <c r="G8" s="700">
        <v>15</v>
      </c>
      <c r="H8" s="668"/>
    </row>
    <row r="9" spans="1:21" ht="19.5" thickBot="1" x14ac:dyDescent="0.35">
      <c r="A9" s="433"/>
      <c r="D9" s="686" t="s">
        <v>181</v>
      </c>
      <c r="E9" s="687"/>
      <c r="F9" s="687"/>
      <c r="G9" s="688"/>
    </row>
    <row r="10" spans="1:21" x14ac:dyDescent="0.3">
      <c r="B10" s="646"/>
      <c r="C10" s="647"/>
      <c r="D10" s="647"/>
      <c r="E10" s="647"/>
      <c r="F10" s="647"/>
      <c r="G10" s="647"/>
      <c r="H10" s="647"/>
      <c r="I10" s="647"/>
      <c r="J10" s="647"/>
      <c r="K10" s="647"/>
      <c r="L10" s="647"/>
      <c r="M10" s="647"/>
      <c r="N10" s="647"/>
      <c r="O10" s="647"/>
      <c r="P10" s="647"/>
      <c r="Q10" s="647"/>
      <c r="R10" s="647"/>
      <c r="S10" s="647"/>
      <c r="T10" s="647"/>
      <c r="U10" s="647"/>
    </row>
    <row r="11" spans="1:21" x14ac:dyDescent="0.3">
      <c r="B11" s="646"/>
      <c r="C11" s="646"/>
      <c r="D11" s="646"/>
      <c r="E11" s="646"/>
      <c r="F11" s="646"/>
      <c r="G11" s="646"/>
      <c r="H11" s="646"/>
      <c r="I11" s="646"/>
      <c r="J11" s="646"/>
      <c r="K11" s="646"/>
      <c r="L11" s="646"/>
      <c r="M11" s="646"/>
      <c r="N11" s="646"/>
      <c r="O11" s="646"/>
      <c r="P11" s="646"/>
      <c r="Q11" s="646"/>
      <c r="R11" s="646"/>
      <c r="S11" s="646"/>
      <c r="T11" s="646"/>
      <c r="U11" s="646"/>
    </row>
    <row r="12" spans="1:21" ht="19.5" thickBot="1" x14ac:dyDescent="0.35">
      <c r="I12" s="442"/>
      <c r="J12" s="442"/>
      <c r="K12" s="442"/>
    </row>
    <row r="13" spans="1:21" ht="19.5" thickBot="1" x14ac:dyDescent="0.35">
      <c r="B13" s="641" t="s">
        <v>69</v>
      </c>
      <c r="C13" s="638" t="s">
        <v>70</v>
      </c>
      <c r="D13" s="639"/>
      <c r="E13" s="639"/>
      <c r="F13" s="640"/>
      <c r="G13" s="643" t="s">
        <v>71</v>
      </c>
      <c r="H13" s="442"/>
    </row>
    <row r="14" spans="1:21" ht="18.75" customHeight="1" thickBot="1" x14ac:dyDescent="0.35">
      <c r="B14" s="642"/>
      <c r="C14" s="456" t="s">
        <v>127</v>
      </c>
      <c r="D14" s="455" t="s">
        <v>128</v>
      </c>
      <c r="E14" s="455" t="s">
        <v>129</v>
      </c>
      <c r="F14" s="461" t="s">
        <v>161</v>
      </c>
      <c r="G14" s="713"/>
      <c r="H14" s="442"/>
      <c r="I14" s="454" t="s">
        <v>134</v>
      </c>
      <c r="J14" s="503">
        <f>SUM(G15:G17)</f>
        <v>60</v>
      </c>
    </row>
    <row r="15" spans="1:21" ht="19.5" thickBot="1" x14ac:dyDescent="0.35">
      <c r="B15" s="458" t="s">
        <v>130</v>
      </c>
      <c r="C15" s="475">
        <f>$D$5</f>
        <v>2</v>
      </c>
      <c r="D15" s="475">
        <f>$E$5</f>
        <v>6</v>
      </c>
      <c r="E15" s="475">
        <f>$F$5</f>
        <v>8</v>
      </c>
      <c r="F15" s="721">
        <f>$G$5</f>
        <v>6</v>
      </c>
      <c r="G15" s="287">
        <f>$H$5</f>
        <v>10</v>
      </c>
      <c r="H15" s="442"/>
      <c r="I15" s="456" t="s">
        <v>133</v>
      </c>
      <c r="J15" s="723">
        <f>SUM(C18:F18)</f>
        <v>50</v>
      </c>
    </row>
    <row r="16" spans="1:21" x14ac:dyDescent="0.3">
      <c r="B16" s="459" t="s">
        <v>132</v>
      </c>
      <c r="C16" s="475">
        <f>$D$6</f>
        <v>1</v>
      </c>
      <c r="D16" s="475">
        <f>$E$6</f>
        <v>2</v>
      </c>
      <c r="E16" s="475">
        <f>$F$6</f>
        <v>1</v>
      </c>
      <c r="F16" s="721">
        <f>$G$6</f>
        <v>4</v>
      </c>
      <c r="G16" s="324">
        <f>$H$6</f>
        <v>25</v>
      </c>
    </row>
    <row r="17" spans="1:24" ht="19.5" thickBot="1" x14ac:dyDescent="0.35">
      <c r="B17" s="459" t="s">
        <v>131</v>
      </c>
      <c r="C17" s="718">
        <f>$D$7</f>
        <v>3</v>
      </c>
      <c r="D17" s="718">
        <f>$E$7</f>
        <v>8</v>
      </c>
      <c r="E17" s="718">
        <f>$F$7</f>
        <v>3</v>
      </c>
      <c r="F17" s="680">
        <f>$G$7</f>
        <v>3</v>
      </c>
      <c r="G17" s="384">
        <f>$H$7</f>
        <v>25</v>
      </c>
    </row>
    <row r="18" spans="1:24" ht="18.75" customHeight="1" thickBot="1" x14ac:dyDescent="0.35">
      <c r="B18" s="460" t="s">
        <v>72</v>
      </c>
      <c r="C18" s="568">
        <f>$D$8</f>
        <v>10</v>
      </c>
      <c r="D18" s="719">
        <f>$E$8</f>
        <v>15</v>
      </c>
      <c r="E18" s="719">
        <f>$F$8</f>
        <v>10</v>
      </c>
      <c r="F18" s="720">
        <f>$G$8</f>
        <v>15</v>
      </c>
      <c r="G18" s="722"/>
    </row>
    <row r="20" spans="1:24" x14ac:dyDescent="0.3">
      <c r="B20" s="2" t="s">
        <v>73</v>
      </c>
    </row>
    <row r="21" spans="1:24" ht="19.5" thickBot="1" x14ac:dyDescent="0.35"/>
    <row r="22" spans="1:24" ht="19.5" customHeight="1" thickBot="1" x14ac:dyDescent="0.35">
      <c r="B22" s="641" t="s">
        <v>69</v>
      </c>
      <c r="C22" s="705" t="s">
        <v>70</v>
      </c>
      <c r="D22" s="706"/>
      <c r="E22" s="706"/>
      <c r="F22" s="706"/>
      <c r="G22" s="707"/>
      <c r="H22" s="643" t="s">
        <v>71</v>
      </c>
    </row>
    <row r="23" spans="1:24" ht="19.5" customHeight="1" thickBot="1" x14ac:dyDescent="0.35">
      <c r="B23" s="714"/>
      <c r="C23" s="708" t="s">
        <v>127</v>
      </c>
      <c r="D23" s="709" t="s">
        <v>128</v>
      </c>
      <c r="E23" s="709" t="s">
        <v>129</v>
      </c>
      <c r="F23" s="710" t="s">
        <v>161</v>
      </c>
      <c r="G23" s="710" t="s">
        <v>183</v>
      </c>
      <c r="H23" s="713"/>
      <c r="J23" s="454" t="s">
        <v>134</v>
      </c>
      <c r="K23" s="503">
        <f>SUM(H24:H26)</f>
        <v>60</v>
      </c>
    </row>
    <row r="24" spans="1:24" ht="19.5" thickBot="1" x14ac:dyDescent="0.35">
      <c r="B24" s="458" t="s">
        <v>130</v>
      </c>
      <c r="C24" s="467">
        <f>$D$5</f>
        <v>2</v>
      </c>
      <c r="D24" s="468">
        <f>$E$5</f>
        <v>6</v>
      </c>
      <c r="E24" s="468">
        <f>$F$5</f>
        <v>8</v>
      </c>
      <c r="F24" s="468">
        <f>$G$5</f>
        <v>6</v>
      </c>
      <c r="G24" s="711">
        <v>0</v>
      </c>
      <c r="H24" s="287">
        <f>$H$5</f>
        <v>10</v>
      </c>
      <c r="J24" s="456" t="s">
        <v>133</v>
      </c>
      <c r="K24" s="502">
        <f>SUM(C27:G27)</f>
        <v>60</v>
      </c>
    </row>
    <row r="25" spans="1:24" ht="19.5" customHeight="1" x14ac:dyDescent="0.3">
      <c r="B25" s="459" t="s">
        <v>132</v>
      </c>
      <c r="C25" s="469">
        <f>$D$6</f>
        <v>1</v>
      </c>
      <c r="D25" s="470">
        <f>$E$6</f>
        <v>2</v>
      </c>
      <c r="E25" s="470">
        <f>$F$6</f>
        <v>1</v>
      </c>
      <c r="F25" s="470">
        <f>$G$6</f>
        <v>4</v>
      </c>
      <c r="G25" s="712">
        <v>0</v>
      </c>
      <c r="H25" s="324">
        <f>$H$6</f>
        <v>25</v>
      </c>
    </row>
    <row r="26" spans="1:24" ht="19.5" thickBot="1" x14ac:dyDescent="0.35">
      <c r="B26" s="459" t="s">
        <v>131</v>
      </c>
      <c r="C26" s="715">
        <f>$D$7</f>
        <v>3</v>
      </c>
      <c r="D26" s="716">
        <f>$E$7</f>
        <v>8</v>
      </c>
      <c r="E26" s="716">
        <f>$F$7</f>
        <v>3</v>
      </c>
      <c r="F26" s="716">
        <f>$G$7</f>
        <v>3</v>
      </c>
      <c r="G26" s="717">
        <v>0</v>
      </c>
      <c r="H26" s="384">
        <f>$H$7</f>
        <v>25</v>
      </c>
    </row>
    <row r="27" spans="1:24" ht="19.5" thickBot="1" x14ac:dyDescent="0.35">
      <c r="B27" s="492" t="s">
        <v>72</v>
      </c>
      <c r="C27" s="568">
        <f>$D$8</f>
        <v>10</v>
      </c>
      <c r="D27" s="569">
        <f>$E$8</f>
        <v>15</v>
      </c>
      <c r="E27" s="569">
        <f>$F$8</f>
        <v>10</v>
      </c>
      <c r="F27" s="569">
        <f>$G$8</f>
        <v>15</v>
      </c>
      <c r="G27" s="570">
        <v>10</v>
      </c>
      <c r="H27" s="724">
        <f>K24</f>
        <v>60</v>
      </c>
    </row>
    <row r="28" spans="1:24" x14ac:dyDescent="0.3">
      <c r="B28" s="704"/>
      <c r="C28" s="650"/>
      <c r="D28" s="650"/>
      <c r="E28" s="650"/>
      <c r="F28" s="650"/>
    </row>
    <row r="29" spans="1:24" x14ac:dyDescent="0.3">
      <c r="Q29" s="725"/>
    </row>
    <row r="30" spans="1:24" x14ac:dyDescent="0.3">
      <c r="Q30" s="802"/>
      <c r="W30" s="497"/>
      <c r="X30" s="505"/>
    </row>
    <row r="31" spans="1:24" ht="19.5" thickBot="1" x14ac:dyDescent="0.35">
      <c r="A31" s="2" t="s">
        <v>169</v>
      </c>
      <c r="W31" s="497"/>
      <c r="X31" s="505"/>
    </row>
    <row r="32" spans="1:24" ht="19.5" thickBot="1" x14ac:dyDescent="0.35">
      <c r="B32" s="725"/>
      <c r="C32" s="725"/>
      <c r="D32" s="725"/>
      <c r="E32" s="725"/>
      <c r="F32" s="725"/>
      <c r="G32" s="725"/>
      <c r="H32" s="725"/>
      <c r="I32" s="725"/>
      <c r="J32" s="771" t="s">
        <v>156</v>
      </c>
      <c r="K32" s="772"/>
      <c r="W32" s="497"/>
      <c r="X32" s="505"/>
    </row>
    <row r="33" spans="1:24" ht="18.75" customHeight="1" thickBot="1" x14ac:dyDescent="0.35">
      <c r="B33" s="743" t="s">
        <v>69</v>
      </c>
      <c r="C33" s="751" t="s">
        <v>70</v>
      </c>
      <c r="D33" s="752"/>
      <c r="E33" s="752"/>
      <c r="F33" s="752"/>
      <c r="G33" s="753"/>
      <c r="H33" s="743" t="s">
        <v>71</v>
      </c>
      <c r="I33" s="725"/>
      <c r="W33" s="497"/>
      <c r="X33" s="505"/>
    </row>
    <row r="34" spans="1:24" ht="19.5" thickBot="1" x14ac:dyDescent="0.35">
      <c r="B34" s="762"/>
      <c r="C34" s="726" t="str">
        <f>$C$23</f>
        <v>B1</v>
      </c>
      <c r="D34" s="727" t="str">
        <f>$D$23</f>
        <v>B2</v>
      </c>
      <c r="E34" s="727" t="str">
        <f>$E$23</f>
        <v>B3</v>
      </c>
      <c r="F34" s="727" t="str">
        <f>$F$23</f>
        <v>B4</v>
      </c>
      <c r="G34" s="757" t="str">
        <f>$G$23</f>
        <v>B5</v>
      </c>
      <c r="H34" s="762"/>
      <c r="I34" s="725"/>
      <c r="J34" s="497"/>
      <c r="K34" s="497"/>
      <c r="L34" s="774" t="s">
        <v>157</v>
      </c>
      <c r="M34" s="777" t="s">
        <v>158</v>
      </c>
      <c r="N34" s="777" t="s">
        <v>159</v>
      </c>
      <c r="O34" s="777" t="s">
        <v>160</v>
      </c>
      <c r="P34" s="778" t="s">
        <v>184</v>
      </c>
    </row>
    <row r="35" spans="1:24" ht="19.5" thickBot="1" x14ac:dyDescent="0.35">
      <c r="B35" s="749" t="str">
        <f>$B$24</f>
        <v>A1</v>
      </c>
      <c r="C35" s="765">
        <f>$C$24</f>
        <v>2</v>
      </c>
      <c r="D35" s="765">
        <f>$D$24</f>
        <v>6</v>
      </c>
      <c r="E35" s="765">
        <f>$E$24</f>
        <v>8</v>
      </c>
      <c r="F35" s="765">
        <f>$F$24</f>
        <v>6</v>
      </c>
      <c r="G35" s="768">
        <f>$G$24</f>
        <v>0</v>
      </c>
      <c r="H35" s="746">
        <f>$H$24</f>
        <v>10</v>
      </c>
      <c r="I35" s="725"/>
      <c r="J35" s="497"/>
      <c r="K35" s="497"/>
      <c r="L35" s="799">
        <v>1</v>
      </c>
      <c r="M35" s="800">
        <v>6</v>
      </c>
      <c r="N35" s="800">
        <v>1</v>
      </c>
      <c r="O35" s="781">
        <v>1</v>
      </c>
      <c r="P35" s="782">
        <v>0</v>
      </c>
    </row>
    <row r="36" spans="1:24" x14ac:dyDescent="0.3">
      <c r="A36" s="498"/>
      <c r="B36" s="755"/>
      <c r="C36" s="750"/>
      <c r="D36" s="764">
        <v>10</v>
      </c>
      <c r="E36" s="750"/>
      <c r="F36" s="750"/>
      <c r="G36" s="769"/>
      <c r="H36" s="747"/>
      <c r="I36" s="725"/>
      <c r="J36" s="774" t="s">
        <v>162</v>
      </c>
      <c r="K36" s="779">
        <v>0</v>
      </c>
      <c r="L36" s="732">
        <v>1</v>
      </c>
      <c r="M36" s="784">
        <f>D35</f>
        <v>6</v>
      </c>
      <c r="N36" s="733">
        <v>1</v>
      </c>
      <c r="O36" s="783">
        <v>1</v>
      </c>
      <c r="P36" s="734">
        <v>0</v>
      </c>
    </row>
    <row r="37" spans="1:24" x14ac:dyDescent="0.3">
      <c r="B37" s="756" t="str">
        <f>$B$25</f>
        <v>A2</v>
      </c>
      <c r="C37" s="765">
        <f>$C$25</f>
        <v>1</v>
      </c>
      <c r="D37" s="765">
        <f>$D$25</f>
        <v>2</v>
      </c>
      <c r="E37" s="765">
        <f>$E$25</f>
        <v>1</v>
      </c>
      <c r="F37" s="765">
        <f>$F$25</f>
        <v>4</v>
      </c>
      <c r="G37" s="769">
        <f>$G$25</f>
        <v>0</v>
      </c>
      <c r="H37" s="745">
        <f>$H$25</f>
        <v>25</v>
      </c>
      <c r="I37" s="725"/>
      <c r="J37" s="775" t="s">
        <v>163</v>
      </c>
      <c r="K37" s="780">
        <v>0</v>
      </c>
      <c r="L37" s="785">
        <f>C37</f>
        <v>1</v>
      </c>
      <c r="M37" s="812">
        <v>6</v>
      </c>
      <c r="N37" s="786">
        <f>E37</f>
        <v>1</v>
      </c>
      <c r="O37" s="735">
        <v>1</v>
      </c>
      <c r="P37" s="814">
        <f>G37</f>
        <v>0</v>
      </c>
    </row>
    <row r="38" spans="1:24" ht="19.5" thickBot="1" x14ac:dyDescent="0.35">
      <c r="B38" s="755"/>
      <c r="C38" s="764">
        <v>10</v>
      </c>
      <c r="D38" s="750"/>
      <c r="E38" s="764" t="s">
        <v>170</v>
      </c>
      <c r="F38" s="750"/>
      <c r="G38" s="810" t="s">
        <v>173</v>
      </c>
      <c r="H38" s="744"/>
      <c r="I38" s="809"/>
      <c r="J38" s="776" t="s">
        <v>164</v>
      </c>
      <c r="K38" s="798">
        <v>2</v>
      </c>
      <c r="L38" s="736">
        <v>3</v>
      </c>
      <c r="M38" s="787">
        <f>D39</f>
        <v>8</v>
      </c>
      <c r="N38" s="787">
        <f>E39</f>
        <v>3</v>
      </c>
      <c r="O38" s="787">
        <f>F39</f>
        <v>3</v>
      </c>
      <c r="P38" s="754">
        <v>2</v>
      </c>
      <c r="V38" s="510"/>
    </row>
    <row r="39" spans="1:24" x14ac:dyDescent="0.3">
      <c r="B39" s="756" t="str">
        <f>$B$26</f>
        <v>A3</v>
      </c>
      <c r="C39" s="765">
        <f>$C$26</f>
        <v>3</v>
      </c>
      <c r="D39" s="765">
        <f>$D$26</f>
        <v>8</v>
      </c>
      <c r="E39" s="765">
        <f>$E$26</f>
        <v>3</v>
      </c>
      <c r="F39" s="765">
        <f>$F$26</f>
        <v>3</v>
      </c>
      <c r="G39" s="769">
        <f>$G$26</f>
        <v>0</v>
      </c>
      <c r="H39" s="745">
        <f>$H$26</f>
        <v>25</v>
      </c>
      <c r="I39" s="725"/>
      <c r="J39" s="773"/>
      <c r="K39" s="649"/>
      <c r="L39" s="652"/>
      <c r="M39" s="655"/>
      <c r="N39" s="652"/>
      <c r="O39" s="652"/>
      <c r="P39" s="652"/>
      <c r="V39" s="510"/>
    </row>
    <row r="40" spans="1:24" ht="19.5" thickBot="1" x14ac:dyDescent="0.35">
      <c r="B40" s="748"/>
      <c r="C40" s="727"/>
      <c r="D40" s="766">
        <v>5</v>
      </c>
      <c r="E40" s="766" t="s">
        <v>112</v>
      </c>
      <c r="F40" s="766">
        <v>15</v>
      </c>
      <c r="G40" s="770" t="s">
        <v>92</v>
      </c>
      <c r="H40" s="762"/>
      <c r="I40" s="725"/>
      <c r="V40" s="510"/>
    </row>
    <row r="41" spans="1:24" ht="18.75" customHeight="1" thickBot="1" x14ac:dyDescent="0.35">
      <c r="B41" s="758" t="str">
        <f>$B$27</f>
        <v xml:space="preserve">Потреби </v>
      </c>
      <c r="C41" s="763">
        <f>$C$27</f>
        <v>10</v>
      </c>
      <c r="D41" s="759">
        <f>$D$27</f>
        <v>15</v>
      </c>
      <c r="E41" s="759">
        <f>$E$27</f>
        <v>10</v>
      </c>
      <c r="F41" s="760">
        <f>$F$27</f>
        <v>15</v>
      </c>
      <c r="G41" s="761">
        <f>$G$27</f>
        <v>10</v>
      </c>
      <c r="H41" s="737"/>
      <c r="I41" s="725"/>
      <c r="L41" s="788">
        <f>C35-L36</f>
        <v>1</v>
      </c>
      <c r="M41" s="730">
        <f>D35-M36</f>
        <v>0</v>
      </c>
      <c r="N41" s="730">
        <f>E35-N36</f>
        <v>7</v>
      </c>
      <c r="O41" s="730">
        <f>F35-O36</f>
        <v>5</v>
      </c>
      <c r="P41" s="789">
        <f>G35-P36</f>
        <v>0</v>
      </c>
      <c r="V41" s="510"/>
    </row>
    <row r="42" spans="1:24" ht="19.5" customHeight="1" thickBot="1" x14ac:dyDescent="0.35">
      <c r="B42" s="737"/>
      <c r="C42" s="660"/>
      <c r="D42" s="660"/>
      <c r="E42" s="661"/>
      <c r="F42" s="660"/>
      <c r="G42" s="652"/>
      <c r="H42" s="737"/>
      <c r="I42" s="725"/>
      <c r="L42" s="790">
        <f>C37-L37</f>
        <v>0</v>
      </c>
      <c r="M42" s="815">
        <f>D37-M37</f>
        <v>-4</v>
      </c>
      <c r="N42" s="731">
        <f>E37-N37</f>
        <v>0</v>
      </c>
      <c r="O42" s="731">
        <f>F37-O37</f>
        <v>3</v>
      </c>
      <c r="P42" s="791">
        <f>G37-P37</f>
        <v>0</v>
      </c>
      <c r="V42" s="497"/>
    </row>
    <row r="43" spans="1:24" ht="19.5" thickBot="1" x14ac:dyDescent="0.35">
      <c r="B43" s="737"/>
      <c r="C43" s="552" t="s">
        <v>28</v>
      </c>
      <c r="D43" s="553">
        <v>5</v>
      </c>
      <c r="E43" s="737"/>
      <c r="F43" s="737"/>
      <c r="G43" s="652"/>
      <c r="H43" s="738"/>
      <c r="L43" s="792">
        <f>C39-L38</f>
        <v>0</v>
      </c>
      <c r="M43" s="728">
        <f>D39-M38</f>
        <v>0</v>
      </c>
      <c r="N43" s="728">
        <f>E39-N38</f>
        <v>0</v>
      </c>
      <c r="O43" s="728">
        <f>F39-O38</f>
        <v>0</v>
      </c>
      <c r="P43" s="816">
        <f>G39-P38</f>
        <v>-2</v>
      </c>
      <c r="V43" s="497"/>
    </row>
    <row r="44" spans="1:24" ht="19.5" customHeight="1" thickBot="1" x14ac:dyDescent="0.35">
      <c r="B44" s="441"/>
      <c r="C44" s="310"/>
      <c r="D44" s="310"/>
      <c r="E44" s="310"/>
      <c r="F44" s="310"/>
      <c r="G44" s="310"/>
      <c r="L44" s="652"/>
      <c r="M44" s="652"/>
      <c r="N44" s="740"/>
      <c r="O44" s="740"/>
      <c r="P44" s="652"/>
    </row>
    <row r="45" spans="1:24" x14ac:dyDescent="0.3">
      <c r="B45" s="441"/>
      <c r="C45" s="310"/>
      <c r="D45" s="310"/>
      <c r="E45" s="310"/>
      <c r="F45" s="310"/>
      <c r="G45" s="497"/>
      <c r="J45" s="807" t="s">
        <v>175</v>
      </c>
      <c r="K45" s="808">
        <f>M42</f>
        <v>-4</v>
      </c>
    </row>
    <row r="46" spans="1:24" ht="19.5" thickBot="1" x14ac:dyDescent="0.35">
      <c r="J46" s="818" t="s">
        <v>189</v>
      </c>
      <c r="K46" s="819">
        <f>P43</f>
        <v>-2</v>
      </c>
    </row>
    <row r="47" spans="1:24" ht="19.5" thickBot="1" x14ac:dyDescent="0.35">
      <c r="A47" s="498"/>
      <c r="J47" s="803"/>
      <c r="K47" s="803"/>
    </row>
    <row r="48" spans="1:24" ht="19.5" thickBot="1" x14ac:dyDescent="0.35">
      <c r="A48" s="2" t="s">
        <v>74</v>
      </c>
      <c r="B48" s="725"/>
      <c r="C48" s="725"/>
      <c r="D48" s="725"/>
      <c r="E48" s="725"/>
      <c r="F48" s="725"/>
      <c r="G48" s="725"/>
      <c r="H48" s="725"/>
      <c r="I48" s="725"/>
      <c r="J48" s="771" t="s">
        <v>172</v>
      </c>
      <c r="K48" s="772"/>
    </row>
    <row r="49" spans="1:32" ht="15.75" customHeight="1" thickBot="1" x14ac:dyDescent="0.35">
      <c r="B49" s="743" t="s">
        <v>69</v>
      </c>
      <c r="C49" s="751" t="s">
        <v>70</v>
      </c>
      <c r="D49" s="752"/>
      <c r="E49" s="752"/>
      <c r="F49" s="752"/>
      <c r="G49" s="753"/>
      <c r="H49" s="743" t="s">
        <v>71</v>
      </c>
      <c r="I49" s="725"/>
      <c r="Q49" s="652"/>
      <c r="R49" s="652"/>
    </row>
    <row r="50" spans="1:32" ht="19.5" thickBot="1" x14ac:dyDescent="0.35">
      <c r="B50" s="762"/>
      <c r="C50" s="726" t="str">
        <f>$C$23</f>
        <v>B1</v>
      </c>
      <c r="D50" s="727" t="str">
        <f>$D$23</f>
        <v>B2</v>
      </c>
      <c r="E50" s="727" t="str">
        <f>$E$23</f>
        <v>B3</v>
      </c>
      <c r="F50" s="727" t="str">
        <f>$F$23</f>
        <v>B4</v>
      </c>
      <c r="G50" s="757" t="str">
        <f>$G$23</f>
        <v>B5</v>
      </c>
      <c r="H50" s="762"/>
      <c r="I50" s="725"/>
      <c r="J50" s="497"/>
      <c r="K50" s="497"/>
      <c r="L50" s="774" t="s">
        <v>157</v>
      </c>
      <c r="M50" s="777" t="s">
        <v>158</v>
      </c>
      <c r="N50" s="777" t="s">
        <v>159</v>
      </c>
      <c r="O50" s="777" t="s">
        <v>160</v>
      </c>
      <c r="P50" s="778" t="s">
        <v>184</v>
      </c>
      <c r="Q50" s="652"/>
      <c r="R50" s="652"/>
      <c r="T50" s="652"/>
      <c r="U50" s="652"/>
      <c r="V50" s="652"/>
      <c r="W50" s="652"/>
      <c r="X50" s="652"/>
      <c r="Y50" s="652"/>
      <c r="Z50" s="652"/>
      <c r="AA50" s="652"/>
      <c r="AB50" s="652"/>
      <c r="AC50" s="652"/>
      <c r="AD50" s="652"/>
      <c r="AE50" s="652"/>
      <c r="AF50" s="652"/>
    </row>
    <row r="51" spans="1:32" ht="19.5" thickBot="1" x14ac:dyDescent="0.35">
      <c r="B51" s="749" t="str">
        <f>$B$24</f>
        <v>A1</v>
      </c>
      <c r="C51" s="765">
        <f>$C$24</f>
        <v>2</v>
      </c>
      <c r="D51" s="765">
        <f>$D$24</f>
        <v>6</v>
      </c>
      <c r="E51" s="765">
        <f>$E$24</f>
        <v>8</v>
      </c>
      <c r="F51" s="765">
        <f>$F$24</f>
        <v>6</v>
      </c>
      <c r="G51" s="768">
        <f>$G$24</f>
        <v>0</v>
      </c>
      <c r="H51" s="746">
        <f>$H$24</f>
        <v>10</v>
      </c>
      <c r="I51" s="725"/>
      <c r="J51" s="497"/>
      <c r="K51" s="497"/>
      <c r="L51" s="799">
        <v>1</v>
      </c>
      <c r="M51" s="800">
        <v>8</v>
      </c>
      <c r="N51" s="800">
        <v>1</v>
      </c>
      <c r="O51" s="781">
        <v>3</v>
      </c>
      <c r="P51" s="782">
        <v>0</v>
      </c>
      <c r="Q51" s="652"/>
      <c r="R51" s="652"/>
      <c r="T51" s="653"/>
      <c r="U51" s="653"/>
      <c r="V51" s="738"/>
      <c r="W51" s="738"/>
      <c r="X51" s="738"/>
      <c r="Y51" s="738"/>
      <c r="Z51" s="738"/>
      <c r="AA51" s="652"/>
      <c r="AB51" s="652"/>
      <c r="AC51" s="652"/>
      <c r="AD51" s="652"/>
      <c r="AE51" s="652"/>
      <c r="AF51" s="652"/>
    </row>
    <row r="52" spans="1:32" x14ac:dyDescent="0.3">
      <c r="A52" s="498"/>
      <c r="B52" s="755"/>
      <c r="C52" s="750"/>
      <c r="D52" s="764">
        <v>10</v>
      </c>
      <c r="E52" s="750"/>
      <c r="F52" s="750"/>
      <c r="G52" s="769"/>
      <c r="H52" s="747"/>
      <c r="I52" s="725"/>
      <c r="J52" s="774" t="s">
        <v>162</v>
      </c>
      <c r="K52" s="779">
        <v>-2</v>
      </c>
      <c r="L52" s="857">
        <f>L51+K52</f>
        <v>-1</v>
      </c>
      <c r="M52" s="890">
        <f>D51</f>
        <v>6</v>
      </c>
      <c r="N52" s="858">
        <f>N51+K52</f>
        <v>-1</v>
      </c>
      <c r="O52" s="858">
        <f>O51+K52</f>
        <v>1</v>
      </c>
      <c r="P52" s="859">
        <f>P51+K52</f>
        <v>-2</v>
      </c>
      <c r="Q52" s="652"/>
      <c r="R52" s="652"/>
      <c r="T52" s="653"/>
      <c r="U52" s="653"/>
      <c r="V52" s="653"/>
      <c r="W52" s="653"/>
      <c r="X52" s="653"/>
      <c r="Y52" s="653"/>
      <c r="Z52" s="653"/>
      <c r="AA52" s="652"/>
      <c r="AB52" s="652"/>
      <c r="AC52" s="652"/>
      <c r="AD52" s="652"/>
      <c r="AE52" s="652"/>
      <c r="AF52" s="652"/>
    </row>
    <row r="53" spans="1:32" ht="18.75" customHeight="1" x14ac:dyDescent="0.3">
      <c r="B53" s="756" t="str">
        <f>$B$25</f>
        <v>A2</v>
      </c>
      <c r="C53" s="765">
        <f>$C$25</f>
        <v>1</v>
      </c>
      <c r="D53" s="765">
        <f>$D$25</f>
        <v>2</v>
      </c>
      <c r="E53" s="765">
        <f>$E$25</f>
        <v>1</v>
      </c>
      <c r="F53" s="765">
        <f>$F$25</f>
        <v>4</v>
      </c>
      <c r="G53" s="769">
        <f>$G$25</f>
        <v>0</v>
      </c>
      <c r="H53" s="745">
        <f>$H$25</f>
        <v>25</v>
      </c>
      <c r="I53" s="725"/>
      <c r="J53" s="775" t="s">
        <v>163</v>
      </c>
      <c r="K53" s="780">
        <v>0</v>
      </c>
      <c r="L53" s="891">
        <f>C53</f>
        <v>1</v>
      </c>
      <c r="M53" s="906">
        <v>8</v>
      </c>
      <c r="N53" s="892">
        <f>E53</f>
        <v>1</v>
      </c>
      <c r="O53" s="860">
        <f>O51+K53</f>
        <v>3</v>
      </c>
      <c r="P53" s="907">
        <f>G53</f>
        <v>0</v>
      </c>
      <c r="Q53" s="652"/>
      <c r="R53" s="652"/>
      <c r="T53" s="738"/>
      <c r="U53" s="653"/>
      <c r="V53" s="653"/>
      <c r="W53" s="653"/>
      <c r="X53" s="653"/>
      <c r="Y53" s="738"/>
      <c r="Z53" s="653"/>
      <c r="AA53" s="652"/>
      <c r="AB53" s="652"/>
      <c r="AC53" s="652"/>
      <c r="AD53" s="652"/>
      <c r="AE53" s="652"/>
      <c r="AF53" s="652"/>
    </row>
    <row r="54" spans="1:32" ht="19.5" thickBot="1" x14ac:dyDescent="0.35">
      <c r="B54" s="755"/>
      <c r="C54" s="764">
        <v>10</v>
      </c>
      <c r="D54" s="750" t="s">
        <v>92</v>
      </c>
      <c r="E54" s="764">
        <v>10</v>
      </c>
      <c r="F54" s="750"/>
      <c r="G54" s="810" t="s">
        <v>112</v>
      </c>
      <c r="H54" s="744"/>
      <c r="I54" s="809"/>
      <c r="J54" s="776" t="s">
        <v>164</v>
      </c>
      <c r="K54" s="798">
        <v>0</v>
      </c>
      <c r="L54" s="862">
        <f>L51+K54</f>
        <v>1</v>
      </c>
      <c r="M54" s="893">
        <f>D55</f>
        <v>8</v>
      </c>
      <c r="N54" s="894">
        <f>N51+K54</f>
        <v>1</v>
      </c>
      <c r="O54" s="893">
        <f>F55</f>
        <v>3</v>
      </c>
      <c r="P54" s="895">
        <f>G55</f>
        <v>0</v>
      </c>
      <c r="Q54" s="652"/>
      <c r="R54" s="652"/>
      <c r="T54" s="738"/>
      <c r="U54" s="653"/>
      <c r="V54" s="738"/>
      <c r="W54" s="738"/>
      <c r="X54" s="738"/>
      <c r="Y54" s="653"/>
      <c r="Z54" s="653"/>
      <c r="AA54" s="652"/>
      <c r="AB54" s="652"/>
      <c r="AC54" s="652"/>
      <c r="AD54" s="652"/>
      <c r="AE54" s="652"/>
      <c r="AF54" s="652"/>
    </row>
    <row r="55" spans="1:32" x14ac:dyDescent="0.3">
      <c r="B55" s="756" t="str">
        <f>$B$26</f>
        <v>A3</v>
      </c>
      <c r="C55" s="765">
        <f>$C$26</f>
        <v>3</v>
      </c>
      <c r="D55" s="765">
        <f>$D$26</f>
        <v>8</v>
      </c>
      <c r="E55" s="765">
        <f>$E$26</f>
        <v>3</v>
      </c>
      <c r="F55" s="765">
        <f>$F$26</f>
        <v>3</v>
      </c>
      <c r="G55" s="769">
        <f>$G$26</f>
        <v>0</v>
      </c>
      <c r="H55" s="745">
        <f>$H$26</f>
        <v>25</v>
      </c>
      <c r="I55" s="725"/>
      <c r="J55" s="773"/>
      <c r="K55" s="649"/>
      <c r="L55" s="652"/>
      <c r="M55" s="655"/>
      <c r="N55" s="652"/>
      <c r="O55" s="652"/>
      <c r="P55" s="652"/>
      <c r="Q55" s="652"/>
      <c r="R55" s="652"/>
      <c r="T55" s="738"/>
      <c r="U55" s="653"/>
      <c r="V55" s="652"/>
      <c r="W55" s="738"/>
      <c r="X55" s="738"/>
      <c r="Y55" s="738"/>
      <c r="Z55" s="738"/>
      <c r="AA55" s="652"/>
      <c r="AB55" s="652"/>
      <c r="AC55" s="652"/>
      <c r="AD55" s="652"/>
      <c r="AE55" s="652"/>
      <c r="AF55" s="652"/>
    </row>
    <row r="56" spans="1:32" ht="19.5" thickBot="1" x14ac:dyDescent="0.35">
      <c r="B56" s="748"/>
      <c r="C56" s="727"/>
      <c r="D56" s="766" t="s">
        <v>112</v>
      </c>
      <c r="E56" s="727"/>
      <c r="F56" s="766">
        <v>15</v>
      </c>
      <c r="G56" s="767" t="s">
        <v>170</v>
      </c>
      <c r="H56" s="762"/>
      <c r="I56" s="725"/>
      <c r="Q56" s="652"/>
      <c r="R56" s="652"/>
      <c r="T56" s="652"/>
      <c r="U56" s="652"/>
      <c r="V56" s="652"/>
      <c r="W56" s="652"/>
      <c r="X56" s="652"/>
      <c r="Y56" s="652"/>
      <c r="Z56" s="652"/>
      <c r="AA56" s="652"/>
      <c r="AB56" s="652"/>
      <c r="AC56" s="652"/>
      <c r="AD56" s="652"/>
      <c r="AE56" s="652"/>
      <c r="AF56" s="652"/>
    </row>
    <row r="57" spans="1:32" ht="19.5" customHeight="1" thickBot="1" x14ac:dyDescent="0.35">
      <c r="B57" s="758" t="str">
        <f>$B$27</f>
        <v xml:space="preserve">Потреби </v>
      </c>
      <c r="C57" s="763">
        <f>$C$27</f>
        <v>10</v>
      </c>
      <c r="D57" s="759">
        <f>$D$27</f>
        <v>15</v>
      </c>
      <c r="E57" s="759">
        <f>$E$27</f>
        <v>10</v>
      </c>
      <c r="F57" s="760">
        <f>$F$27</f>
        <v>15</v>
      </c>
      <c r="G57" s="761">
        <f>$G$27</f>
        <v>10</v>
      </c>
      <c r="H57" s="737"/>
      <c r="I57" s="725"/>
      <c r="L57" s="788">
        <f>C51-L52</f>
        <v>3</v>
      </c>
      <c r="M57" s="730">
        <f>D51-M52</f>
        <v>0</v>
      </c>
      <c r="N57" s="730">
        <f>E51-N52</f>
        <v>9</v>
      </c>
      <c r="O57" s="730">
        <f>F51-O52</f>
        <v>5</v>
      </c>
      <c r="P57" s="789">
        <f>G51-P52</f>
        <v>2</v>
      </c>
      <c r="Q57" s="652"/>
      <c r="R57" s="652"/>
      <c r="T57" s="652"/>
      <c r="U57" s="652"/>
      <c r="V57" s="740"/>
      <c r="W57" s="740"/>
      <c r="X57" s="740"/>
      <c r="Y57" s="740"/>
      <c r="Z57" s="740"/>
      <c r="AA57" s="652"/>
      <c r="AB57" s="652"/>
      <c r="AC57" s="652"/>
      <c r="AD57" s="652"/>
      <c r="AE57" s="652"/>
      <c r="AF57" s="652"/>
    </row>
    <row r="58" spans="1:32" ht="19.5" thickBot="1" x14ac:dyDescent="0.35">
      <c r="B58" s="737"/>
      <c r="C58" s="660"/>
      <c r="D58" s="660"/>
      <c r="E58" s="661"/>
      <c r="F58" s="660"/>
      <c r="G58" s="652"/>
      <c r="H58" s="737"/>
      <c r="I58" s="725"/>
      <c r="L58" s="790">
        <f>C53-L53</f>
        <v>0</v>
      </c>
      <c r="M58" s="815">
        <f>D53-M53</f>
        <v>-6</v>
      </c>
      <c r="N58" s="731">
        <f>E53-N53</f>
        <v>0</v>
      </c>
      <c r="O58" s="731">
        <f>F53-O53</f>
        <v>1</v>
      </c>
      <c r="P58" s="791">
        <f>G53-P53</f>
        <v>0</v>
      </c>
      <c r="Q58" s="652"/>
      <c r="R58" s="652"/>
      <c r="T58" s="652"/>
      <c r="U58" s="652"/>
      <c r="V58" s="741"/>
      <c r="W58" s="741"/>
      <c r="X58" s="741"/>
      <c r="Y58" s="741"/>
      <c r="Z58" s="741"/>
      <c r="AA58" s="652"/>
      <c r="AB58" s="652"/>
      <c r="AC58" s="652"/>
      <c r="AD58" s="652"/>
      <c r="AE58" s="652"/>
      <c r="AF58" s="652"/>
    </row>
    <row r="59" spans="1:32" ht="19.5" thickBot="1" x14ac:dyDescent="0.35">
      <c r="B59" s="737"/>
      <c r="C59" s="552" t="s">
        <v>28</v>
      </c>
      <c r="D59" s="553">
        <v>5</v>
      </c>
      <c r="E59" s="737"/>
      <c r="F59" s="737"/>
      <c r="G59" s="652"/>
      <c r="H59" s="738"/>
      <c r="L59" s="792">
        <f>C55-L54</f>
        <v>2</v>
      </c>
      <c r="M59" s="728">
        <f>D55-M54</f>
        <v>0</v>
      </c>
      <c r="N59" s="728">
        <f>E55-N54</f>
        <v>2</v>
      </c>
      <c r="O59" s="728">
        <f>F55-O54</f>
        <v>0</v>
      </c>
      <c r="P59" s="729">
        <f>G55-P54</f>
        <v>0</v>
      </c>
      <c r="Q59" s="652"/>
      <c r="R59" s="652"/>
      <c r="T59" s="652"/>
      <c r="U59" s="652"/>
      <c r="V59" s="740"/>
      <c r="W59" s="740"/>
      <c r="X59" s="740"/>
      <c r="Y59" s="740"/>
      <c r="Z59" s="740"/>
      <c r="AA59" s="652"/>
      <c r="AB59" s="652"/>
      <c r="AC59" s="652"/>
      <c r="AD59" s="652"/>
      <c r="AE59" s="652"/>
      <c r="AF59" s="652"/>
    </row>
    <row r="60" spans="1:32" ht="19.5" thickBot="1" x14ac:dyDescent="0.35">
      <c r="B60" s="441"/>
      <c r="C60" s="310"/>
      <c r="D60" s="310"/>
      <c r="E60" s="310"/>
      <c r="F60" s="310"/>
      <c r="G60" s="310"/>
      <c r="L60" s="652"/>
      <c r="M60" s="652"/>
      <c r="N60" s="740"/>
      <c r="O60" s="740"/>
      <c r="P60" s="652"/>
      <c r="Q60" s="652"/>
      <c r="R60" s="652"/>
      <c r="T60" s="652"/>
      <c r="U60" s="652"/>
      <c r="V60" s="652"/>
      <c r="W60" s="652"/>
      <c r="X60" s="652"/>
      <c r="Y60" s="652"/>
      <c r="Z60" s="652"/>
      <c r="AA60" s="652"/>
      <c r="AB60" s="652"/>
      <c r="AC60" s="652"/>
      <c r="AD60" s="652"/>
      <c r="AE60" s="652"/>
      <c r="AF60" s="652"/>
    </row>
    <row r="61" spans="1:32" ht="18.75" customHeight="1" thickBot="1" x14ac:dyDescent="0.35">
      <c r="B61" s="441"/>
      <c r="C61" s="310"/>
      <c r="D61" s="310"/>
      <c r="E61" s="310"/>
      <c r="F61" s="310"/>
      <c r="G61" s="497"/>
      <c r="J61" s="820" t="s">
        <v>175</v>
      </c>
      <c r="K61" s="821">
        <f>M58</f>
        <v>-6</v>
      </c>
      <c r="Q61" s="652"/>
      <c r="R61" s="652"/>
      <c r="T61" s="652"/>
      <c r="U61" s="652"/>
      <c r="V61" s="652"/>
      <c r="W61" s="652"/>
      <c r="X61" s="652"/>
      <c r="Y61" s="652"/>
      <c r="Z61" s="652"/>
      <c r="AA61" s="652"/>
      <c r="AB61" s="652"/>
      <c r="AC61" s="652"/>
      <c r="AD61" s="652"/>
      <c r="AE61" s="652"/>
      <c r="AF61" s="652"/>
    </row>
    <row r="62" spans="1:32" ht="19.5" thickBot="1" x14ac:dyDescent="0.35">
      <c r="J62" s="803"/>
      <c r="K62" s="803"/>
      <c r="Q62" s="652"/>
      <c r="R62" s="652"/>
      <c r="T62" s="652"/>
      <c r="U62" s="652"/>
      <c r="V62" s="652"/>
      <c r="W62" s="652"/>
      <c r="X62" s="652"/>
      <c r="Y62" s="652"/>
      <c r="Z62" s="652"/>
      <c r="AA62" s="652"/>
      <c r="AB62" s="652"/>
      <c r="AC62" s="652"/>
      <c r="AD62" s="652"/>
      <c r="AE62" s="652"/>
      <c r="AF62" s="652"/>
    </row>
    <row r="63" spans="1:32" ht="19.5" thickBot="1" x14ac:dyDescent="0.35">
      <c r="A63" s="2" t="s">
        <v>96</v>
      </c>
      <c r="B63" s="725"/>
      <c r="C63" s="725"/>
      <c r="D63" s="725"/>
      <c r="E63" s="725"/>
      <c r="F63" s="725"/>
      <c r="G63" s="725"/>
      <c r="H63" s="725"/>
      <c r="I63" s="725"/>
      <c r="J63" s="771" t="s">
        <v>172</v>
      </c>
      <c r="K63" s="772"/>
      <c r="Q63" s="652"/>
      <c r="R63" s="652"/>
      <c r="T63" s="652"/>
      <c r="U63" s="652"/>
      <c r="V63" s="652"/>
      <c r="W63" s="652"/>
      <c r="X63" s="652"/>
      <c r="Y63" s="652"/>
      <c r="Z63" s="652"/>
      <c r="AA63" s="652"/>
      <c r="AB63" s="652"/>
      <c r="AC63" s="652"/>
      <c r="AD63" s="652"/>
      <c r="AE63" s="652"/>
      <c r="AF63" s="652"/>
    </row>
    <row r="64" spans="1:32" ht="19.5" thickBot="1" x14ac:dyDescent="0.35">
      <c r="B64" s="743" t="s">
        <v>69</v>
      </c>
      <c r="C64" s="751" t="s">
        <v>70</v>
      </c>
      <c r="D64" s="752"/>
      <c r="E64" s="752"/>
      <c r="F64" s="752"/>
      <c r="G64" s="753"/>
      <c r="H64" s="743" t="s">
        <v>71</v>
      </c>
      <c r="I64" s="725"/>
      <c r="Q64" s="652"/>
      <c r="R64" s="652"/>
      <c r="T64" s="652"/>
      <c r="U64" s="652"/>
      <c r="V64" s="652"/>
      <c r="W64" s="652"/>
      <c r="X64" s="652"/>
      <c r="Y64" s="652"/>
      <c r="Z64" s="652"/>
      <c r="AA64" s="652"/>
      <c r="AB64" s="652"/>
      <c r="AC64" s="652"/>
      <c r="AD64" s="652"/>
      <c r="AE64" s="652"/>
      <c r="AF64" s="652"/>
    </row>
    <row r="65" spans="1:35" ht="19.5" thickBot="1" x14ac:dyDescent="0.35">
      <c r="B65" s="762"/>
      <c r="C65" s="726" t="str">
        <f>$C$23</f>
        <v>B1</v>
      </c>
      <c r="D65" s="727" t="str">
        <f>$D$23</f>
        <v>B2</v>
      </c>
      <c r="E65" s="727" t="str">
        <f>$E$23</f>
        <v>B3</v>
      </c>
      <c r="F65" s="727" t="str">
        <f>$F$23</f>
        <v>B4</v>
      </c>
      <c r="G65" s="757" t="str">
        <f>$G$23</f>
        <v>B5</v>
      </c>
      <c r="H65" s="762"/>
      <c r="I65" s="725"/>
      <c r="J65" s="497"/>
      <c r="K65" s="497"/>
      <c r="L65" s="774" t="s">
        <v>157</v>
      </c>
      <c r="M65" s="777" t="s">
        <v>158</v>
      </c>
      <c r="N65" s="777" t="s">
        <v>159</v>
      </c>
      <c r="O65" s="777" t="s">
        <v>160</v>
      </c>
      <c r="P65" s="778" t="s">
        <v>184</v>
      </c>
      <c r="Q65" s="652"/>
      <c r="R65" s="652"/>
      <c r="T65" s="652"/>
      <c r="U65" s="652"/>
      <c r="V65" s="652"/>
      <c r="W65" s="652"/>
      <c r="X65" s="652"/>
      <c r="Y65" s="652"/>
      <c r="Z65" s="652"/>
      <c r="AA65" s="652"/>
      <c r="AB65" s="652"/>
      <c r="AC65" s="652"/>
      <c r="AD65" s="652"/>
      <c r="AE65" s="652"/>
      <c r="AF65" s="652"/>
    </row>
    <row r="66" spans="1:35" ht="18.75" customHeight="1" thickBot="1" x14ac:dyDescent="0.35">
      <c r="B66" s="749" t="str">
        <f>$B$24</f>
        <v>A1</v>
      </c>
      <c r="C66" s="765">
        <f>$C$24</f>
        <v>2</v>
      </c>
      <c r="D66" s="765">
        <f>$D$24</f>
        <v>6</v>
      </c>
      <c r="E66" s="765">
        <f>$E$24</f>
        <v>8</v>
      </c>
      <c r="F66" s="765">
        <f>$F$24</f>
        <v>6</v>
      </c>
      <c r="G66" s="768">
        <f>$G$24</f>
        <v>0</v>
      </c>
      <c r="H66" s="746">
        <f>$H$24</f>
        <v>10</v>
      </c>
      <c r="I66" s="725"/>
      <c r="J66" s="497"/>
      <c r="K66" s="497"/>
      <c r="L66" s="799">
        <v>7</v>
      </c>
      <c r="M66" s="800">
        <v>8</v>
      </c>
      <c r="N66" s="800">
        <v>7</v>
      </c>
      <c r="O66" s="781">
        <v>3</v>
      </c>
      <c r="P66" s="782">
        <v>0</v>
      </c>
      <c r="Q66" s="652"/>
      <c r="R66" s="652"/>
      <c r="T66" s="652"/>
      <c r="U66" s="652"/>
      <c r="V66" s="652"/>
      <c r="W66" s="652"/>
      <c r="X66" s="652"/>
      <c r="Y66" s="652"/>
      <c r="Z66" s="652"/>
      <c r="AA66" s="652"/>
      <c r="AB66" s="652"/>
      <c r="AC66" s="828"/>
      <c r="AD66" s="828"/>
      <c r="AE66" s="881" t="s">
        <v>157</v>
      </c>
      <c r="AF66" s="883" t="s">
        <v>158</v>
      </c>
      <c r="AG66" s="883" t="s">
        <v>159</v>
      </c>
      <c r="AH66" s="883" t="s">
        <v>160</v>
      </c>
      <c r="AI66" s="884" t="s">
        <v>184</v>
      </c>
    </row>
    <row r="67" spans="1:35" ht="19.5" thickBot="1" x14ac:dyDescent="0.35">
      <c r="A67" s="498"/>
      <c r="B67" s="755"/>
      <c r="C67" s="750"/>
      <c r="D67" s="764">
        <v>10</v>
      </c>
      <c r="E67" s="750"/>
      <c r="F67" s="750"/>
      <c r="G67" s="769"/>
      <c r="H67" s="747"/>
      <c r="I67" s="725"/>
      <c r="J67" s="774" t="s">
        <v>162</v>
      </c>
      <c r="K67" s="779">
        <v>-2</v>
      </c>
      <c r="L67" s="857">
        <v>5</v>
      </c>
      <c r="M67" s="890">
        <f>D66</f>
        <v>6</v>
      </c>
      <c r="N67" s="858">
        <v>5</v>
      </c>
      <c r="O67" s="858">
        <v>1</v>
      </c>
      <c r="P67" s="859">
        <v>-2</v>
      </c>
      <c r="Q67" s="652"/>
      <c r="R67" s="652"/>
      <c r="AC67" s="828"/>
      <c r="AD67" s="828"/>
      <c r="AE67" s="902">
        <v>7</v>
      </c>
      <c r="AF67" s="903">
        <v>8</v>
      </c>
      <c r="AG67" s="903">
        <v>7</v>
      </c>
      <c r="AH67" s="887">
        <v>3</v>
      </c>
      <c r="AI67" s="888">
        <v>0</v>
      </c>
    </row>
    <row r="68" spans="1:35" x14ac:dyDescent="0.3">
      <c r="B68" s="756" t="str">
        <f>$B$25</f>
        <v>A2</v>
      </c>
      <c r="C68" s="765">
        <f>$C$25</f>
        <v>1</v>
      </c>
      <c r="D68" s="765">
        <f>$D$25</f>
        <v>2</v>
      </c>
      <c r="E68" s="765">
        <f>$E$25</f>
        <v>1</v>
      </c>
      <c r="F68" s="765">
        <f>$F$25</f>
        <v>4</v>
      </c>
      <c r="G68" s="769">
        <f>$G$25</f>
        <v>0</v>
      </c>
      <c r="H68" s="745">
        <f>$H$25</f>
        <v>25</v>
      </c>
      <c r="I68" s="725"/>
      <c r="J68" s="775" t="s">
        <v>163</v>
      </c>
      <c r="K68" s="780">
        <v>-6</v>
      </c>
      <c r="L68" s="891">
        <f>C68</f>
        <v>1</v>
      </c>
      <c r="M68" s="892">
        <f>D68</f>
        <v>2</v>
      </c>
      <c r="N68" s="892">
        <f>E68</f>
        <v>1</v>
      </c>
      <c r="O68" s="860">
        <v>-3</v>
      </c>
      <c r="P68" s="861">
        <v>-6</v>
      </c>
      <c r="Q68" s="652"/>
      <c r="R68" s="652"/>
      <c r="AC68" s="881" t="s">
        <v>162</v>
      </c>
      <c r="AD68" s="885">
        <v>-2</v>
      </c>
      <c r="AE68" s="857">
        <v>5</v>
      </c>
      <c r="AF68" s="890">
        <v>6</v>
      </c>
      <c r="AG68" s="858">
        <v>5</v>
      </c>
      <c r="AH68" s="858">
        <v>1</v>
      </c>
      <c r="AI68" s="858">
        <v>-2</v>
      </c>
    </row>
    <row r="69" spans="1:35" ht="19.5" thickBot="1" x14ac:dyDescent="0.35">
      <c r="B69" s="755"/>
      <c r="C69" s="764" t="s">
        <v>173</v>
      </c>
      <c r="D69" s="764" t="s">
        <v>170</v>
      </c>
      <c r="E69" s="764">
        <v>10</v>
      </c>
      <c r="F69" s="750"/>
      <c r="G69" s="811"/>
      <c r="H69" s="744"/>
      <c r="I69" s="809"/>
      <c r="J69" s="776" t="s">
        <v>164</v>
      </c>
      <c r="K69" s="798">
        <v>0</v>
      </c>
      <c r="L69" s="862">
        <v>7</v>
      </c>
      <c r="M69" s="893">
        <f>D70</f>
        <v>8</v>
      </c>
      <c r="N69" s="894">
        <v>7</v>
      </c>
      <c r="O69" s="893">
        <f>F70</f>
        <v>3</v>
      </c>
      <c r="P69" s="895">
        <f>G70</f>
        <v>0</v>
      </c>
      <c r="Q69" s="652"/>
      <c r="R69" s="652"/>
      <c r="AC69" s="882" t="s">
        <v>163</v>
      </c>
      <c r="AD69" s="886">
        <v>-6</v>
      </c>
      <c r="AE69" s="891">
        <v>1</v>
      </c>
      <c r="AF69" s="892">
        <v>2</v>
      </c>
      <c r="AG69" s="892">
        <v>1</v>
      </c>
      <c r="AH69" s="860">
        <v>-3</v>
      </c>
      <c r="AI69" s="861">
        <v>-6</v>
      </c>
    </row>
    <row r="70" spans="1:35" ht="19.5" thickBot="1" x14ac:dyDescent="0.35">
      <c r="B70" s="756" t="str">
        <f>$B$26</f>
        <v>A3</v>
      </c>
      <c r="C70" s="765">
        <f>$C$26</f>
        <v>3</v>
      </c>
      <c r="D70" s="765">
        <f>$D$26</f>
        <v>8</v>
      </c>
      <c r="E70" s="765">
        <f>$E$26</f>
        <v>3</v>
      </c>
      <c r="F70" s="765">
        <f>$F$26</f>
        <v>3</v>
      </c>
      <c r="G70" s="769">
        <f>$G$26</f>
        <v>0</v>
      </c>
      <c r="H70" s="745">
        <f>$H$26</f>
        <v>25</v>
      </c>
      <c r="I70" s="725"/>
      <c r="J70" s="773"/>
      <c r="K70" s="649"/>
      <c r="L70" s="652"/>
      <c r="M70" s="655"/>
      <c r="N70" s="652"/>
      <c r="O70" s="652"/>
      <c r="P70" s="652"/>
      <c r="Q70" s="652"/>
      <c r="R70" s="652"/>
      <c r="AC70" s="849" t="s">
        <v>164</v>
      </c>
      <c r="AD70" s="901">
        <v>0</v>
      </c>
      <c r="AE70" s="862">
        <v>7</v>
      </c>
      <c r="AF70" s="893">
        <v>8</v>
      </c>
      <c r="AG70" s="894">
        <v>7</v>
      </c>
      <c r="AH70" s="893">
        <v>3</v>
      </c>
      <c r="AI70" s="895">
        <v>0</v>
      </c>
    </row>
    <row r="71" spans="1:35" ht="19.5" thickBot="1" x14ac:dyDescent="0.35">
      <c r="B71" s="748"/>
      <c r="C71" s="727" t="s">
        <v>92</v>
      </c>
      <c r="D71" s="766" t="s">
        <v>122</v>
      </c>
      <c r="E71" s="727"/>
      <c r="F71" s="766">
        <v>15</v>
      </c>
      <c r="G71" s="767">
        <v>10</v>
      </c>
      <c r="H71" s="762"/>
      <c r="I71" s="725"/>
      <c r="Q71" s="652"/>
      <c r="R71" s="652"/>
      <c r="AC71" s="880"/>
      <c r="AD71" s="838"/>
      <c r="AE71" s="839"/>
      <c r="AF71" s="841"/>
      <c r="AG71" s="839"/>
      <c r="AH71" s="839"/>
      <c r="AI71" s="839"/>
    </row>
    <row r="72" spans="1:35" ht="19.5" thickBot="1" x14ac:dyDescent="0.35">
      <c r="B72" s="758" t="str">
        <f>$B$27</f>
        <v xml:space="preserve">Потреби </v>
      </c>
      <c r="C72" s="763">
        <f>$C$27</f>
        <v>10</v>
      </c>
      <c r="D72" s="759">
        <f>$D$27</f>
        <v>15</v>
      </c>
      <c r="E72" s="759">
        <f>$E$27</f>
        <v>10</v>
      </c>
      <c r="F72" s="760">
        <f>$F$27</f>
        <v>15</v>
      </c>
      <c r="G72" s="761">
        <f>$G$27</f>
        <v>10</v>
      </c>
      <c r="H72" s="737"/>
      <c r="I72" s="725"/>
      <c r="L72" s="793">
        <f>C66-L67</f>
        <v>-3</v>
      </c>
      <c r="M72" s="730">
        <f>D66-M67</f>
        <v>0</v>
      </c>
      <c r="N72" s="730">
        <f>E66-N67</f>
        <v>3</v>
      </c>
      <c r="O72" s="730">
        <f>F66-O67</f>
        <v>5</v>
      </c>
      <c r="P72" s="789">
        <f>G66-P67</f>
        <v>2</v>
      </c>
      <c r="Q72" s="652"/>
      <c r="R72" s="652"/>
      <c r="AC72" s="822"/>
      <c r="AD72" s="822"/>
      <c r="AE72" s="822"/>
      <c r="AF72" s="822"/>
      <c r="AG72" s="822"/>
      <c r="AH72" s="822"/>
      <c r="AI72" s="822"/>
    </row>
    <row r="73" spans="1:35" ht="19.5" customHeight="1" thickBot="1" x14ac:dyDescent="0.35">
      <c r="B73" s="737"/>
      <c r="C73" s="660"/>
      <c r="D73" s="660"/>
      <c r="E73" s="661"/>
      <c r="F73" s="660"/>
      <c r="G73" s="652"/>
      <c r="H73" s="737"/>
      <c r="I73" s="725"/>
      <c r="L73" s="790">
        <f>C68-L68</f>
        <v>0</v>
      </c>
      <c r="M73" s="856">
        <f>D68-M68</f>
        <v>0</v>
      </c>
      <c r="N73" s="731">
        <f>E68-N68</f>
        <v>0</v>
      </c>
      <c r="O73" s="731">
        <f>F68-O68</f>
        <v>7</v>
      </c>
      <c r="P73" s="791">
        <f>G68-P68</f>
        <v>6</v>
      </c>
      <c r="Q73" s="652"/>
      <c r="R73" s="652"/>
      <c r="AC73" s="822"/>
      <c r="AD73" s="822"/>
      <c r="AE73" s="896">
        <v>-3</v>
      </c>
      <c r="AF73" s="855">
        <v>0</v>
      </c>
      <c r="AG73" s="855">
        <v>3</v>
      </c>
      <c r="AH73" s="855">
        <v>5</v>
      </c>
      <c r="AI73" s="897">
        <v>2</v>
      </c>
    </row>
    <row r="74" spans="1:35" ht="18.75" customHeight="1" thickBot="1" x14ac:dyDescent="0.35">
      <c r="B74" s="737"/>
      <c r="C74" s="552" t="s">
        <v>28</v>
      </c>
      <c r="D74" s="553">
        <v>0</v>
      </c>
      <c r="E74" s="737"/>
      <c r="F74" s="737"/>
      <c r="G74" s="652"/>
      <c r="H74" s="738"/>
      <c r="L74" s="794">
        <f>C70-L69</f>
        <v>-4</v>
      </c>
      <c r="M74" s="728">
        <f>D70-M69</f>
        <v>0</v>
      </c>
      <c r="N74" s="795">
        <f>E70-N69</f>
        <v>-4</v>
      </c>
      <c r="O74" s="728">
        <f>F70-O69</f>
        <v>0</v>
      </c>
      <c r="P74" s="729">
        <f>G70-P69</f>
        <v>0</v>
      </c>
      <c r="Q74" s="652"/>
      <c r="R74" s="652"/>
      <c r="AC74" s="822"/>
      <c r="AD74" s="822"/>
      <c r="AE74" s="898">
        <v>0</v>
      </c>
      <c r="AF74" s="908">
        <v>0</v>
      </c>
      <c r="AG74" s="856">
        <v>0</v>
      </c>
      <c r="AH74" s="856">
        <v>7</v>
      </c>
      <c r="AI74" s="899">
        <v>6</v>
      </c>
    </row>
    <row r="75" spans="1:35" ht="19.5" thickBot="1" x14ac:dyDescent="0.35">
      <c r="B75" s="441"/>
      <c r="C75" s="310"/>
      <c r="D75" s="310"/>
      <c r="E75" s="310"/>
      <c r="F75" s="310"/>
      <c r="G75" s="310"/>
      <c r="L75" s="652"/>
      <c r="M75" s="652"/>
      <c r="N75" s="740"/>
      <c r="O75" s="740"/>
      <c r="P75" s="652"/>
      <c r="Q75" s="652"/>
      <c r="R75" s="652"/>
      <c r="AC75" s="822"/>
      <c r="AD75" s="822"/>
      <c r="AE75" s="900">
        <v>-4</v>
      </c>
      <c r="AF75" s="853">
        <v>0</v>
      </c>
      <c r="AG75" s="853">
        <v>-4</v>
      </c>
      <c r="AH75" s="853">
        <v>0</v>
      </c>
      <c r="AI75" s="854">
        <v>0</v>
      </c>
    </row>
    <row r="76" spans="1:35" ht="19.5" thickBot="1" x14ac:dyDescent="0.35">
      <c r="B76" s="441"/>
      <c r="C76" s="310"/>
      <c r="D76" s="310"/>
      <c r="E76" s="310"/>
      <c r="F76" s="310"/>
      <c r="G76" s="497"/>
      <c r="J76" s="920" t="s">
        <v>185</v>
      </c>
      <c r="K76" s="921">
        <f>L72</f>
        <v>-3</v>
      </c>
      <c r="Q76" s="652"/>
      <c r="R76" s="652"/>
    </row>
    <row r="77" spans="1:35" ht="19.5" thickBot="1" x14ac:dyDescent="0.35">
      <c r="J77" s="909" t="s">
        <v>186</v>
      </c>
      <c r="K77" s="910">
        <f>L74</f>
        <v>-4</v>
      </c>
      <c r="Q77" s="652"/>
      <c r="R77" s="652"/>
    </row>
    <row r="78" spans="1:35" ht="19.5" thickBot="1" x14ac:dyDescent="0.35">
      <c r="A78" s="652"/>
      <c r="B78" s="806"/>
      <c r="C78" s="653"/>
      <c r="D78" s="653"/>
      <c r="E78" s="652"/>
      <c r="F78" s="652"/>
      <c r="G78" s="806"/>
      <c r="H78" s="652"/>
      <c r="I78" s="652"/>
      <c r="J78" s="920" t="s">
        <v>187</v>
      </c>
      <c r="K78" s="921">
        <f>N74</f>
        <v>-4</v>
      </c>
      <c r="L78" s="652"/>
      <c r="M78" s="652"/>
      <c r="N78" s="652"/>
      <c r="O78" s="652"/>
      <c r="P78" s="652"/>
      <c r="Q78" s="652"/>
      <c r="R78" s="652"/>
    </row>
    <row r="79" spans="1:35" ht="19.5" thickBot="1" x14ac:dyDescent="0.35">
      <c r="A79" s="652"/>
      <c r="B79" s="806"/>
      <c r="C79" s="652"/>
      <c r="D79" s="652"/>
      <c r="E79" s="652"/>
      <c r="F79" s="652"/>
      <c r="G79" s="806"/>
      <c r="H79" s="652"/>
      <c r="I79" s="652"/>
      <c r="J79" s="742"/>
      <c r="K79" s="742"/>
      <c r="L79" s="652"/>
      <c r="M79" s="652"/>
      <c r="N79" s="652"/>
      <c r="O79" s="652"/>
      <c r="P79" s="652"/>
      <c r="Q79" s="652"/>
      <c r="R79" s="652"/>
    </row>
    <row r="80" spans="1:35" ht="19.5" thickBot="1" x14ac:dyDescent="0.35">
      <c r="A80" s="823" t="s">
        <v>176</v>
      </c>
      <c r="B80" s="850"/>
      <c r="C80" s="850"/>
      <c r="D80" s="850"/>
      <c r="E80" s="850"/>
      <c r="F80" s="850"/>
      <c r="G80" s="850"/>
      <c r="H80" s="850"/>
      <c r="I80" s="850"/>
      <c r="J80" s="771" t="s">
        <v>172</v>
      </c>
      <c r="K80" s="772"/>
      <c r="L80" s="823"/>
      <c r="M80" s="823"/>
      <c r="N80" s="823"/>
      <c r="O80" s="823"/>
      <c r="P80" s="823"/>
      <c r="Q80" s="652"/>
      <c r="R80" s="652"/>
    </row>
    <row r="81" spans="1:18" ht="18.75" customHeight="1" thickBot="1" x14ac:dyDescent="0.35">
      <c r="A81" s="823"/>
      <c r="B81" s="743" t="s">
        <v>69</v>
      </c>
      <c r="C81" s="751" t="s">
        <v>70</v>
      </c>
      <c r="D81" s="752"/>
      <c r="E81" s="752"/>
      <c r="F81" s="752"/>
      <c r="G81" s="753"/>
      <c r="H81" s="743" t="s">
        <v>71</v>
      </c>
      <c r="I81" s="850"/>
      <c r="J81" s="823"/>
      <c r="K81" s="823"/>
      <c r="L81" s="823"/>
      <c r="M81" s="823"/>
      <c r="N81" s="823"/>
      <c r="O81" s="823"/>
      <c r="P81" s="823"/>
      <c r="Q81" s="652"/>
      <c r="R81" s="652"/>
    </row>
    <row r="82" spans="1:18" ht="19.5" thickBot="1" x14ac:dyDescent="0.35">
      <c r="A82" s="823"/>
      <c r="B82" s="762"/>
      <c r="C82" s="851" t="str">
        <f>$C$23</f>
        <v>B1</v>
      </c>
      <c r="D82" s="852" t="str">
        <f>$D$23</f>
        <v>B2</v>
      </c>
      <c r="E82" s="852" t="str">
        <f>$E$23</f>
        <v>B3</v>
      </c>
      <c r="F82" s="852" t="str">
        <f>$F$23</f>
        <v>B4</v>
      </c>
      <c r="G82" s="868" t="str">
        <f>$G$23</f>
        <v>B5</v>
      </c>
      <c r="H82" s="762"/>
      <c r="I82" s="850"/>
      <c r="J82" s="828"/>
      <c r="K82" s="828"/>
      <c r="L82" s="881" t="s">
        <v>157</v>
      </c>
      <c r="M82" s="883" t="s">
        <v>158</v>
      </c>
      <c r="N82" s="883" t="s">
        <v>159</v>
      </c>
      <c r="O82" s="883" t="s">
        <v>160</v>
      </c>
      <c r="P82" s="884" t="s">
        <v>184</v>
      </c>
      <c r="Q82" s="652"/>
      <c r="R82" s="652"/>
    </row>
    <row r="83" spans="1:18" ht="19.5" thickBot="1" x14ac:dyDescent="0.35">
      <c r="A83" s="823"/>
      <c r="B83" s="749" t="str">
        <f>$B$24</f>
        <v>A1</v>
      </c>
      <c r="C83" s="875">
        <f>$C$24</f>
        <v>2</v>
      </c>
      <c r="D83" s="875">
        <f>$D$24</f>
        <v>6</v>
      </c>
      <c r="E83" s="875">
        <f>$E$24</f>
        <v>8</v>
      </c>
      <c r="F83" s="875">
        <f>$F$24</f>
        <v>6</v>
      </c>
      <c r="G83" s="878">
        <f>$G$24</f>
        <v>0</v>
      </c>
      <c r="H83" s="746">
        <f>$H$24</f>
        <v>10</v>
      </c>
      <c r="I83" s="850"/>
      <c r="J83" s="828"/>
      <c r="K83" s="828"/>
      <c r="L83" s="902">
        <v>3</v>
      </c>
      <c r="M83" s="903">
        <v>4</v>
      </c>
      <c r="N83" s="903">
        <v>3</v>
      </c>
      <c r="O83" s="887">
        <v>3</v>
      </c>
      <c r="P83" s="888">
        <v>0</v>
      </c>
      <c r="Q83" s="652"/>
      <c r="R83" s="652"/>
    </row>
    <row r="84" spans="1:18" x14ac:dyDescent="0.3">
      <c r="A84" s="829"/>
      <c r="B84" s="755"/>
      <c r="C84" s="866" t="s">
        <v>92</v>
      </c>
      <c r="D84" s="874" t="s">
        <v>173</v>
      </c>
      <c r="E84" s="866"/>
      <c r="F84" s="866"/>
      <c r="G84" s="879"/>
      <c r="H84" s="747"/>
      <c r="I84" s="850"/>
      <c r="J84" s="881" t="s">
        <v>162</v>
      </c>
      <c r="K84" s="885">
        <v>2</v>
      </c>
      <c r="L84" s="857">
        <v>5</v>
      </c>
      <c r="M84" s="890">
        <f>D83</f>
        <v>6</v>
      </c>
      <c r="N84" s="858">
        <v>5</v>
      </c>
      <c r="O84" s="858">
        <v>5</v>
      </c>
      <c r="P84" s="858">
        <v>2</v>
      </c>
      <c r="Q84" s="652"/>
      <c r="R84" s="652"/>
    </row>
    <row r="85" spans="1:18" x14ac:dyDescent="0.3">
      <c r="A85" s="823"/>
      <c r="B85" s="756" t="str">
        <f>$B$25</f>
        <v>A2</v>
      </c>
      <c r="C85" s="875">
        <f>$C$25</f>
        <v>1</v>
      </c>
      <c r="D85" s="875">
        <f>$D$25</f>
        <v>2</v>
      </c>
      <c r="E85" s="875">
        <f>$E$25</f>
        <v>1</v>
      </c>
      <c r="F85" s="875">
        <f>$F$25</f>
        <v>4</v>
      </c>
      <c r="G85" s="879">
        <f>$G$25</f>
        <v>0</v>
      </c>
      <c r="H85" s="745">
        <f>$H$25</f>
        <v>25</v>
      </c>
      <c r="I85" s="850"/>
      <c r="J85" s="882" t="s">
        <v>163</v>
      </c>
      <c r="K85" s="886">
        <v>-2</v>
      </c>
      <c r="L85" s="891">
        <f>C85</f>
        <v>1</v>
      </c>
      <c r="M85" s="892">
        <f>D85</f>
        <v>2</v>
      </c>
      <c r="N85" s="892">
        <f>E85</f>
        <v>1</v>
      </c>
      <c r="O85" s="860">
        <v>1</v>
      </c>
      <c r="P85" s="861">
        <v>-2</v>
      </c>
      <c r="Q85" s="652"/>
      <c r="R85" s="652"/>
    </row>
    <row r="86" spans="1:18" ht="19.5" thickBot="1" x14ac:dyDescent="0.35">
      <c r="A86" s="823"/>
      <c r="B86" s="755"/>
      <c r="C86" s="874" t="s">
        <v>173</v>
      </c>
      <c r="D86" s="874" t="s">
        <v>170</v>
      </c>
      <c r="E86" s="874">
        <v>10</v>
      </c>
      <c r="F86" s="866"/>
      <c r="G86" s="905"/>
      <c r="H86" s="744"/>
      <c r="I86" s="904"/>
      <c r="J86" s="849" t="s">
        <v>164</v>
      </c>
      <c r="K86" s="901">
        <v>0</v>
      </c>
      <c r="L86" s="797">
        <f>C87</f>
        <v>3</v>
      </c>
      <c r="M86" s="894">
        <v>4</v>
      </c>
      <c r="N86" s="894">
        <v>3</v>
      </c>
      <c r="O86" s="893">
        <f>F87</f>
        <v>3</v>
      </c>
      <c r="P86" s="895">
        <f>G87</f>
        <v>0</v>
      </c>
      <c r="Q86" s="652"/>
      <c r="R86" s="652"/>
    </row>
    <row r="87" spans="1:18" x14ac:dyDescent="0.3">
      <c r="A87" s="823"/>
      <c r="B87" s="756" t="str">
        <f>$B$26</f>
        <v>A3</v>
      </c>
      <c r="C87" s="875">
        <f>$C$26</f>
        <v>3</v>
      </c>
      <c r="D87" s="875">
        <f>$D$26</f>
        <v>8</v>
      </c>
      <c r="E87" s="875">
        <f>$E$26</f>
        <v>3</v>
      </c>
      <c r="F87" s="875">
        <f>$F$26</f>
        <v>3</v>
      </c>
      <c r="G87" s="879">
        <f>$G$26</f>
        <v>0</v>
      </c>
      <c r="H87" s="745">
        <f>$H$26</f>
        <v>25</v>
      </c>
      <c r="I87" s="850"/>
      <c r="J87" s="880"/>
      <c r="K87" s="838"/>
      <c r="L87" s="839"/>
      <c r="M87" s="841"/>
      <c r="N87" s="839"/>
      <c r="O87" s="839"/>
      <c r="P87" s="839"/>
      <c r="Q87" s="652"/>
      <c r="R87" s="652"/>
    </row>
    <row r="88" spans="1:18" ht="19.5" thickBot="1" x14ac:dyDescent="0.35">
      <c r="A88" s="823"/>
      <c r="B88" s="748"/>
      <c r="C88" s="876">
        <v>0</v>
      </c>
      <c r="E88" s="852"/>
      <c r="F88" s="876">
        <v>15</v>
      </c>
      <c r="G88" s="877">
        <v>10</v>
      </c>
      <c r="H88" s="762"/>
      <c r="I88" s="850"/>
      <c r="J88" s="823"/>
      <c r="K88" s="823"/>
      <c r="L88" s="823"/>
      <c r="M88" s="823"/>
      <c r="N88" s="823"/>
      <c r="O88" s="823"/>
      <c r="P88" s="823"/>
    </row>
    <row r="89" spans="1:18" ht="18.75" customHeight="1" thickBot="1" x14ac:dyDescent="0.35">
      <c r="A89" s="823"/>
      <c r="B89" s="869" t="str">
        <f>$B$27</f>
        <v xml:space="preserve">Потреби </v>
      </c>
      <c r="C89" s="873">
        <f>$C$27</f>
        <v>10</v>
      </c>
      <c r="D89" s="870">
        <f>$D$27</f>
        <v>15</v>
      </c>
      <c r="E89" s="870">
        <f>$E$27</f>
        <v>10</v>
      </c>
      <c r="F89" s="871">
        <f>$F$27</f>
        <v>15</v>
      </c>
      <c r="G89" s="872">
        <f>$G$27</f>
        <v>10</v>
      </c>
      <c r="H89" s="863"/>
      <c r="I89" s="850"/>
      <c r="J89" s="823"/>
      <c r="K89" s="823"/>
      <c r="L89" s="793">
        <f>C83-L84</f>
        <v>-3</v>
      </c>
      <c r="M89" s="855">
        <f>D83-M84</f>
        <v>0</v>
      </c>
      <c r="N89" s="855">
        <f>E83-N84</f>
        <v>3</v>
      </c>
      <c r="O89" s="855">
        <f>F83-O84</f>
        <v>1</v>
      </c>
      <c r="P89" s="801">
        <f>G83-P84</f>
        <v>-2</v>
      </c>
    </row>
    <row r="90" spans="1:18" ht="18.75" customHeight="1" thickBot="1" x14ac:dyDescent="0.35">
      <c r="A90" s="823"/>
      <c r="B90" s="863"/>
      <c r="C90" s="845"/>
      <c r="D90" s="845"/>
      <c r="E90" s="846"/>
      <c r="F90" s="845"/>
      <c r="G90" s="839"/>
      <c r="H90" s="863"/>
      <c r="I90" s="850"/>
      <c r="J90" s="823"/>
      <c r="K90" s="823"/>
      <c r="L90" s="898">
        <f>C85-L85</f>
        <v>0</v>
      </c>
      <c r="M90" s="856">
        <f>D85-M85</f>
        <v>0</v>
      </c>
      <c r="N90" s="856">
        <f>E85-N85</f>
        <v>0</v>
      </c>
      <c r="O90" s="856">
        <f>F85-O85</f>
        <v>3</v>
      </c>
      <c r="P90" s="899">
        <f>G85-P85</f>
        <v>2</v>
      </c>
    </row>
    <row r="91" spans="1:18" ht="19.5" thickBot="1" x14ac:dyDescent="0.35">
      <c r="A91" s="823"/>
      <c r="B91" s="863"/>
      <c r="C91" s="831" t="s">
        <v>28</v>
      </c>
      <c r="D91" s="832">
        <v>10</v>
      </c>
      <c r="E91" s="863"/>
      <c r="F91" s="863"/>
      <c r="G91" s="839"/>
      <c r="H91" s="864"/>
      <c r="I91" s="823"/>
      <c r="J91" s="823"/>
      <c r="K91" s="823"/>
      <c r="L91" s="900">
        <f>C87-L86</f>
        <v>0</v>
      </c>
      <c r="M91" s="853">
        <f>D87-M86</f>
        <v>4</v>
      </c>
      <c r="N91" s="853">
        <f>E87-N86</f>
        <v>0</v>
      </c>
      <c r="O91" s="853">
        <f>F87-O86</f>
        <v>0</v>
      </c>
      <c r="P91" s="854">
        <f>G87-P86</f>
        <v>0</v>
      </c>
    </row>
    <row r="92" spans="1:18" ht="19.5" thickBot="1" x14ac:dyDescent="0.35">
      <c r="A92" s="823"/>
      <c r="B92" s="825"/>
      <c r="C92" s="824"/>
      <c r="D92" s="824"/>
      <c r="E92" s="824"/>
      <c r="F92" s="824"/>
      <c r="G92" s="824"/>
      <c r="H92" s="823"/>
      <c r="I92" s="823"/>
      <c r="J92" s="823"/>
      <c r="K92" s="823"/>
      <c r="L92" s="839"/>
      <c r="M92" s="839"/>
      <c r="N92" s="865"/>
      <c r="O92" s="865"/>
      <c r="P92" s="839"/>
    </row>
    <row r="93" spans="1:18" ht="19.5" thickBot="1" x14ac:dyDescent="0.35">
      <c r="A93" s="823"/>
      <c r="B93" s="825"/>
      <c r="C93" s="824"/>
      <c r="D93" s="824"/>
      <c r="E93" s="824"/>
      <c r="F93" s="824"/>
      <c r="G93" s="828"/>
      <c r="H93" s="823"/>
      <c r="I93" s="823"/>
      <c r="J93" s="909" t="s">
        <v>185</v>
      </c>
      <c r="K93" s="910">
        <f>L89</f>
        <v>-3</v>
      </c>
      <c r="L93" s="823"/>
      <c r="M93" s="823"/>
      <c r="N93" s="823"/>
      <c r="O93" s="823"/>
      <c r="P93" s="823"/>
    </row>
    <row r="94" spans="1:18" ht="19.5" thickBot="1" x14ac:dyDescent="0.35">
      <c r="A94" s="652"/>
      <c r="B94" s="652"/>
      <c r="C94" s="739"/>
      <c r="D94" s="739"/>
      <c r="E94" s="652"/>
      <c r="F94" s="652"/>
      <c r="G94" s="652"/>
      <c r="H94" s="652"/>
      <c r="I94" s="652"/>
      <c r="J94" s="920" t="s">
        <v>188</v>
      </c>
      <c r="K94" s="921">
        <f>P89</f>
        <v>-2</v>
      </c>
      <c r="L94" s="652"/>
      <c r="M94" s="652"/>
      <c r="N94" s="652"/>
      <c r="O94" s="652"/>
    </row>
    <row r="95" spans="1:18" x14ac:dyDescent="0.3">
      <c r="A95" s="652"/>
      <c r="B95" s="652"/>
      <c r="C95" s="652"/>
      <c r="D95" s="652"/>
      <c r="E95" s="652"/>
      <c r="F95" s="652"/>
      <c r="G95" s="652"/>
      <c r="H95" s="652"/>
      <c r="I95" s="652"/>
      <c r="J95" s="742"/>
      <c r="K95" s="742"/>
      <c r="L95" s="652"/>
      <c r="M95" s="652"/>
      <c r="N95" s="652"/>
      <c r="O95" s="652"/>
    </row>
    <row r="96" spans="1:18" x14ac:dyDescent="0.3">
      <c r="A96" s="652"/>
      <c r="B96" s="652"/>
      <c r="C96" s="652"/>
      <c r="D96" s="653"/>
      <c r="E96" s="653"/>
      <c r="F96" s="653"/>
      <c r="G96" s="653"/>
      <c r="H96" s="652"/>
      <c r="I96" s="652"/>
      <c r="J96" s="652"/>
      <c r="K96" s="652"/>
      <c r="L96" s="652"/>
      <c r="M96" s="652"/>
      <c r="N96" s="652"/>
      <c r="O96" s="652"/>
    </row>
    <row r="97" spans="1:21" ht="19.5" thickBot="1" x14ac:dyDescent="0.35">
      <c r="A97" s="652"/>
      <c r="B97" s="652"/>
      <c r="C97" s="739"/>
      <c r="D97" s="653"/>
      <c r="E97" s="653"/>
      <c r="F97" s="653"/>
      <c r="G97" s="653"/>
      <c r="H97" s="652"/>
      <c r="I97" s="652"/>
      <c r="J97" s="652"/>
      <c r="K97" s="652"/>
      <c r="L97" s="652"/>
      <c r="M97" s="652"/>
      <c r="N97" s="652"/>
      <c r="O97" s="652"/>
    </row>
    <row r="98" spans="1:21" ht="19.5" thickBot="1" x14ac:dyDescent="0.35">
      <c r="A98" s="823" t="s">
        <v>190</v>
      </c>
      <c r="B98" s="850"/>
      <c r="C98" s="850"/>
      <c r="D98" s="850"/>
      <c r="E98" s="850"/>
      <c r="F98" s="850"/>
      <c r="G98" s="850"/>
      <c r="H98" s="850"/>
      <c r="I98" s="850"/>
      <c r="J98" s="771" t="s">
        <v>172</v>
      </c>
      <c r="K98" s="772"/>
      <c r="L98" s="823"/>
      <c r="M98" s="823"/>
      <c r="N98" s="823"/>
      <c r="O98" s="823"/>
      <c r="P98" s="823"/>
      <c r="Q98" s="839"/>
    </row>
    <row r="99" spans="1:21" ht="19.5" thickBot="1" x14ac:dyDescent="0.35">
      <c r="A99" s="823"/>
      <c r="B99" s="743" t="s">
        <v>69</v>
      </c>
      <c r="C99" s="751" t="s">
        <v>70</v>
      </c>
      <c r="D99" s="752"/>
      <c r="E99" s="752"/>
      <c r="F99" s="752"/>
      <c r="G99" s="753"/>
      <c r="H99" s="743" t="s">
        <v>71</v>
      </c>
      <c r="I99" s="850"/>
      <c r="J99" s="823"/>
      <c r="K99" s="823"/>
      <c r="L99" s="823"/>
      <c r="M99" s="823"/>
      <c r="N99" s="823"/>
      <c r="O99" s="823"/>
      <c r="P99" s="823"/>
      <c r="Q99" s="839"/>
    </row>
    <row r="100" spans="1:21" ht="19.5" thickBot="1" x14ac:dyDescent="0.35">
      <c r="A100" s="823"/>
      <c r="B100" s="762"/>
      <c r="C100" s="851" t="str">
        <f>$C$23</f>
        <v>B1</v>
      </c>
      <c r="D100" s="852" t="str">
        <f>$D$23</f>
        <v>B2</v>
      </c>
      <c r="E100" s="852" t="str">
        <f>$E$23</f>
        <v>B3</v>
      </c>
      <c r="F100" s="852" t="str">
        <f>$F$23</f>
        <v>B4</v>
      </c>
      <c r="G100" s="868" t="str">
        <f>$G$23</f>
        <v>B5</v>
      </c>
      <c r="H100" s="762"/>
      <c r="I100" s="850"/>
      <c r="J100" s="828"/>
      <c r="K100" s="828"/>
      <c r="L100" s="881" t="s">
        <v>157</v>
      </c>
      <c r="M100" s="883" t="s">
        <v>158</v>
      </c>
      <c r="N100" s="883" t="s">
        <v>159</v>
      </c>
      <c r="O100" s="883" t="s">
        <v>160</v>
      </c>
      <c r="P100" s="884" t="s">
        <v>184</v>
      </c>
      <c r="Q100" s="839"/>
    </row>
    <row r="101" spans="1:21" ht="19.5" thickBot="1" x14ac:dyDescent="0.35">
      <c r="A101" s="823"/>
      <c r="B101" s="749" t="str">
        <f>$B$24</f>
        <v>A1</v>
      </c>
      <c r="C101" s="875">
        <f>$C$24</f>
        <v>2</v>
      </c>
      <c r="D101" s="875">
        <f>$D$24</f>
        <v>6</v>
      </c>
      <c r="E101" s="875">
        <f>$E$24</f>
        <v>8</v>
      </c>
      <c r="F101" s="875">
        <f>$F$24</f>
        <v>6</v>
      </c>
      <c r="G101" s="878">
        <f>$G$24</f>
        <v>0</v>
      </c>
      <c r="H101" s="746">
        <f>$H$24</f>
        <v>10</v>
      </c>
      <c r="I101" s="850"/>
      <c r="J101" s="828"/>
      <c r="K101" s="828"/>
      <c r="L101" s="902">
        <v>3</v>
      </c>
      <c r="M101" s="903">
        <v>7</v>
      </c>
      <c r="N101" s="903">
        <v>6</v>
      </c>
      <c r="O101" s="887">
        <v>3</v>
      </c>
      <c r="P101" s="888">
        <v>0</v>
      </c>
      <c r="Q101" s="839"/>
      <c r="R101" s="442"/>
      <c r="S101" s="442"/>
    </row>
    <row r="102" spans="1:21" x14ac:dyDescent="0.3">
      <c r="A102" s="829"/>
      <c r="B102" s="755"/>
      <c r="C102" s="874" t="s">
        <v>79</v>
      </c>
      <c r="D102" s="874" t="s">
        <v>122</v>
      </c>
      <c r="E102" s="866"/>
      <c r="F102" s="866"/>
      <c r="G102" s="879"/>
      <c r="H102" s="747"/>
      <c r="I102" s="850"/>
      <c r="J102" s="881" t="s">
        <v>162</v>
      </c>
      <c r="K102" s="885">
        <v>-1</v>
      </c>
      <c r="L102" s="911">
        <v>2</v>
      </c>
      <c r="M102" s="890">
        <v>6</v>
      </c>
      <c r="N102" s="858">
        <v>5</v>
      </c>
      <c r="O102" s="858">
        <v>2</v>
      </c>
      <c r="P102" s="858">
        <v>-1</v>
      </c>
      <c r="Q102" s="839"/>
      <c r="R102" s="442"/>
      <c r="S102" s="442"/>
    </row>
    <row r="103" spans="1:21" x14ac:dyDescent="0.3">
      <c r="A103" s="823"/>
      <c r="B103" s="756" t="str">
        <f>$B$25</f>
        <v>A2</v>
      </c>
      <c r="C103" s="875">
        <f>$C$25</f>
        <v>1</v>
      </c>
      <c r="D103" s="875">
        <f>$D$25</f>
        <v>2</v>
      </c>
      <c r="E103" s="875">
        <f>$E$25</f>
        <v>1</v>
      </c>
      <c r="F103" s="875">
        <f>$F$25</f>
        <v>4</v>
      </c>
      <c r="G103" s="879">
        <f>$G$25</f>
        <v>0</v>
      </c>
      <c r="H103" s="745">
        <f>$H$25</f>
        <v>25</v>
      </c>
      <c r="I103" s="850"/>
      <c r="J103" s="882" t="s">
        <v>163</v>
      </c>
      <c r="K103" s="886">
        <v>-5</v>
      </c>
      <c r="L103" s="796">
        <v>-2</v>
      </c>
      <c r="M103" s="892">
        <f>D103</f>
        <v>2</v>
      </c>
      <c r="N103" s="892">
        <f>E103</f>
        <v>1</v>
      </c>
      <c r="O103" s="860">
        <v>-2</v>
      </c>
      <c r="P103" s="861">
        <v>-5</v>
      </c>
      <c r="Q103" s="839"/>
      <c r="R103" s="442"/>
      <c r="S103" s="442"/>
    </row>
    <row r="104" spans="1:21" ht="19.5" thickBot="1" x14ac:dyDescent="0.35">
      <c r="A104" s="823"/>
      <c r="B104" s="755"/>
      <c r="C104" s="866"/>
      <c r="D104" s="874" t="s">
        <v>171</v>
      </c>
      <c r="E104" s="874" t="s">
        <v>173</v>
      </c>
      <c r="F104" s="866"/>
      <c r="G104" s="905"/>
      <c r="H104" s="744"/>
      <c r="I104" s="904"/>
      <c r="J104" s="849" t="s">
        <v>164</v>
      </c>
      <c r="K104" s="901">
        <v>0</v>
      </c>
      <c r="L104" s="797">
        <f>C105</f>
        <v>3</v>
      </c>
      <c r="M104" s="894">
        <v>7</v>
      </c>
      <c r="N104" s="894">
        <v>6</v>
      </c>
      <c r="O104" s="893">
        <f>F105</f>
        <v>3</v>
      </c>
      <c r="P104" s="895">
        <f>G105</f>
        <v>0</v>
      </c>
      <c r="Q104" s="839"/>
      <c r="R104" s="442"/>
      <c r="S104" s="442"/>
    </row>
    <row r="105" spans="1:21" x14ac:dyDescent="0.3">
      <c r="A105" s="823"/>
      <c r="B105" s="756" t="str">
        <f>$B$26</f>
        <v>A3</v>
      </c>
      <c r="C105" s="875">
        <f>$C$26</f>
        <v>3</v>
      </c>
      <c r="D105" s="875">
        <f>$D$26</f>
        <v>8</v>
      </c>
      <c r="E105" s="875">
        <f>$E$26</f>
        <v>3</v>
      </c>
      <c r="F105" s="875">
        <f>$F$26</f>
        <v>3</v>
      </c>
      <c r="G105" s="879">
        <f>$G$26</f>
        <v>0</v>
      </c>
      <c r="H105" s="745">
        <f>$H$26</f>
        <v>25</v>
      </c>
      <c r="I105" s="850"/>
      <c r="J105" s="880"/>
      <c r="K105" s="838"/>
      <c r="L105" s="839"/>
      <c r="M105" s="841"/>
      <c r="N105" s="839"/>
      <c r="O105" s="839"/>
      <c r="P105" s="839"/>
      <c r="Q105" s="839"/>
    </row>
    <row r="106" spans="1:21" ht="19.5" thickBot="1" x14ac:dyDescent="0.35">
      <c r="A106" s="823"/>
      <c r="B106" s="748"/>
      <c r="C106" s="876" t="s">
        <v>122</v>
      </c>
      <c r="D106" s="823"/>
      <c r="E106" s="852" t="s">
        <v>92</v>
      </c>
      <c r="F106" s="876">
        <v>15</v>
      </c>
      <c r="G106" s="877">
        <v>10</v>
      </c>
      <c r="H106" s="762"/>
      <c r="I106" s="850"/>
      <c r="J106" s="823"/>
      <c r="K106" s="823"/>
      <c r="L106" s="823"/>
      <c r="M106" s="823"/>
      <c r="N106" s="823"/>
      <c r="O106" s="823"/>
      <c r="P106" s="823"/>
      <c r="Q106" s="823"/>
      <c r="T106" s="497"/>
      <c r="U106" s="310"/>
    </row>
    <row r="107" spans="1:21" ht="19.5" thickBot="1" x14ac:dyDescent="0.35">
      <c r="A107" s="823"/>
      <c r="B107" s="869" t="str">
        <f>$B$27</f>
        <v xml:space="preserve">Потреби </v>
      </c>
      <c r="C107" s="873">
        <f>$C$27</f>
        <v>10</v>
      </c>
      <c r="D107" s="870">
        <f>$D$27</f>
        <v>15</v>
      </c>
      <c r="E107" s="870">
        <f>$E$27</f>
        <v>10</v>
      </c>
      <c r="F107" s="871">
        <f>$F$27</f>
        <v>15</v>
      </c>
      <c r="G107" s="872">
        <f>$G$27</f>
        <v>10</v>
      </c>
      <c r="H107" s="863"/>
      <c r="I107" s="850"/>
      <c r="J107" s="823"/>
      <c r="K107" s="823"/>
      <c r="L107" s="896">
        <f>C101-L102</f>
        <v>0</v>
      </c>
      <c r="M107" s="855">
        <f>D101-M102</f>
        <v>0</v>
      </c>
      <c r="N107" s="855">
        <f>E101-N102</f>
        <v>3</v>
      </c>
      <c r="O107" s="855">
        <f>F101-O102</f>
        <v>4</v>
      </c>
      <c r="P107" s="897">
        <f>G101-P102</f>
        <v>1</v>
      </c>
      <c r="Q107" s="823"/>
      <c r="T107" s="497"/>
      <c r="U107" s="310"/>
    </row>
    <row r="108" spans="1:21" ht="19.5" thickBot="1" x14ac:dyDescent="0.35">
      <c r="A108" s="823"/>
      <c r="B108" s="863"/>
      <c r="C108" s="845"/>
      <c r="D108" s="845"/>
      <c r="E108" s="846"/>
      <c r="F108" s="845"/>
      <c r="G108" s="839"/>
      <c r="H108" s="863"/>
      <c r="I108" s="850"/>
      <c r="J108" s="823"/>
      <c r="K108" s="823"/>
      <c r="L108" s="898">
        <f>C103-L103</f>
        <v>3</v>
      </c>
      <c r="M108" s="856">
        <f>D103-M103</f>
        <v>0</v>
      </c>
      <c r="N108" s="856">
        <f>E103-N103</f>
        <v>0</v>
      </c>
      <c r="O108" s="856">
        <f>F103-O103</f>
        <v>6</v>
      </c>
      <c r="P108" s="899">
        <f>G103-P103</f>
        <v>5</v>
      </c>
      <c r="Q108" s="823"/>
      <c r="T108" s="497"/>
      <c r="U108" s="310"/>
    </row>
    <row r="109" spans="1:21" ht="19.5" thickBot="1" x14ac:dyDescent="0.35">
      <c r="A109" s="823"/>
      <c r="B109" s="863"/>
      <c r="C109" s="831" t="s">
        <v>28</v>
      </c>
      <c r="D109" s="832">
        <v>0</v>
      </c>
      <c r="E109" s="863"/>
      <c r="F109" s="863"/>
      <c r="G109" s="839"/>
      <c r="H109" s="864"/>
      <c r="I109" s="823"/>
      <c r="J109" s="823"/>
      <c r="K109" s="823"/>
      <c r="L109" s="900">
        <f>C105-L104</f>
        <v>0</v>
      </c>
      <c r="M109" s="853">
        <f>D105-M104</f>
        <v>1</v>
      </c>
      <c r="N109" s="795">
        <f>E105-N104</f>
        <v>-3</v>
      </c>
      <c r="O109" s="853">
        <f>F105-O104</f>
        <v>0</v>
      </c>
      <c r="P109" s="854">
        <f>G105-P104</f>
        <v>0</v>
      </c>
      <c r="Q109" s="823"/>
      <c r="T109" s="497"/>
      <c r="U109" s="310"/>
    </row>
    <row r="110" spans="1:21" ht="19.5" thickBot="1" x14ac:dyDescent="0.35">
      <c r="A110" s="823"/>
      <c r="B110" s="825"/>
      <c r="C110" s="824"/>
      <c r="D110" s="824"/>
      <c r="E110" s="824"/>
      <c r="F110" s="824"/>
      <c r="G110" s="824"/>
      <c r="H110" s="823"/>
      <c r="I110" s="823"/>
      <c r="J110" s="823"/>
      <c r="K110" s="823"/>
      <c r="L110" s="839"/>
      <c r="M110" s="839"/>
      <c r="N110" s="865"/>
      <c r="O110" s="865"/>
      <c r="P110" s="839"/>
      <c r="Q110" s="823"/>
    </row>
    <row r="111" spans="1:21" ht="19.5" thickBot="1" x14ac:dyDescent="0.35">
      <c r="A111" s="823"/>
      <c r="B111" s="825"/>
      <c r="C111" s="824"/>
      <c r="D111" s="824"/>
      <c r="E111" s="824"/>
      <c r="F111" s="824"/>
      <c r="G111" s="828"/>
      <c r="H111" s="823"/>
      <c r="I111" s="823"/>
      <c r="J111" s="909" t="s">
        <v>187</v>
      </c>
      <c r="K111" s="910">
        <f>N109</f>
        <v>-3</v>
      </c>
      <c r="L111" s="823"/>
      <c r="M111" s="823"/>
      <c r="N111" s="823"/>
      <c r="O111" s="823"/>
      <c r="P111" s="823"/>
      <c r="Q111" s="823"/>
      <c r="R111" s="310"/>
      <c r="S111" s="310"/>
    </row>
    <row r="113" spans="1:31" ht="19.5" thickBot="1" x14ac:dyDescent="0.35"/>
    <row r="114" spans="1:31" ht="19.5" thickBot="1" x14ac:dyDescent="0.35">
      <c r="A114" s="823" t="s">
        <v>191</v>
      </c>
      <c r="B114" s="850"/>
      <c r="C114" s="850"/>
      <c r="D114" s="850"/>
      <c r="E114" s="850"/>
      <c r="F114" s="850"/>
      <c r="G114" s="850"/>
      <c r="H114" s="850"/>
      <c r="I114" s="850"/>
      <c r="J114" s="771" t="s">
        <v>172</v>
      </c>
      <c r="K114" s="772"/>
      <c r="L114" s="823"/>
      <c r="M114" s="823"/>
      <c r="N114" s="823"/>
      <c r="O114" s="823"/>
      <c r="P114" s="823"/>
    </row>
    <row r="115" spans="1:31" ht="19.5" thickBot="1" x14ac:dyDescent="0.35">
      <c r="A115" s="823"/>
      <c r="B115" s="743" t="s">
        <v>69</v>
      </c>
      <c r="C115" s="751" t="s">
        <v>70</v>
      </c>
      <c r="D115" s="752"/>
      <c r="E115" s="752"/>
      <c r="F115" s="752"/>
      <c r="G115" s="753"/>
      <c r="H115" s="743" t="s">
        <v>71</v>
      </c>
      <c r="I115" s="850"/>
      <c r="J115" s="823"/>
      <c r="K115" s="823"/>
      <c r="L115" s="823"/>
      <c r="M115" s="823"/>
      <c r="N115" s="823"/>
      <c r="O115" s="823"/>
      <c r="P115" s="823"/>
    </row>
    <row r="116" spans="1:31" ht="19.5" thickBot="1" x14ac:dyDescent="0.35">
      <c r="A116" s="823"/>
      <c r="B116" s="762"/>
      <c r="C116" s="851" t="str">
        <f>$C$23</f>
        <v>B1</v>
      </c>
      <c r="D116" s="852" t="str">
        <f>$D$23</f>
        <v>B2</v>
      </c>
      <c r="E116" s="852" t="str">
        <f>$E$23</f>
        <v>B3</v>
      </c>
      <c r="F116" s="852" t="str">
        <f>$F$23</f>
        <v>B4</v>
      </c>
      <c r="G116" s="868" t="str">
        <f>$G$23</f>
        <v>B5</v>
      </c>
      <c r="H116" s="762"/>
      <c r="I116" s="850"/>
      <c r="J116" s="828"/>
      <c r="K116" s="828"/>
      <c r="L116" s="881" t="s">
        <v>157</v>
      </c>
      <c r="M116" s="883" t="s">
        <v>158</v>
      </c>
      <c r="N116" s="883" t="s">
        <v>159</v>
      </c>
      <c r="O116" s="883" t="s">
        <v>160</v>
      </c>
      <c r="P116" s="884" t="s">
        <v>184</v>
      </c>
    </row>
    <row r="117" spans="1:31" ht="19.5" thickBot="1" x14ac:dyDescent="0.35">
      <c r="A117" s="823"/>
      <c r="B117" s="749" t="str">
        <f>$B$24</f>
        <v>A1</v>
      </c>
      <c r="C117" s="875">
        <f>$C$24</f>
        <v>2</v>
      </c>
      <c r="D117" s="875">
        <f>$D$24</f>
        <v>6</v>
      </c>
      <c r="E117" s="875">
        <f>$E$24</f>
        <v>8</v>
      </c>
      <c r="F117" s="875">
        <f>$F$24</f>
        <v>6</v>
      </c>
      <c r="G117" s="878">
        <f>$G$24</f>
        <v>0</v>
      </c>
      <c r="H117" s="746">
        <f>$H$24</f>
        <v>10</v>
      </c>
      <c r="I117" s="850"/>
      <c r="J117" s="828"/>
      <c r="K117" s="828"/>
      <c r="L117" s="902">
        <v>3</v>
      </c>
      <c r="M117" s="903">
        <v>4</v>
      </c>
      <c r="N117" s="903">
        <v>3</v>
      </c>
      <c r="O117" s="887">
        <v>3</v>
      </c>
      <c r="P117" s="888">
        <v>0</v>
      </c>
    </row>
    <row r="118" spans="1:31" x14ac:dyDescent="0.3">
      <c r="A118" s="829"/>
      <c r="B118" s="755"/>
      <c r="C118" s="874">
        <v>10</v>
      </c>
      <c r="D118" s="866"/>
      <c r="E118" s="866"/>
      <c r="F118" s="866"/>
      <c r="G118" s="879"/>
      <c r="H118" s="747"/>
      <c r="I118" s="850"/>
      <c r="J118" s="881" t="s">
        <v>162</v>
      </c>
      <c r="K118" s="885">
        <v>-1</v>
      </c>
      <c r="L118" s="911">
        <v>2</v>
      </c>
      <c r="M118" s="889">
        <v>3</v>
      </c>
      <c r="N118" s="858">
        <v>2</v>
      </c>
      <c r="O118" s="858">
        <v>2</v>
      </c>
      <c r="P118" s="858">
        <v>-1</v>
      </c>
    </row>
    <row r="119" spans="1:31" x14ac:dyDescent="0.3">
      <c r="A119" s="823"/>
      <c r="B119" s="756" t="str">
        <f>$B$25</f>
        <v>A2</v>
      </c>
      <c r="C119" s="875">
        <f>$C$25</f>
        <v>1</v>
      </c>
      <c r="D119" s="875">
        <f>$D$25</f>
        <v>2</v>
      </c>
      <c r="E119" s="875">
        <f>$E$25</f>
        <v>1</v>
      </c>
      <c r="F119" s="875">
        <f>$F$25</f>
        <v>4</v>
      </c>
      <c r="G119" s="879">
        <f>$G$25</f>
        <v>0</v>
      </c>
      <c r="H119" s="745">
        <f>$H$25</f>
        <v>25</v>
      </c>
      <c r="I119" s="850"/>
      <c r="J119" s="882" t="s">
        <v>163</v>
      </c>
      <c r="K119" s="886">
        <v>-2</v>
      </c>
      <c r="L119" s="796">
        <v>1</v>
      </c>
      <c r="M119" s="892">
        <f>D119</f>
        <v>2</v>
      </c>
      <c r="N119" s="892">
        <f>E119</f>
        <v>1</v>
      </c>
      <c r="O119" s="860">
        <v>1</v>
      </c>
      <c r="P119" s="861">
        <v>-2</v>
      </c>
    </row>
    <row r="120" spans="1:31" ht="19.5" thickBot="1" x14ac:dyDescent="0.35">
      <c r="A120" s="823"/>
      <c r="B120" s="755"/>
      <c r="C120" s="866"/>
      <c r="D120" s="874">
        <v>15</v>
      </c>
      <c r="E120" s="874">
        <v>10</v>
      </c>
      <c r="F120" s="866"/>
      <c r="G120" s="905"/>
      <c r="H120" s="744"/>
      <c r="I120" s="904"/>
      <c r="J120" s="849" t="s">
        <v>164</v>
      </c>
      <c r="K120" s="901">
        <v>0</v>
      </c>
      <c r="L120" s="797">
        <f>C121</f>
        <v>3</v>
      </c>
      <c r="M120" s="894">
        <v>4</v>
      </c>
      <c r="N120" s="893">
        <v>3</v>
      </c>
      <c r="O120" s="893">
        <f>F121</f>
        <v>3</v>
      </c>
      <c r="P120" s="895">
        <f>G121</f>
        <v>0</v>
      </c>
    </row>
    <row r="121" spans="1:31" x14ac:dyDescent="0.3">
      <c r="A121" s="823"/>
      <c r="B121" s="756" t="str">
        <f>$B$26</f>
        <v>A3</v>
      </c>
      <c r="C121" s="875">
        <f>$C$26</f>
        <v>3</v>
      </c>
      <c r="D121" s="875">
        <f>$D$26</f>
        <v>8</v>
      </c>
      <c r="E121" s="875">
        <f>$E$26</f>
        <v>3</v>
      </c>
      <c r="F121" s="875">
        <f>$F$26</f>
        <v>3</v>
      </c>
      <c r="G121" s="879">
        <f>$G$26</f>
        <v>0</v>
      </c>
      <c r="H121" s="745">
        <f>$H$26</f>
        <v>25</v>
      </c>
      <c r="I121" s="850"/>
      <c r="J121" s="880"/>
      <c r="K121" s="838"/>
      <c r="L121" s="839"/>
      <c r="M121" s="841"/>
      <c r="N121" s="839"/>
      <c r="O121" s="839"/>
      <c r="P121" s="839"/>
    </row>
    <row r="122" spans="1:31" ht="19.5" thickBot="1" x14ac:dyDescent="0.35">
      <c r="A122" s="823"/>
      <c r="B122" s="748"/>
      <c r="C122" s="876">
        <v>0</v>
      </c>
      <c r="D122" s="823"/>
      <c r="E122" s="876">
        <v>0</v>
      </c>
      <c r="F122" s="876">
        <v>15</v>
      </c>
      <c r="G122" s="877">
        <v>10</v>
      </c>
      <c r="H122" s="762"/>
      <c r="I122" s="850"/>
      <c r="J122" s="823"/>
      <c r="K122" s="823"/>
      <c r="L122" s="823"/>
      <c r="M122" s="823"/>
      <c r="N122" s="823"/>
      <c r="O122" s="823"/>
      <c r="P122" s="823"/>
    </row>
    <row r="123" spans="1:31" ht="19.5" thickBot="1" x14ac:dyDescent="0.35">
      <c r="A123" s="823"/>
      <c r="B123" s="869" t="str">
        <f>$B$27</f>
        <v xml:space="preserve">Потреби </v>
      </c>
      <c r="C123" s="873">
        <f>$C$27</f>
        <v>10</v>
      </c>
      <c r="D123" s="870">
        <f>$D$27</f>
        <v>15</v>
      </c>
      <c r="E123" s="870">
        <f>$E$27</f>
        <v>10</v>
      </c>
      <c r="F123" s="871">
        <f>$F$27</f>
        <v>15</v>
      </c>
      <c r="G123" s="872">
        <f>$G$27</f>
        <v>10</v>
      </c>
      <c r="H123" s="863"/>
      <c r="I123" s="850"/>
      <c r="J123" s="823"/>
      <c r="K123" s="823"/>
      <c r="L123" s="896">
        <f>C117-L118</f>
        <v>0</v>
      </c>
      <c r="M123" s="855">
        <f>D117-M118</f>
        <v>3</v>
      </c>
      <c r="N123" s="855">
        <f>E117-N118</f>
        <v>6</v>
      </c>
      <c r="O123" s="855">
        <f>F117-O118</f>
        <v>4</v>
      </c>
      <c r="P123" s="897">
        <f>G117-P118</f>
        <v>1</v>
      </c>
    </row>
    <row r="124" spans="1:31" x14ac:dyDescent="0.3">
      <c r="A124" s="823"/>
      <c r="B124" s="863"/>
      <c r="C124" s="845"/>
      <c r="D124" s="845"/>
      <c r="E124" s="846"/>
      <c r="F124" s="845"/>
      <c r="G124" s="839"/>
      <c r="H124" s="863"/>
      <c r="I124" s="850"/>
      <c r="J124" s="823"/>
      <c r="K124" s="823"/>
      <c r="L124" s="898">
        <f>C119-L119</f>
        <v>0</v>
      </c>
      <c r="M124" s="856">
        <f>D119-M119</f>
        <v>0</v>
      </c>
      <c r="N124" s="856">
        <f>E119-N119</f>
        <v>0</v>
      </c>
      <c r="O124" s="856">
        <f>F119-O119</f>
        <v>3</v>
      </c>
      <c r="P124" s="899">
        <f>G119-P119</f>
        <v>2</v>
      </c>
    </row>
    <row r="125" spans="1:31" ht="19.5" thickBot="1" x14ac:dyDescent="0.35">
      <c r="A125" s="823"/>
      <c r="B125" s="863"/>
      <c r="C125" s="840"/>
      <c r="D125" s="840"/>
      <c r="E125" s="863"/>
      <c r="F125" s="863"/>
      <c r="G125" s="839"/>
      <c r="H125" s="864"/>
      <c r="I125" s="823"/>
      <c r="J125" s="823"/>
      <c r="K125" s="823"/>
      <c r="L125" s="900">
        <f>C121-L120</f>
        <v>0</v>
      </c>
      <c r="M125" s="853">
        <f>D121-M120</f>
        <v>4</v>
      </c>
      <c r="N125" s="853">
        <f>E121-N120</f>
        <v>0</v>
      </c>
      <c r="O125" s="853">
        <f>F121-O120</f>
        <v>0</v>
      </c>
      <c r="P125" s="854">
        <f>G121-P120</f>
        <v>0</v>
      </c>
      <c r="Q125" s="652"/>
      <c r="R125" s="652"/>
      <c r="S125" s="652"/>
      <c r="T125" s="652"/>
      <c r="U125" s="652"/>
      <c r="V125" s="652"/>
      <c r="W125" s="652"/>
      <c r="X125" s="652"/>
      <c r="Y125" s="652"/>
      <c r="Z125" s="652"/>
      <c r="AA125" s="652"/>
      <c r="AB125" s="652"/>
      <c r="AC125" s="652"/>
      <c r="AD125" s="652"/>
      <c r="AE125" s="652"/>
    </row>
    <row r="126" spans="1:31" ht="19.5" thickBot="1" x14ac:dyDescent="0.35">
      <c r="A126" s="823"/>
      <c r="B126" s="825"/>
      <c r="C126" s="927" t="s">
        <v>55</v>
      </c>
      <c r="D126" s="928">
        <f>C117*C118+D119*D120+E119*E120+C121*C122+E121*E122+F121*F122+G121*G122</f>
        <v>105</v>
      </c>
      <c r="E126" s="824"/>
      <c r="F126" s="824"/>
      <c r="G126" s="824"/>
      <c r="H126" s="823"/>
      <c r="I126" s="823"/>
      <c r="J126" s="823"/>
      <c r="K126" s="823"/>
      <c r="L126" s="839"/>
      <c r="M126" s="839"/>
      <c r="N126" s="865"/>
      <c r="O126" s="865"/>
      <c r="P126" s="839"/>
      <c r="Q126" s="652"/>
      <c r="R126" s="652"/>
      <c r="S126" s="652"/>
      <c r="T126" s="652"/>
      <c r="U126" s="652"/>
      <c r="V126" s="652"/>
      <c r="W126" s="652"/>
      <c r="X126" s="652"/>
      <c r="Y126" s="652"/>
      <c r="Z126" s="652"/>
      <c r="AA126" s="652"/>
      <c r="AB126" s="652"/>
      <c r="AC126" s="652"/>
      <c r="AD126" s="652"/>
      <c r="AE126" s="652"/>
    </row>
    <row r="127" spans="1:31" x14ac:dyDescent="0.3">
      <c r="A127" s="823"/>
      <c r="B127" s="825"/>
      <c r="C127" s="824"/>
      <c r="D127" s="824"/>
      <c r="E127" s="824"/>
      <c r="F127" s="824"/>
      <c r="G127" s="828"/>
      <c r="H127" s="823"/>
      <c r="I127" s="823"/>
      <c r="J127" s="817"/>
      <c r="K127" s="817"/>
      <c r="L127" s="823"/>
      <c r="M127" s="823"/>
      <c r="N127" s="823"/>
      <c r="O127" s="823"/>
      <c r="P127" s="823"/>
      <c r="Q127" s="652"/>
      <c r="R127" s="652"/>
      <c r="S127" s="652"/>
      <c r="T127" s="652"/>
      <c r="U127" s="652"/>
      <c r="V127" s="652"/>
      <c r="W127" s="652"/>
      <c r="X127" s="652"/>
      <c r="Y127" s="652"/>
      <c r="Z127" s="652"/>
      <c r="AA127" s="652"/>
      <c r="AB127" s="652"/>
      <c r="AC127" s="652"/>
      <c r="AD127" s="652"/>
      <c r="AE127" s="652"/>
    </row>
    <row r="128" spans="1:31" x14ac:dyDescent="0.3">
      <c r="A128" s="652"/>
      <c r="B128" s="652"/>
      <c r="E128" s="652"/>
      <c r="F128" s="654"/>
      <c r="G128" s="652"/>
      <c r="H128" s="652"/>
      <c r="I128" s="652"/>
      <c r="J128" s="652"/>
      <c r="K128" s="652"/>
      <c r="L128" s="652"/>
      <c r="M128" s="652"/>
      <c r="N128" s="652"/>
      <c r="O128" s="652"/>
      <c r="P128" s="652"/>
      <c r="Q128" s="652"/>
      <c r="R128" s="652"/>
      <c r="S128" s="652"/>
      <c r="T128" s="652"/>
      <c r="U128" s="652"/>
      <c r="V128" s="652"/>
      <c r="W128" s="652"/>
      <c r="X128" s="652"/>
      <c r="Y128" s="652"/>
      <c r="Z128" s="652"/>
      <c r="AA128" s="652"/>
      <c r="AB128" s="652"/>
      <c r="AC128" s="652"/>
      <c r="AD128" s="652"/>
      <c r="AE128" s="652"/>
    </row>
    <row r="129" spans="1:31" x14ac:dyDescent="0.3">
      <c r="A129" s="655"/>
      <c r="B129" s="656"/>
      <c r="C129" s="652"/>
      <c r="D129" s="652"/>
      <c r="E129" s="652"/>
      <c r="F129" s="654"/>
      <c r="G129" s="652"/>
      <c r="H129" s="652"/>
      <c r="I129" s="652"/>
      <c r="J129" s="652"/>
      <c r="K129" s="652"/>
      <c r="L129" s="652"/>
      <c r="M129" s="652"/>
      <c r="N129" s="652"/>
      <c r="O129" s="652"/>
      <c r="P129" s="652"/>
      <c r="Q129" s="652"/>
      <c r="R129" s="652"/>
      <c r="S129" s="652"/>
      <c r="T129" s="652"/>
      <c r="U129" s="652"/>
      <c r="V129" s="652"/>
      <c r="W129" s="652"/>
      <c r="X129" s="652"/>
      <c r="Y129" s="652"/>
      <c r="Z129" s="652"/>
      <c r="AA129" s="652"/>
      <c r="AB129" s="652"/>
      <c r="AC129" s="652"/>
      <c r="AD129" s="652"/>
      <c r="AE129" s="652"/>
    </row>
    <row r="130" spans="1:31" ht="19.5" thickBot="1" x14ac:dyDescent="0.35">
      <c r="A130" s="652"/>
      <c r="B130" s="498" t="s">
        <v>178</v>
      </c>
      <c r="K130" s="652"/>
      <c r="L130" s="652"/>
      <c r="M130" s="652"/>
      <c r="N130" s="652"/>
      <c r="O130" s="652"/>
      <c r="P130" s="652"/>
      <c r="Q130" s="652"/>
      <c r="R130" s="652"/>
      <c r="S130" s="652"/>
      <c r="T130" s="652"/>
      <c r="U130" s="652"/>
      <c r="V130" s="652"/>
      <c r="W130" s="652"/>
      <c r="X130" s="652"/>
      <c r="Y130" s="652"/>
      <c r="Z130" s="652"/>
      <c r="AA130" s="652"/>
      <c r="AB130" s="652"/>
      <c r="AC130" s="652"/>
      <c r="AD130" s="652"/>
      <c r="AE130" s="652"/>
    </row>
    <row r="131" spans="1:31" x14ac:dyDescent="0.3">
      <c r="A131" s="652"/>
      <c r="D131" s="834">
        <f>$D$5</f>
        <v>2</v>
      </c>
      <c r="E131" s="826">
        <f>$E$5</f>
        <v>6</v>
      </c>
      <c r="F131" s="826">
        <f>$F$5</f>
        <v>8</v>
      </c>
      <c r="G131" s="826">
        <f>$G$5</f>
        <v>6</v>
      </c>
      <c r="H131" s="835">
        <v>0</v>
      </c>
      <c r="K131" s="652"/>
      <c r="L131" s="652"/>
      <c r="M131" s="652"/>
      <c r="N131" s="652"/>
      <c r="O131" s="652"/>
      <c r="P131" s="652"/>
      <c r="Q131" s="652"/>
      <c r="R131" s="652"/>
      <c r="S131" s="652"/>
      <c r="T131" s="652"/>
      <c r="U131" s="652"/>
      <c r="V131" s="652"/>
      <c r="W131" s="652"/>
      <c r="X131" s="652"/>
      <c r="Y131" s="652"/>
      <c r="Z131" s="652"/>
      <c r="AA131" s="652"/>
      <c r="AB131" s="652"/>
      <c r="AC131" s="652"/>
      <c r="AD131" s="652"/>
      <c r="AE131" s="652"/>
    </row>
    <row r="132" spans="1:31" x14ac:dyDescent="0.3">
      <c r="A132" s="652"/>
      <c r="D132" s="836">
        <f>$D$6</f>
        <v>1</v>
      </c>
      <c r="E132" s="827">
        <f>$E$6</f>
        <v>2</v>
      </c>
      <c r="F132" s="827">
        <f>$F$6</f>
        <v>1</v>
      </c>
      <c r="G132" s="827">
        <f>$G$6</f>
        <v>4</v>
      </c>
      <c r="H132" s="837">
        <v>0</v>
      </c>
      <c r="K132" s="652"/>
      <c r="L132" s="652"/>
      <c r="M132" s="652"/>
      <c r="N132" s="652"/>
      <c r="O132" s="652"/>
      <c r="P132" s="652"/>
      <c r="Q132" s="652"/>
      <c r="R132" s="652"/>
      <c r="S132" s="652"/>
      <c r="T132" s="652"/>
      <c r="U132" s="652"/>
      <c r="V132" s="652"/>
      <c r="W132" s="652"/>
      <c r="X132" s="652"/>
      <c r="Y132" s="652"/>
      <c r="Z132" s="652"/>
      <c r="AA132" s="652"/>
      <c r="AB132" s="652"/>
      <c r="AC132" s="652"/>
      <c r="AD132" s="652"/>
      <c r="AE132" s="652"/>
    </row>
    <row r="133" spans="1:31" ht="19.5" thickBot="1" x14ac:dyDescent="0.35">
      <c r="A133" s="652"/>
      <c r="D133" s="681">
        <f>$D$7</f>
        <v>3</v>
      </c>
      <c r="E133" s="916">
        <f>$E$7</f>
        <v>8</v>
      </c>
      <c r="F133" s="916">
        <f>$F$7</f>
        <v>3</v>
      </c>
      <c r="G133" s="916">
        <f>$G$7</f>
        <v>3</v>
      </c>
      <c r="H133" s="917">
        <v>0</v>
      </c>
      <c r="K133" s="652"/>
      <c r="L133" s="652"/>
      <c r="M133" s="652"/>
      <c r="N133" s="652"/>
      <c r="O133" s="652"/>
      <c r="P133" s="652"/>
      <c r="Q133" s="652"/>
      <c r="R133" s="652"/>
      <c r="S133" s="652"/>
      <c r="T133" s="652"/>
      <c r="U133" s="652"/>
      <c r="V133" s="652"/>
      <c r="W133" s="652"/>
      <c r="X133" s="652"/>
      <c r="Y133" s="652"/>
      <c r="Z133" s="652"/>
      <c r="AA133" s="652"/>
      <c r="AB133" s="652"/>
      <c r="AC133" s="652"/>
      <c r="AD133" s="652"/>
      <c r="AE133" s="652"/>
    </row>
    <row r="134" spans="1:31" x14ac:dyDescent="0.3">
      <c r="A134" s="652"/>
      <c r="D134" s="838"/>
      <c r="E134" s="838"/>
      <c r="F134" s="838"/>
      <c r="G134" s="838"/>
      <c r="K134" s="652"/>
      <c r="L134" s="652"/>
      <c r="M134" s="652"/>
      <c r="N134" s="652"/>
      <c r="O134" s="652"/>
      <c r="P134" s="652"/>
      <c r="Q134" s="652"/>
      <c r="R134" s="652"/>
      <c r="S134" s="652"/>
      <c r="T134" s="652"/>
      <c r="U134" s="652"/>
      <c r="V134" s="652"/>
      <c r="W134" s="652"/>
      <c r="X134" s="652"/>
      <c r="Y134" s="652"/>
      <c r="Z134" s="652"/>
      <c r="AA134" s="652"/>
      <c r="AB134" s="652"/>
      <c r="AC134" s="652"/>
      <c r="AD134" s="652"/>
      <c r="AE134" s="652"/>
    </row>
    <row r="135" spans="1:31" ht="19.5" thickBot="1" x14ac:dyDescent="0.35">
      <c r="A135" s="652"/>
      <c r="K135" s="652"/>
      <c r="L135" s="652"/>
      <c r="M135" s="652"/>
      <c r="N135" s="652"/>
      <c r="O135" s="652"/>
      <c r="P135" s="652"/>
      <c r="Q135" s="652"/>
      <c r="R135" s="652"/>
      <c r="S135" s="652"/>
      <c r="T135" s="652"/>
      <c r="U135" s="652"/>
      <c r="V135" s="652"/>
      <c r="W135" s="652"/>
      <c r="X135" s="652"/>
      <c r="Y135" s="652"/>
      <c r="Z135" s="652"/>
      <c r="AA135" s="652"/>
      <c r="AB135" s="652"/>
      <c r="AC135" s="652"/>
      <c r="AD135" s="652"/>
      <c r="AE135" s="652"/>
    </row>
    <row r="136" spans="1:31" x14ac:dyDescent="0.3">
      <c r="A136" s="652"/>
      <c r="D136" s="912">
        <v>10</v>
      </c>
      <c r="E136" s="867">
        <v>0</v>
      </c>
      <c r="F136" s="867">
        <v>0</v>
      </c>
      <c r="G136" s="867">
        <v>0</v>
      </c>
      <c r="H136" s="859">
        <v>0</v>
      </c>
      <c r="I136" s="2">
        <f>SUM(D136:H136)</f>
        <v>10</v>
      </c>
      <c r="J136" s="924">
        <v>10</v>
      </c>
      <c r="K136" s="652"/>
      <c r="L136" s="652"/>
      <c r="M136" s="652"/>
      <c r="N136" s="652"/>
      <c r="O136" s="652"/>
      <c r="P136" s="652"/>
      <c r="Q136" s="652"/>
      <c r="R136" s="652"/>
      <c r="S136" s="652"/>
      <c r="T136" s="652"/>
      <c r="U136" s="652"/>
      <c r="V136" s="652"/>
      <c r="W136" s="652"/>
      <c r="X136" s="652"/>
      <c r="Y136" s="652"/>
      <c r="Z136" s="652"/>
      <c r="AA136" s="652"/>
      <c r="AB136" s="652"/>
      <c r="AC136" s="652"/>
      <c r="AD136" s="652"/>
      <c r="AE136" s="652"/>
    </row>
    <row r="137" spans="1:31" x14ac:dyDescent="0.3">
      <c r="A137" s="652"/>
      <c r="D137" s="913">
        <v>0</v>
      </c>
      <c r="E137" s="874">
        <v>15</v>
      </c>
      <c r="F137" s="874">
        <v>10</v>
      </c>
      <c r="G137" s="866">
        <v>0</v>
      </c>
      <c r="H137" s="813">
        <v>0</v>
      </c>
      <c r="I137" s="823">
        <f t="shared" ref="I137:I138" si="0">SUM(D137:H137)</f>
        <v>25</v>
      </c>
      <c r="J137" s="925">
        <v>25</v>
      </c>
      <c r="K137" s="652"/>
      <c r="L137" s="652"/>
      <c r="M137" s="652"/>
      <c r="N137" s="652"/>
      <c r="O137" s="652"/>
      <c r="P137" s="652"/>
      <c r="Q137" s="652"/>
      <c r="R137" s="652"/>
      <c r="S137" s="652"/>
      <c r="T137" s="652"/>
      <c r="U137" s="652"/>
      <c r="V137" s="652"/>
      <c r="W137" s="652"/>
      <c r="X137" s="652"/>
      <c r="Y137" s="652"/>
      <c r="Z137" s="652"/>
      <c r="AA137" s="652"/>
      <c r="AB137" s="652"/>
      <c r="AC137" s="652"/>
      <c r="AD137" s="652"/>
      <c r="AE137" s="652"/>
    </row>
    <row r="138" spans="1:31" ht="19.5" thickBot="1" x14ac:dyDescent="0.35">
      <c r="A138" s="652"/>
      <c r="D138" s="914">
        <v>0</v>
      </c>
      <c r="E138" s="830">
        <v>0</v>
      </c>
      <c r="F138" s="915">
        <v>0</v>
      </c>
      <c r="G138" s="915">
        <v>15</v>
      </c>
      <c r="H138" s="895">
        <v>10</v>
      </c>
      <c r="I138" s="823">
        <f t="shared" si="0"/>
        <v>25</v>
      </c>
      <c r="J138" s="926">
        <v>25</v>
      </c>
      <c r="K138" s="652"/>
      <c r="L138" s="652"/>
      <c r="M138" s="652"/>
      <c r="N138" s="652"/>
      <c r="O138" s="652"/>
      <c r="P138" s="652"/>
      <c r="Q138" s="652"/>
      <c r="R138" s="652"/>
      <c r="S138" s="652"/>
      <c r="T138" s="652"/>
      <c r="U138" s="652"/>
      <c r="V138" s="652"/>
      <c r="W138" s="652"/>
      <c r="X138" s="652"/>
      <c r="Y138" s="652"/>
      <c r="Z138" s="652"/>
      <c r="AA138" s="652"/>
      <c r="AB138" s="652"/>
      <c r="AC138" s="652"/>
      <c r="AD138" s="652"/>
      <c r="AE138" s="652"/>
    </row>
    <row r="139" spans="1:31" x14ac:dyDescent="0.3">
      <c r="A139" s="652"/>
      <c r="D139" s="838"/>
      <c r="E139" s="838"/>
      <c r="F139" s="838"/>
      <c r="G139" s="838"/>
      <c r="H139" s="648"/>
      <c r="J139" s="840"/>
      <c r="K139" s="652"/>
      <c r="L139" s="652"/>
      <c r="M139" s="652"/>
      <c r="N139" s="652"/>
      <c r="O139" s="652"/>
      <c r="P139" s="652"/>
      <c r="Q139" s="652"/>
      <c r="R139" s="652"/>
      <c r="S139" s="652"/>
      <c r="T139" s="652"/>
      <c r="U139" s="652"/>
      <c r="V139" s="652"/>
      <c r="W139" s="652"/>
      <c r="X139" s="652"/>
      <c r="Y139" s="652"/>
      <c r="Z139" s="652"/>
      <c r="AA139" s="652"/>
      <c r="AB139" s="652"/>
      <c r="AC139" s="652"/>
      <c r="AD139" s="652"/>
      <c r="AE139" s="652"/>
    </row>
    <row r="140" spans="1:31" ht="19.5" thickBot="1" x14ac:dyDescent="0.35">
      <c r="A140" s="652"/>
      <c r="D140" s="2">
        <f>SUM(D136:D139)</f>
        <v>10</v>
      </c>
      <c r="E140" s="2">
        <f t="shared" ref="E140:G140" si="1">SUM(E136:E139)</f>
        <v>15</v>
      </c>
      <c r="F140" s="2">
        <f t="shared" si="1"/>
        <v>10</v>
      </c>
      <c r="G140" s="2">
        <f t="shared" si="1"/>
        <v>15</v>
      </c>
      <c r="H140" s="823">
        <f t="shared" ref="H140" si="2">SUM(H136:H139)</f>
        <v>10</v>
      </c>
      <c r="K140" s="662"/>
      <c r="L140" s="662"/>
      <c r="M140" s="653"/>
      <c r="N140" s="663"/>
      <c r="O140" s="652"/>
      <c r="P140" s="652"/>
      <c r="Q140" s="652"/>
      <c r="R140" s="662"/>
      <c r="S140" s="662"/>
      <c r="T140" s="662"/>
      <c r="U140" s="662"/>
      <c r="V140" s="653"/>
      <c r="W140" s="663"/>
      <c r="X140" s="652"/>
      <c r="Y140" s="652"/>
      <c r="Z140" s="652"/>
      <c r="AA140" s="652"/>
      <c r="AB140" s="652"/>
      <c r="AC140" s="652"/>
      <c r="AD140" s="652"/>
      <c r="AE140" s="652"/>
    </row>
    <row r="141" spans="1:31" ht="19.5" thickBot="1" x14ac:dyDescent="0.35">
      <c r="A141" s="652"/>
      <c r="D141" s="922">
        <v>10</v>
      </c>
      <c r="E141" s="923">
        <v>15</v>
      </c>
      <c r="F141" s="923">
        <v>10</v>
      </c>
      <c r="G141" s="923">
        <v>15</v>
      </c>
      <c r="H141" s="833">
        <v>10</v>
      </c>
      <c r="J141" s="576">
        <f>SUMPRODUCT(D131:H133,D136:H138)</f>
        <v>105</v>
      </c>
      <c r="K141" s="662"/>
      <c r="L141" s="662"/>
      <c r="M141" s="653"/>
      <c r="N141" s="663"/>
      <c r="O141" s="652"/>
      <c r="P141" s="652"/>
      <c r="Q141" s="652"/>
      <c r="R141" s="662"/>
      <c r="S141" s="662"/>
      <c r="T141" s="662"/>
      <c r="U141" s="662"/>
      <c r="V141" s="653"/>
      <c r="W141" s="663"/>
      <c r="X141" s="652"/>
      <c r="Y141" s="652"/>
      <c r="Z141" s="652"/>
      <c r="AA141" s="652"/>
      <c r="AB141" s="652"/>
      <c r="AC141" s="652"/>
      <c r="AD141" s="652"/>
      <c r="AE141" s="652"/>
    </row>
    <row r="142" spans="1:31" x14ac:dyDescent="0.3">
      <c r="A142" s="652"/>
      <c r="K142" s="662"/>
      <c r="L142" s="662"/>
      <c r="M142" s="653"/>
      <c r="N142" s="663"/>
      <c r="O142" s="652"/>
      <c r="P142" s="652"/>
      <c r="Q142" s="652"/>
      <c r="R142" s="662"/>
      <c r="S142" s="662"/>
      <c r="T142" s="662"/>
      <c r="U142" s="662"/>
      <c r="V142" s="653"/>
      <c r="W142" s="663"/>
      <c r="X142" s="652"/>
      <c r="Y142" s="652"/>
      <c r="Z142" s="652"/>
      <c r="AA142" s="652"/>
      <c r="AB142" s="652"/>
      <c r="AC142" s="652"/>
      <c r="AD142" s="652"/>
      <c r="AE142" s="652"/>
    </row>
    <row r="143" spans="1:31" x14ac:dyDescent="0.3">
      <c r="A143" s="652"/>
      <c r="K143" s="662"/>
      <c r="L143" s="662"/>
      <c r="M143" s="653"/>
      <c r="N143" s="663"/>
      <c r="O143" s="652"/>
      <c r="P143" s="652"/>
      <c r="Q143" s="652"/>
      <c r="R143" s="662"/>
      <c r="S143" s="662"/>
      <c r="T143" s="662"/>
      <c r="U143" s="662"/>
      <c r="V143" s="653"/>
      <c r="W143" s="663"/>
      <c r="X143" s="652"/>
      <c r="Y143" s="652"/>
      <c r="Z143" s="652"/>
      <c r="AA143" s="652"/>
      <c r="AB143" s="652"/>
      <c r="AC143" s="652"/>
      <c r="AD143" s="652"/>
      <c r="AE143" s="652"/>
    </row>
    <row r="144" spans="1:31" x14ac:dyDescent="0.3">
      <c r="A144" s="652"/>
      <c r="K144" s="653"/>
      <c r="L144" s="653"/>
      <c r="M144" s="652"/>
      <c r="N144" s="652"/>
      <c r="O144" s="652"/>
      <c r="P144" s="652"/>
      <c r="Q144" s="652"/>
      <c r="R144" s="653"/>
      <c r="S144" s="653"/>
      <c r="T144" s="653"/>
      <c r="U144" s="653"/>
      <c r="V144" s="652"/>
      <c r="W144" s="652"/>
      <c r="X144" s="652"/>
      <c r="Y144" s="652"/>
      <c r="Z144" s="652"/>
      <c r="AA144" s="652"/>
      <c r="AB144" s="652"/>
      <c r="AC144" s="652"/>
      <c r="AD144" s="652"/>
      <c r="AE144" s="652"/>
    </row>
    <row r="145" spans="1:31" x14ac:dyDescent="0.3">
      <c r="A145" s="652"/>
      <c r="K145" s="653"/>
      <c r="L145" s="653"/>
      <c r="M145" s="652"/>
      <c r="N145" s="652"/>
      <c r="O145" s="652"/>
      <c r="P145" s="652"/>
      <c r="Q145" s="652"/>
      <c r="R145" s="653"/>
      <c r="S145" s="653"/>
      <c r="T145" s="653"/>
      <c r="U145" s="653"/>
      <c r="V145" s="652"/>
      <c r="W145" s="652"/>
      <c r="X145" s="652"/>
      <c r="Y145" s="652"/>
      <c r="Z145" s="652"/>
      <c r="AA145" s="652"/>
      <c r="AB145" s="652"/>
      <c r="AC145" s="652"/>
      <c r="AD145" s="652"/>
      <c r="AE145" s="652"/>
    </row>
    <row r="146" spans="1:31" x14ac:dyDescent="0.3">
      <c r="A146" s="652"/>
      <c r="K146" s="652"/>
      <c r="L146" s="652"/>
      <c r="M146" s="652"/>
      <c r="N146" s="652"/>
      <c r="O146" s="652"/>
      <c r="P146" s="652"/>
      <c r="Q146" s="652"/>
      <c r="R146" s="652"/>
      <c r="S146" s="652"/>
      <c r="T146" s="652"/>
      <c r="U146" s="652"/>
      <c r="V146" s="652"/>
      <c r="W146" s="652"/>
      <c r="X146" s="652"/>
      <c r="Y146" s="652"/>
      <c r="Z146" s="652"/>
      <c r="AA146" s="652"/>
      <c r="AB146" s="652"/>
      <c r="AC146" s="652"/>
      <c r="AD146" s="652"/>
      <c r="AE146" s="652"/>
    </row>
    <row r="147" spans="1:31" x14ac:dyDescent="0.3">
      <c r="A147" s="652"/>
      <c r="K147" s="652"/>
      <c r="L147" s="652"/>
      <c r="M147" s="652"/>
      <c r="N147" s="652"/>
      <c r="O147" s="652"/>
      <c r="P147" s="652"/>
      <c r="Q147" s="652"/>
      <c r="R147" s="652"/>
      <c r="S147" s="652"/>
      <c r="T147" s="652"/>
      <c r="U147" s="652"/>
      <c r="V147" s="652"/>
      <c r="W147" s="652"/>
      <c r="X147" s="652"/>
      <c r="Y147" s="652"/>
      <c r="Z147" s="652"/>
      <c r="AA147" s="652"/>
      <c r="AB147" s="652"/>
      <c r="AC147" s="652"/>
      <c r="AD147" s="652"/>
      <c r="AE147" s="652"/>
    </row>
    <row r="148" spans="1:31" x14ac:dyDescent="0.3">
      <c r="A148" s="652"/>
      <c r="K148" s="652"/>
      <c r="L148" s="652"/>
      <c r="M148" s="652"/>
      <c r="N148" s="652"/>
      <c r="O148" s="652"/>
      <c r="P148" s="652"/>
      <c r="Q148" s="652"/>
      <c r="R148" s="652"/>
      <c r="S148" s="652"/>
      <c r="T148" s="652"/>
      <c r="U148" s="652"/>
      <c r="V148" s="652"/>
      <c r="W148" s="652"/>
      <c r="X148" s="652"/>
      <c r="Y148" s="652"/>
      <c r="Z148" s="652"/>
      <c r="AA148" s="652"/>
      <c r="AB148" s="652"/>
      <c r="AC148" s="652"/>
      <c r="AD148" s="652"/>
      <c r="AE148" s="652"/>
    </row>
    <row r="149" spans="1:31" x14ac:dyDescent="0.3">
      <c r="A149" s="652"/>
      <c r="B149" s="652"/>
      <c r="C149" s="652"/>
      <c r="D149" s="652"/>
      <c r="E149" s="652"/>
      <c r="F149" s="652"/>
      <c r="G149" s="652"/>
      <c r="H149" s="652"/>
      <c r="I149" s="652"/>
      <c r="J149" s="652"/>
      <c r="K149" s="652"/>
      <c r="L149" s="652"/>
      <c r="M149" s="652"/>
      <c r="N149" s="652"/>
      <c r="O149" s="652"/>
      <c r="P149" s="652"/>
      <c r="Q149" s="652"/>
      <c r="R149" s="652"/>
      <c r="S149" s="652"/>
      <c r="T149" s="652"/>
      <c r="U149" s="652"/>
      <c r="V149" s="652"/>
      <c r="W149" s="652"/>
      <c r="X149" s="652"/>
      <c r="Y149" s="652"/>
      <c r="Z149" s="652"/>
      <c r="AA149" s="652"/>
      <c r="AB149" s="652"/>
      <c r="AC149" s="652"/>
      <c r="AD149" s="652"/>
      <c r="AE149" s="652"/>
    </row>
    <row r="150" spans="1:31" x14ac:dyDescent="0.3">
      <c r="A150" s="652"/>
      <c r="B150" s="657"/>
      <c r="C150" s="657"/>
      <c r="D150" s="657"/>
      <c r="E150" s="657"/>
      <c r="F150" s="657"/>
      <c r="G150" s="657"/>
      <c r="H150" s="652"/>
      <c r="I150" s="652"/>
      <c r="J150" s="652"/>
      <c r="K150" s="652"/>
      <c r="L150" s="652"/>
      <c r="M150" s="652"/>
      <c r="N150" s="652"/>
      <c r="O150" s="652"/>
      <c r="P150" s="652"/>
      <c r="Q150" s="652"/>
      <c r="R150" s="652"/>
      <c r="S150" s="652"/>
      <c r="T150" s="652"/>
      <c r="U150" s="652"/>
      <c r="V150" s="652"/>
      <c r="W150" s="652"/>
      <c r="X150" s="652"/>
      <c r="Y150" s="652"/>
      <c r="Z150" s="652"/>
      <c r="AA150" s="652"/>
      <c r="AB150" s="652"/>
      <c r="AC150" s="652"/>
      <c r="AD150" s="652"/>
      <c r="AE150" s="652"/>
    </row>
    <row r="151" spans="1:31" x14ac:dyDescent="0.3">
      <c r="A151" s="652"/>
      <c r="B151" s="657"/>
      <c r="C151" s="658"/>
      <c r="D151" s="658"/>
      <c r="E151" s="658"/>
      <c r="F151" s="658"/>
      <c r="G151" s="657"/>
      <c r="H151" s="652"/>
      <c r="I151" s="652"/>
      <c r="J151" s="652"/>
      <c r="K151" s="652"/>
      <c r="L151" s="652"/>
      <c r="M151" s="652"/>
      <c r="N151" s="652"/>
      <c r="O151" s="652"/>
      <c r="P151" s="652"/>
      <c r="Q151" s="652"/>
      <c r="R151" s="652"/>
      <c r="S151" s="652"/>
      <c r="T151" s="652"/>
      <c r="U151" s="652"/>
      <c r="V151" s="652"/>
      <c r="W151" s="652"/>
      <c r="X151" s="652"/>
      <c r="Y151" s="652"/>
      <c r="Z151" s="652"/>
      <c r="AA151" s="652"/>
      <c r="AB151" s="652"/>
      <c r="AC151" s="652"/>
      <c r="AD151" s="652"/>
      <c r="AE151" s="652"/>
    </row>
    <row r="152" spans="1:31" x14ac:dyDescent="0.3">
      <c r="A152" s="652"/>
      <c r="B152" s="657"/>
      <c r="C152" s="659"/>
      <c r="D152" s="659"/>
      <c r="E152" s="659"/>
      <c r="F152" s="659"/>
      <c r="G152" s="657"/>
      <c r="H152" s="652"/>
      <c r="I152" s="652"/>
      <c r="J152" s="662"/>
      <c r="K152" s="662"/>
      <c r="L152" s="662"/>
      <c r="M152" s="662"/>
      <c r="N152" s="653"/>
      <c r="O152" s="663"/>
      <c r="P152" s="652"/>
      <c r="Q152" s="652"/>
      <c r="R152" s="652"/>
      <c r="S152" s="652"/>
      <c r="T152" s="652"/>
      <c r="U152" s="652"/>
      <c r="V152" s="652"/>
      <c r="W152" s="652"/>
      <c r="X152" s="652"/>
      <c r="Y152" s="652"/>
      <c r="Z152" s="652"/>
      <c r="AA152" s="652"/>
      <c r="AB152" s="652"/>
      <c r="AC152" s="652"/>
      <c r="AD152" s="652"/>
      <c r="AE152" s="652"/>
    </row>
    <row r="153" spans="1:31" x14ac:dyDescent="0.3">
      <c r="A153" s="652"/>
      <c r="B153" s="657"/>
      <c r="C153" s="660"/>
      <c r="D153" s="845"/>
      <c r="E153" s="846"/>
      <c r="F153" s="845"/>
      <c r="G153" s="842"/>
      <c r="H153" s="839"/>
      <c r="I153" s="839"/>
      <c r="J153" s="847"/>
      <c r="K153" s="662"/>
      <c r="L153" s="662"/>
      <c r="M153" s="662"/>
      <c r="N153" s="653"/>
      <c r="O153" s="663"/>
      <c r="P153" s="652"/>
      <c r="Q153" s="652"/>
      <c r="R153" s="652"/>
      <c r="S153" s="652"/>
      <c r="T153" s="652"/>
      <c r="U153" s="652"/>
      <c r="V153" s="652"/>
      <c r="W153" s="652"/>
      <c r="X153" s="652"/>
      <c r="Y153" s="652"/>
      <c r="Z153" s="652"/>
      <c r="AA153" s="652"/>
      <c r="AB153" s="652"/>
      <c r="AC153" s="652"/>
      <c r="AD153" s="652"/>
      <c r="AE153" s="652"/>
    </row>
    <row r="154" spans="1:31" x14ac:dyDescent="0.3">
      <c r="A154" s="652"/>
      <c r="B154" s="657"/>
      <c r="C154" s="659"/>
      <c r="D154" s="844"/>
      <c r="E154" s="844"/>
      <c r="F154" s="844"/>
      <c r="G154" s="842"/>
      <c r="H154" s="839"/>
      <c r="I154" s="839"/>
      <c r="J154" s="847"/>
      <c r="K154" s="662"/>
      <c r="L154" s="662"/>
      <c r="M154" s="662"/>
      <c r="N154" s="653"/>
      <c r="O154" s="663"/>
      <c r="P154" s="652"/>
      <c r="Q154" s="652"/>
      <c r="R154" s="652"/>
      <c r="S154" s="652"/>
      <c r="T154" s="652"/>
      <c r="U154" s="652"/>
      <c r="V154" s="652"/>
      <c r="W154" s="652"/>
      <c r="X154" s="652"/>
      <c r="Y154" s="652"/>
      <c r="Z154" s="652"/>
      <c r="AA154" s="652"/>
      <c r="AB154" s="652"/>
      <c r="AC154" s="652"/>
      <c r="AD154" s="652"/>
      <c r="AE154" s="652"/>
    </row>
    <row r="155" spans="1:31" x14ac:dyDescent="0.3">
      <c r="A155" s="652"/>
      <c r="B155" s="657"/>
      <c r="C155" s="661"/>
      <c r="D155" s="839"/>
      <c r="E155" s="804"/>
      <c r="F155" s="804"/>
      <c r="G155" s="804"/>
      <c r="H155" s="804"/>
      <c r="I155" s="839"/>
      <c r="J155" s="847"/>
      <c r="K155" s="662"/>
      <c r="L155" s="662"/>
      <c r="M155" s="662"/>
      <c r="N155" s="653"/>
      <c r="O155" s="663"/>
      <c r="P155" s="652"/>
      <c r="Q155" s="652"/>
      <c r="R155" s="652"/>
      <c r="S155" s="652"/>
      <c r="T155" s="652"/>
      <c r="U155" s="652"/>
      <c r="V155" s="652"/>
      <c r="W155" s="652"/>
      <c r="X155" s="652"/>
      <c r="Y155" s="652"/>
      <c r="Z155" s="652"/>
      <c r="AA155" s="652"/>
      <c r="AB155" s="652"/>
      <c r="AC155" s="652"/>
      <c r="AD155" s="652"/>
      <c r="AE155" s="652"/>
    </row>
    <row r="156" spans="1:31" x14ac:dyDescent="0.3">
      <c r="A156" s="652"/>
      <c r="B156" s="657"/>
      <c r="C156" s="659"/>
      <c r="D156" s="848"/>
      <c r="E156" s="919"/>
      <c r="F156" s="919"/>
      <c r="G156" s="919"/>
      <c r="H156" s="919"/>
      <c r="I156" s="843"/>
      <c r="J156" s="840"/>
      <c r="K156" s="653"/>
      <c r="L156" s="653"/>
      <c r="M156" s="653"/>
      <c r="N156" s="652"/>
      <c r="O156" s="652"/>
      <c r="P156" s="652"/>
      <c r="Q156" s="652"/>
      <c r="R156" s="652"/>
      <c r="S156" s="652"/>
      <c r="T156" s="652"/>
      <c r="U156" s="652"/>
      <c r="V156" s="652"/>
      <c r="W156" s="652"/>
      <c r="X156" s="652"/>
      <c r="Y156" s="652"/>
      <c r="Z156" s="652"/>
      <c r="AA156" s="652"/>
      <c r="AB156" s="652"/>
      <c r="AC156" s="652"/>
      <c r="AD156" s="652"/>
      <c r="AE156" s="652"/>
    </row>
    <row r="157" spans="1:31" x14ac:dyDescent="0.3">
      <c r="A157" s="652"/>
      <c r="B157" s="657"/>
      <c r="C157" s="660"/>
      <c r="D157" s="846"/>
      <c r="E157" s="919"/>
      <c r="F157" s="919"/>
      <c r="G157" s="919"/>
      <c r="H157" s="919"/>
      <c r="I157" s="843"/>
      <c r="J157" s="840"/>
      <c r="K157" s="653"/>
      <c r="L157" s="653"/>
      <c r="M157" s="653"/>
      <c r="N157" s="652"/>
      <c r="O157" s="652"/>
      <c r="P157" s="652"/>
      <c r="Q157" s="652"/>
      <c r="R157" s="652"/>
      <c r="S157" s="652"/>
      <c r="T157" s="652"/>
      <c r="U157" s="652"/>
      <c r="V157" s="652"/>
      <c r="W157" s="652"/>
      <c r="X157" s="652"/>
      <c r="Y157" s="652"/>
      <c r="Z157" s="652"/>
      <c r="AA157" s="652"/>
      <c r="AB157" s="652"/>
      <c r="AC157" s="652"/>
      <c r="AD157" s="652"/>
      <c r="AE157" s="652"/>
    </row>
    <row r="158" spans="1:31" x14ac:dyDescent="0.3">
      <c r="A158" s="652"/>
      <c r="B158" s="657"/>
      <c r="C158" s="664"/>
      <c r="D158" s="918"/>
      <c r="E158" s="844"/>
      <c r="F158" s="844"/>
      <c r="G158" s="844"/>
      <c r="H158" s="844"/>
      <c r="I158" s="839"/>
      <c r="J158" s="839"/>
      <c r="K158" s="652"/>
      <c r="L158" s="652"/>
      <c r="M158" s="652"/>
      <c r="N158" s="652"/>
      <c r="O158" s="652"/>
      <c r="P158" s="652"/>
      <c r="Q158" s="652"/>
      <c r="R158" s="652"/>
      <c r="S158" s="652"/>
      <c r="T158" s="652"/>
      <c r="U158" s="652"/>
      <c r="V158" s="652"/>
      <c r="W158" s="652"/>
      <c r="X158" s="652"/>
      <c r="Y158" s="652"/>
      <c r="Z158" s="652"/>
      <c r="AA158" s="652"/>
      <c r="AB158" s="652"/>
      <c r="AC158" s="652"/>
      <c r="AD158" s="652"/>
      <c r="AE158" s="652"/>
    </row>
    <row r="159" spans="1:31" x14ac:dyDescent="0.3">
      <c r="A159" s="652"/>
      <c r="B159" s="657"/>
      <c r="C159" s="660"/>
      <c r="D159" s="918"/>
      <c r="E159" s="844"/>
      <c r="F159" s="844"/>
      <c r="G159" s="844"/>
      <c r="H159" s="844"/>
      <c r="I159" s="839"/>
      <c r="J159" s="840"/>
      <c r="K159" s="652"/>
      <c r="L159" s="652"/>
      <c r="M159" s="652"/>
      <c r="N159" s="652"/>
      <c r="O159" s="652"/>
      <c r="P159" s="652"/>
      <c r="Q159" s="652"/>
      <c r="R159" s="652"/>
      <c r="S159" s="652"/>
      <c r="T159" s="652"/>
      <c r="U159" s="652"/>
      <c r="V159" s="652"/>
      <c r="W159" s="652"/>
      <c r="X159" s="652"/>
      <c r="Y159" s="652"/>
      <c r="Z159" s="652"/>
      <c r="AA159" s="652"/>
      <c r="AB159" s="652"/>
      <c r="AC159" s="652"/>
      <c r="AD159" s="652"/>
      <c r="AE159" s="652"/>
    </row>
    <row r="160" spans="1:31" x14ac:dyDescent="0.3">
      <c r="A160" s="652"/>
      <c r="B160" s="658"/>
      <c r="C160" s="657"/>
      <c r="D160" s="918"/>
      <c r="E160" s="844"/>
      <c r="F160" s="844"/>
      <c r="G160" s="844"/>
      <c r="H160" s="844"/>
      <c r="I160" s="839"/>
      <c r="J160" s="839"/>
      <c r="K160" s="652"/>
      <c r="L160" s="652"/>
      <c r="M160" s="652"/>
      <c r="N160" s="652"/>
      <c r="O160" s="652"/>
      <c r="P160" s="652"/>
      <c r="Q160" s="652"/>
      <c r="R160" s="652"/>
      <c r="S160" s="652"/>
      <c r="T160" s="652"/>
      <c r="U160" s="652"/>
      <c r="V160" s="652"/>
      <c r="W160" s="652"/>
      <c r="X160" s="652"/>
      <c r="Y160" s="652"/>
      <c r="Z160" s="652"/>
      <c r="AA160" s="652"/>
      <c r="AB160" s="652"/>
      <c r="AC160" s="652"/>
      <c r="AD160" s="652"/>
      <c r="AE160" s="652"/>
    </row>
    <row r="161" spans="1:31" x14ac:dyDescent="0.3">
      <c r="A161" s="652"/>
      <c r="B161" s="652"/>
      <c r="C161" s="652"/>
      <c r="D161" s="843"/>
      <c r="E161" s="839"/>
      <c r="F161" s="839"/>
      <c r="G161" s="839"/>
      <c r="H161" s="839"/>
      <c r="I161" s="844"/>
      <c r="J161" s="839"/>
      <c r="K161" s="652"/>
      <c r="L161" s="652"/>
      <c r="M161" s="652"/>
      <c r="N161" s="652"/>
      <c r="O161" s="652"/>
      <c r="P161" s="652"/>
      <c r="Q161" s="652"/>
      <c r="R161" s="652"/>
      <c r="S161" s="652"/>
      <c r="T161" s="652"/>
      <c r="U161" s="652"/>
      <c r="V161" s="652"/>
      <c r="W161" s="652"/>
      <c r="X161" s="652"/>
      <c r="Y161" s="652"/>
      <c r="Z161" s="652"/>
      <c r="AA161" s="652"/>
      <c r="AB161" s="652"/>
      <c r="AC161" s="652"/>
      <c r="AD161" s="652"/>
      <c r="AE161" s="652"/>
    </row>
    <row r="162" spans="1:31" x14ac:dyDescent="0.3">
      <c r="A162" s="652"/>
      <c r="B162" s="652"/>
      <c r="C162" s="652"/>
      <c r="D162" s="839"/>
      <c r="E162" s="805"/>
      <c r="F162" s="805"/>
      <c r="G162" s="805"/>
      <c r="H162" s="805"/>
      <c r="I162" s="839"/>
      <c r="J162" s="839"/>
      <c r="K162" s="652"/>
      <c r="L162" s="652"/>
      <c r="M162" s="652"/>
      <c r="N162" s="652"/>
      <c r="O162" s="652"/>
      <c r="P162" s="652"/>
      <c r="Q162" s="652"/>
      <c r="R162" s="652"/>
      <c r="S162" s="652"/>
      <c r="T162" s="652"/>
      <c r="U162" s="652"/>
      <c r="V162" s="652"/>
      <c r="W162" s="652"/>
      <c r="X162" s="652"/>
      <c r="Y162" s="652"/>
      <c r="Z162" s="652"/>
      <c r="AA162" s="652"/>
      <c r="AB162" s="652"/>
      <c r="AC162" s="652"/>
      <c r="AD162" s="652"/>
      <c r="AE162" s="652"/>
    </row>
    <row r="163" spans="1:31" x14ac:dyDescent="0.3">
      <c r="A163" s="652"/>
      <c r="B163" s="652"/>
      <c r="C163" s="652"/>
      <c r="D163" s="839"/>
      <c r="E163" s="839"/>
      <c r="F163" s="839"/>
      <c r="G163" s="839"/>
      <c r="H163" s="839"/>
      <c r="I163" s="839"/>
      <c r="J163" s="839"/>
      <c r="K163" s="652"/>
      <c r="L163" s="652"/>
      <c r="M163" s="652"/>
      <c r="N163" s="652"/>
      <c r="O163" s="652"/>
      <c r="P163" s="652"/>
      <c r="Q163" s="652"/>
      <c r="R163" s="652"/>
      <c r="S163" s="652"/>
      <c r="T163" s="652"/>
      <c r="U163" s="652"/>
      <c r="V163" s="652"/>
      <c r="W163" s="652"/>
      <c r="X163" s="652"/>
      <c r="Y163" s="652"/>
      <c r="Z163" s="652"/>
      <c r="AA163" s="652"/>
      <c r="AB163" s="652"/>
      <c r="AC163" s="652"/>
      <c r="AD163" s="652"/>
      <c r="AE163" s="652"/>
    </row>
    <row r="164" spans="1:31" x14ac:dyDescent="0.3">
      <c r="A164" s="652"/>
      <c r="B164" s="652"/>
      <c r="C164" s="652"/>
      <c r="D164" s="839"/>
      <c r="E164" s="839"/>
      <c r="F164" s="839"/>
      <c r="G164" s="839"/>
      <c r="H164" s="839"/>
      <c r="I164" s="839"/>
      <c r="J164" s="839"/>
      <c r="K164" s="652"/>
      <c r="L164" s="652"/>
      <c r="M164" s="652"/>
      <c r="N164" s="652"/>
      <c r="O164" s="652"/>
      <c r="P164" s="652"/>
      <c r="Q164" s="652"/>
      <c r="R164" s="652"/>
      <c r="S164" s="652"/>
      <c r="T164" s="652"/>
      <c r="U164" s="652"/>
      <c r="V164" s="652"/>
      <c r="W164" s="652"/>
      <c r="X164" s="652"/>
      <c r="Y164" s="652"/>
      <c r="Z164" s="652"/>
      <c r="AA164" s="652"/>
      <c r="AB164" s="652"/>
      <c r="AC164" s="652"/>
      <c r="AD164" s="652"/>
      <c r="AE164" s="652"/>
    </row>
    <row r="165" spans="1:31" x14ac:dyDescent="0.3">
      <c r="A165" s="652"/>
      <c r="B165" s="657"/>
      <c r="C165" s="657"/>
      <c r="D165" s="842"/>
      <c r="E165" s="842"/>
      <c r="F165" s="842"/>
      <c r="G165" s="842"/>
      <c r="H165" s="839"/>
      <c r="I165" s="839"/>
      <c r="J165" s="839"/>
      <c r="K165" s="652"/>
      <c r="L165" s="652"/>
      <c r="M165" s="652"/>
      <c r="N165" s="652"/>
      <c r="O165" s="652"/>
      <c r="P165" s="652"/>
      <c r="Q165" s="652"/>
      <c r="R165" s="652"/>
      <c r="S165" s="652"/>
      <c r="T165" s="652"/>
      <c r="U165" s="652"/>
      <c r="V165" s="652"/>
      <c r="W165" s="652"/>
      <c r="X165" s="652"/>
      <c r="Y165" s="652"/>
      <c r="Z165" s="652"/>
      <c r="AA165" s="652"/>
      <c r="AB165" s="652"/>
      <c r="AC165" s="652"/>
      <c r="AD165" s="652"/>
      <c r="AE165" s="652"/>
    </row>
    <row r="166" spans="1:31" x14ac:dyDescent="0.3">
      <c r="A166" s="652"/>
      <c r="B166" s="657"/>
      <c r="C166" s="658"/>
      <c r="D166" s="843"/>
      <c r="E166" s="843"/>
      <c r="F166" s="843"/>
      <c r="G166" s="842"/>
      <c r="H166" s="839"/>
      <c r="I166" s="839"/>
      <c r="J166" s="839"/>
      <c r="K166" s="652"/>
      <c r="L166" s="652"/>
      <c r="M166" s="652"/>
      <c r="N166" s="652"/>
      <c r="O166" s="652"/>
      <c r="P166" s="652"/>
      <c r="Q166" s="652"/>
      <c r="R166" s="652"/>
      <c r="S166" s="652"/>
      <c r="T166" s="652"/>
      <c r="U166" s="652"/>
      <c r="V166" s="652"/>
      <c r="W166" s="652"/>
      <c r="X166" s="652"/>
      <c r="Y166" s="652"/>
      <c r="Z166" s="652"/>
      <c r="AA166" s="652"/>
      <c r="AB166" s="652"/>
      <c r="AC166" s="652"/>
      <c r="AD166" s="652"/>
      <c r="AE166" s="652"/>
    </row>
    <row r="167" spans="1:31" x14ac:dyDescent="0.3">
      <c r="A167" s="652"/>
      <c r="B167" s="657"/>
      <c r="C167" s="659"/>
      <c r="D167" s="659"/>
      <c r="E167" s="659"/>
      <c r="F167" s="659"/>
      <c r="G167" s="657"/>
      <c r="H167" s="652"/>
      <c r="I167" s="652"/>
      <c r="J167" s="662"/>
      <c r="K167" s="662"/>
      <c r="L167" s="662"/>
      <c r="M167" s="662"/>
      <c r="N167" s="653"/>
      <c r="O167" s="663"/>
      <c r="P167" s="652"/>
      <c r="Q167" s="652"/>
      <c r="R167" s="652"/>
      <c r="S167" s="652"/>
      <c r="T167" s="652"/>
      <c r="U167" s="652"/>
      <c r="V167" s="652"/>
      <c r="W167" s="652"/>
      <c r="X167" s="652"/>
      <c r="Y167" s="652"/>
      <c r="Z167" s="652"/>
      <c r="AA167" s="652"/>
      <c r="AB167" s="652"/>
      <c r="AC167" s="652"/>
      <c r="AD167" s="652"/>
      <c r="AE167" s="652"/>
    </row>
    <row r="168" spans="1:31" x14ac:dyDescent="0.3">
      <c r="A168" s="652"/>
      <c r="B168" s="657"/>
      <c r="C168" s="660"/>
      <c r="D168" s="660"/>
      <c r="E168" s="661"/>
      <c r="F168" s="660"/>
      <c r="G168" s="657"/>
      <c r="H168" s="652"/>
      <c r="I168" s="652"/>
      <c r="J168" s="662"/>
      <c r="K168" s="662"/>
      <c r="L168" s="662"/>
      <c r="M168" s="662"/>
      <c r="N168" s="653"/>
      <c r="O168" s="663"/>
      <c r="P168" s="652"/>
      <c r="Q168" s="652"/>
      <c r="R168" s="652"/>
      <c r="S168" s="652"/>
      <c r="T168" s="652"/>
      <c r="U168" s="652"/>
      <c r="V168" s="652"/>
      <c r="W168" s="652"/>
      <c r="X168" s="652"/>
      <c r="Y168" s="652"/>
      <c r="Z168" s="652"/>
      <c r="AA168" s="652"/>
      <c r="AB168" s="652"/>
      <c r="AC168" s="652"/>
      <c r="AD168" s="652"/>
      <c r="AE168" s="652"/>
    </row>
    <row r="169" spans="1:31" x14ac:dyDescent="0.3">
      <c r="A169" s="652"/>
      <c r="B169" s="657"/>
      <c r="C169" s="659"/>
      <c r="D169" s="659"/>
      <c r="E169" s="659"/>
      <c r="F169" s="659"/>
      <c r="G169" s="657"/>
      <c r="H169" s="652"/>
      <c r="I169" s="652"/>
      <c r="J169" s="662"/>
      <c r="K169" s="662"/>
      <c r="L169" s="662"/>
      <c r="M169" s="662"/>
      <c r="N169" s="653"/>
      <c r="O169" s="663"/>
      <c r="P169" s="652"/>
      <c r="Q169" s="652"/>
      <c r="R169" s="652"/>
      <c r="S169" s="652"/>
      <c r="T169" s="652"/>
      <c r="U169" s="652"/>
      <c r="V169" s="652"/>
      <c r="W169" s="652"/>
      <c r="X169" s="652"/>
      <c r="Y169" s="652"/>
      <c r="Z169" s="652"/>
      <c r="AA169" s="652"/>
      <c r="AB169" s="652"/>
      <c r="AC169" s="652"/>
      <c r="AD169" s="652"/>
      <c r="AE169" s="652"/>
    </row>
    <row r="170" spans="1:31" x14ac:dyDescent="0.3">
      <c r="A170" s="652"/>
      <c r="B170" s="657"/>
      <c r="C170" s="661"/>
      <c r="D170" s="660"/>
      <c r="E170" s="660"/>
      <c r="F170" s="660"/>
      <c r="G170" s="657"/>
      <c r="H170" s="652"/>
      <c r="I170" s="652"/>
      <c r="J170" s="662"/>
      <c r="K170" s="662"/>
      <c r="L170" s="662"/>
      <c r="M170" s="662"/>
      <c r="N170" s="653"/>
      <c r="O170" s="663"/>
      <c r="P170" s="652"/>
      <c r="Q170" s="652"/>
      <c r="R170" s="652"/>
      <c r="S170" s="652"/>
      <c r="T170" s="652"/>
      <c r="U170" s="652"/>
      <c r="V170" s="652"/>
      <c r="W170" s="652"/>
      <c r="X170" s="652"/>
      <c r="Y170" s="652"/>
      <c r="Z170" s="652"/>
      <c r="AA170" s="652"/>
      <c r="AB170" s="652"/>
      <c r="AC170" s="652"/>
      <c r="AD170" s="652"/>
      <c r="AE170" s="652"/>
    </row>
    <row r="171" spans="1:31" x14ac:dyDescent="0.3">
      <c r="A171" s="652"/>
      <c r="B171" s="657"/>
      <c r="C171" s="659"/>
      <c r="D171" s="659"/>
      <c r="E171" s="659"/>
      <c r="F171" s="659"/>
      <c r="G171" s="657"/>
      <c r="H171" s="652"/>
      <c r="I171" s="652"/>
      <c r="J171" s="653"/>
      <c r="K171" s="653"/>
      <c r="L171" s="653"/>
      <c r="M171" s="653"/>
      <c r="N171" s="652"/>
      <c r="O171" s="652"/>
      <c r="P171" s="652"/>
      <c r="Q171" s="652"/>
      <c r="R171" s="652"/>
      <c r="S171" s="652"/>
      <c r="T171" s="652"/>
      <c r="U171" s="652"/>
      <c r="V171" s="652"/>
      <c r="W171" s="652"/>
      <c r="X171" s="652"/>
      <c r="Y171" s="652"/>
      <c r="Z171" s="652"/>
      <c r="AA171" s="652"/>
      <c r="AB171" s="652"/>
      <c r="AC171" s="652"/>
      <c r="AD171" s="652"/>
      <c r="AE171" s="652"/>
    </row>
    <row r="172" spans="1:31" x14ac:dyDescent="0.3">
      <c r="A172" s="652"/>
      <c r="B172" s="657"/>
      <c r="C172" s="660"/>
      <c r="D172" s="660"/>
      <c r="E172" s="660"/>
      <c r="F172" s="660"/>
      <c r="G172" s="657"/>
      <c r="H172" s="652"/>
      <c r="I172" s="652"/>
      <c r="J172" s="653"/>
      <c r="K172" s="653"/>
      <c r="L172" s="653"/>
      <c r="M172" s="653"/>
      <c r="N172" s="652"/>
      <c r="O172" s="652"/>
      <c r="P172" s="652"/>
      <c r="Q172" s="652"/>
      <c r="R172" s="652"/>
      <c r="S172" s="652"/>
      <c r="T172" s="652"/>
      <c r="U172" s="652"/>
      <c r="V172" s="652"/>
      <c r="W172" s="652"/>
      <c r="X172" s="652"/>
      <c r="Y172" s="652"/>
      <c r="Z172" s="652"/>
      <c r="AA172" s="652"/>
      <c r="AB172" s="652"/>
      <c r="AC172" s="652"/>
      <c r="AD172" s="652"/>
      <c r="AE172" s="652"/>
    </row>
    <row r="173" spans="1:31" x14ac:dyDescent="0.3">
      <c r="A173" s="652"/>
      <c r="B173" s="657"/>
      <c r="C173" s="664"/>
      <c r="D173" s="664"/>
      <c r="E173" s="664"/>
      <c r="F173" s="664"/>
      <c r="G173" s="657"/>
      <c r="H173" s="652"/>
      <c r="I173" s="652"/>
      <c r="J173" s="652"/>
      <c r="K173" s="652"/>
      <c r="L173" s="652"/>
      <c r="M173" s="652"/>
      <c r="N173" s="652"/>
      <c r="O173" s="652"/>
      <c r="P173" s="652"/>
      <c r="Q173" s="652"/>
      <c r="R173" s="652"/>
      <c r="S173" s="652"/>
      <c r="T173" s="652"/>
      <c r="U173" s="652"/>
      <c r="V173" s="652"/>
      <c r="W173" s="652"/>
      <c r="X173" s="652"/>
      <c r="Y173" s="652"/>
      <c r="Z173" s="652"/>
      <c r="AA173" s="652"/>
      <c r="AB173" s="652"/>
      <c r="AC173" s="652"/>
      <c r="AD173" s="652"/>
      <c r="AE173" s="652"/>
    </row>
    <row r="174" spans="1:31" x14ac:dyDescent="0.3">
      <c r="A174" s="652"/>
      <c r="B174" s="657"/>
      <c r="C174" s="660"/>
      <c r="D174" s="660"/>
      <c r="E174" s="661"/>
      <c r="F174" s="660"/>
      <c r="G174" s="657"/>
      <c r="H174" s="652"/>
      <c r="I174" s="652"/>
      <c r="J174" s="652"/>
      <c r="K174" s="652"/>
      <c r="L174" s="652"/>
      <c r="M174" s="652"/>
      <c r="N174" s="652"/>
      <c r="O174" s="652"/>
      <c r="P174" s="652"/>
      <c r="Q174" s="652"/>
      <c r="R174" s="652"/>
      <c r="S174" s="652"/>
      <c r="T174" s="652"/>
      <c r="U174" s="652"/>
      <c r="V174" s="652"/>
      <c r="W174" s="652"/>
      <c r="X174" s="652"/>
      <c r="Y174" s="652"/>
      <c r="Z174" s="652"/>
      <c r="AA174" s="652"/>
      <c r="AB174" s="652"/>
      <c r="AC174" s="652"/>
      <c r="AD174" s="652"/>
      <c r="AE174" s="652"/>
    </row>
    <row r="175" spans="1:31" x14ac:dyDescent="0.3">
      <c r="A175" s="652"/>
      <c r="B175" s="658"/>
      <c r="C175" s="657"/>
      <c r="D175" s="657"/>
      <c r="E175" s="657"/>
      <c r="F175" s="657"/>
      <c r="G175" s="653"/>
      <c r="H175" s="652"/>
      <c r="I175" s="652"/>
      <c r="J175" s="652"/>
      <c r="K175" s="652"/>
      <c r="L175" s="652"/>
      <c r="M175" s="652"/>
      <c r="N175" s="652"/>
      <c r="O175" s="652"/>
      <c r="P175" s="652"/>
      <c r="Q175" s="652"/>
      <c r="R175" s="652"/>
      <c r="S175" s="652"/>
      <c r="T175" s="652"/>
      <c r="U175" s="652"/>
      <c r="V175" s="652"/>
      <c r="W175" s="652"/>
      <c r="X175" s="652"/>
      <c r="Y175" s="652"/>
      <c r="Z175" s="652"/>
      <c r="AA175" s="652"/>
      <c r="AB175" s="652"/>
      <c r="AC175" s="652"/>
      <c r="AD175" s="652"/>
      <c r="AE175" s="652"/>
    </row>
    <row r="176" spans="1:31" x14ac:dyDescent="0.3">
      <c r="A176" s="652"/>
      <c r="B176" s="652"/>
      <c r="C176" s="652"/>
      <c r="D176" s="652"/>
      <c r="E176" s="652"/>
      <c r="F176" s="652"/>
      <c r="G176" s="652"/>
      <c r="H176" s="652"/>
      <c r="I176" s="652"/>
      <c r="J176" s="652"/>
      <c r="K176" s="652"/>
      <c r="L176" s="652"/>
      <c r="M176" s="652"/>
      <c r="N176" s="652"/>
      <c r="O176" s="652"/>
      <c r="P176" s="652"/>
      <c r="Q176" s="652"/>
      <c r="R176" s="652"/>
      <c r="S176" s="652"/>
      <c r="T176" s="652"/>
      <c r="U176" s="652"/>
      <c r="V176" s="652"/>
      <c r="W176" s="652"/>
      <c r="X176" s="652"/>
      <c r="Y176" s="652"/>
      <c r="Z176" s="652"/>
      <c r="AA176" s="652"/>
      <c r="AB176" s="652"/>
      <c r="AC176" s="652"/>
      <c r="AD176" s="652"/>
      <c r="AE176" s="652"/>
    </row>
    <row r="177" spans="1:31" x14ac:dyDescent="0.3">
      <c r="A177" s="652"/>
      <c r="B177" s="652"/>
      <c r="C177" s="652"/>
      <c r="D177" s="652"/>
      <c r="E177" s="652"/>
      <c r="F177" s="652"/>
      <c r="G177" s="652"/>
      <c r="H177" s="652"/>
      <c r="I177" s="652"/>
      <c r="J177" s="652"/>
      <c r="K177" s="652"/>
      <c r="L177" s="652"/>
      <c r="M177" s="652"/>
      <c r="N177" s="652"/>
      <c r="O177" s="652"/>
      <c r="P177" s="652"/>
      <c r="Q177" s="652"/>
      <c r="R177" s="652"/>
      <c r="S177" s="652"/>
      <c r="T177" s="652"/>
      <c r="U177" s="652"/>
      <c r="V177" s="652"/>
      <c r="W177" s="652"/>
      <c r="X177" s="652"/>
      <c r="Y177" s="652"/>
      <c r="Z177" s="652"/>
      <c r="AA177" s="652"/>
      <c r="AB177" s="652"/>
      <c r="AC177" s="652"/>
      <c r="AD177" s="652"/>
      <c r="AE177" s="652"/>
    </row>
    <row r="178" spans="1:31" x14ac:dyDescent="0.3">
      <c r="A178" s="652"/>
      <c r="B178" s="652"/>
      <c r="C178" s="652"/>
      <c r="D178" s="652"/>
      <c r="E178" s="652"/>
      <c r="F178" s="652"/>
      <c r="G178" s="652"/>
      <c r="H178" s="652"/>
      <c r="I178" s="652"/>
      <c r="J178" s="652"/>
      <c r="K178" s="652"/>
      <c r="L178" s="652"/>
      <c r="M178" s="652"/>
      <c r="N178" s="652"/>
      <c r="O178" s="652"/>
      <c r="P178" s="652"/>
      <c r="Q178" s="652"/>
      <c r="R178" s="652"/>
      <c r="S178" s="652"/>
      <c r="T178" s="652"/>
      <c r="U178" s="652"/>
      <c r="V178" s="652"/>
      <c r="W178" s="652"/>
      <c r="X178" s="652"/>
      <c r="Y178" s="652"/>
      <c r="Z178" s="652"/>
      <c r="AA178" s="652"/>
      <c r="AB178" s="652"/>
      <c r="AC178" s="652"/>
      <c r="AD178" s="652"/>
      <c r="AE178" s="652"/>
    </row>
    <row r="179" spans="1:31" x14ac:dyDescent="0.3">
      <c r="A179" s="652"/>
      <c r="B179" s="652"/>
      <c r="C179" s="652"/>
      <c r="D179" s="652"/>
      <c r="E179" s="652"/>
      <c r="F179" s="652"/>
      <c r="G179" s="652"/>
      <c r="H179" s="652"/>
      <c r="I179" s="652"/>
      <c r="J179" s="652"/>
      <c r="K179" s="652"/>
      <c r="L179" s="652"/>
      <c r="M179" s="652"/>
      <c r="N179" s="652"/>
      <c r="O179" s="652"/>
      <c r="P179" s="652"/>
      <c r="Q179" s="652"/>
      <c r="R179" s="652"/>
      <c r="S179" s="652"/>
      <c r="T179" s="652"/>
      <c r="U179" s="652"/>
      <c r="V179" s="652"/>
      <c r="W179" s="652"/>
      <c r="X179" s="652"/>
      <c r="Y179" s="652"/>
      <c r="Z179" s="652"/>
      <c r="AA179" s="652"/>
      <c r="AB179" s="652"/>
      <c r="AC179" s="652"/>
      <c r="AD179" s="652"/>
      <c r="AE179" s="652"/>
    </row>
    <row r="180" spans="1:31" x14ac:dyDescent="0.3">
      <c r="A180" s="652"/>
      <c r="B180" s="652"/>
      <c r="C180" s="652"/>
      <c r="D180" s="652"/>
      <c r="E180" s="652"/>
      <c r="F180" s="652"/>
      <c r="G180" s="652"/>
      <c r="H180" s="652"/>
      <c r="I180" s="652"/>
      <c r="J180" s="652"/>
      <c r="K180" s="652"/>
      <c r="L180" s="652"/>
      <c r="M180" s="652"/>
      <c r="N180" s="652"/>
      <c r="O180" s="652"/>
      <c r="P180" s="652"/>
      <c r="Q180" s="652"/>
      <c r="R180" s="652"/>
      <c r="S180" s="652"/>
      <c r="T180" s="652"/>
      <c r="U180" s="652"/>
      <c r="V180" s="652"/>
      <c r="W180" s="652"/>
      <c r="X180" s="652"/>
      <c r="Y180" s="652"/>
      <c r="Z180" s="652"/>
      <c r="AA180" s="652"/>
      <c r="AB180" s="652"/>
      <c r="AC180" s="652"/>
      <c r="AD180" s="652"/>
      <c r="AE180" s="652"/>
    </row>
    <row r="181" spans="1:31" x14ac:dyDescent="0.3">
      <c r="A181" s="652"/>
      <c r="B181" s="652"/>
      <c r="C181" s="652"/>
      <c r="D181" s="652"/>
      <c r="E181" s="652"/>
      <c r="F181" s="652"/>
      <c r="G181" s="652"/>
      <c r="H181" s="652"/>
      <c r="I181" s="652"/>
      <c r="J181" s="652"/>
      <c r="K181" s="652"/>
      <c r="L181" s="652"/>
      <c r="M181" s="652"/>
      <c r="N181" s="652"/>
      <c r="O181" s="652"/>
      <c r="P181" s="652"/>
      <c r="Q181" s="652"/>
      <c r="R181" s="652"/>
      <c r="S181" s="652"/>
      <c r="T181" s="652"/>
      <c r="U181" s="652"/>
      <c r="V181" s="652"/>
      <c r="W181" s="652"/>
      <c r="X181" s="652"/>
      <c r="Y181" s="652"/>
      <c r="Z181" s="652"/>
      <c r="AA181" s="652"/>
      <c r="AB181" s="652"/>
      <c r="AC181" s="652"/>
      <c r="AD181" s="652"/>
      <c r="AE181" s="652"/>
    </row>
    <row r="182" spans="1:31" x14ac:dyDescent="0.3">
      <c r="A182" s="652"/>
      <c r="B182" s="652"/>
      <c r="C182" s="652"/>
      <c r="D182" s="652"/>
      <c r="E182" s="652"/>
      <c r="F182" s="652"/>
      <c r="G182" s="652"/>
      <c r="H182" s="652"/>
      <c r="I182" s="652"/>
      <c r="J182" s="652"/>
      <c r="K182" s="652"/>
      <c r="L182" s="652"/>
      <c r="M182" s="652"/>
      <c r="N182" s="652"/>
      <c r="O182" s="652"/>
      <c r="P182" s="652"/>
      <c r="Q182" s="652"/>
      <c r="R182" s="652"/>
      <c r="S182" s="652"/>
      <c r="T182" s="652"/>
      <c r="U182" s="652"/>
      <c r="V182" s="652"/>
      <c r="W182" s="652"/>
      <c r="X182" s="652"/>
      <c r="Y182" s="652"/>
      <c r="Z182" s="652"/>
      <c r="AA182" s="652"/>
      <c r="AB182" s="652"/>
      <c r="AC182" s="652"/>
      <c r="AD182" s="652"/>
      <c r="AE182" s="652"/>
    </row>
    <row r="183" spans="1:31" x14ac:dyDescent="0.3">
      <c r="A183" s="652"/>
      <c r="B183" s="652"/>
      <c r="C183" s="652"/>
      <c r="D183" s="652"/>
      <c r="E183" s="652"/>
      <c r="F183" s="652"/>
      <c r="G183" s="652"/>
      <c r="H183" s="652"/>
      <c r="I183" s="652"/>
      <c r="J183" s="652"/>
      <c r="K183" s="652"/>
      <c r="L183" s="652"/>
      <c r="M183" s="652"/>
      <c r="N183" s="652"/>
      <c r="O183" s="652"/>
      <c r="P183" s="652"/>
      <c r="Q183" s="652"/>
      <c r="R183" s="652"/>
      <c r="S183" s="652"/>
      <c r="T183" s="652"/>
      <c r="U183" s="652"/>
      <c r="V183" s="652"/>
      <c r="W183" s="652"/>
      <c r="X183" s="652"/>
      <c r="Y183" s="652"/>
      <c r="Z183" s="652"/>
      <c r="AA183" s="652"/>
      <c r="AB183" s="652"/>
      <c r="AC183" s="652"/>
      <c r="AD183" s="652"/>
      <c r="AE183" s="652"/>
    </row>
    <row r="207" spans="3:14" x14ac:dyDescent="0.3">
      <c r="C207" s="652"/>
      <c r="D207" s="652"/>
      <c r="E207" s="652"/>
      <c r="F207" s="652"/>
      <c r="G207" s="652"/>
      <c r="H207" s="652"/>
      <c r="I207" s="652"/>
      <c r="J207" s="652"/>
      <c r="K207" s="652"/>
      <c r="L207" s="652"/>
      <c r="M207" s="652"/>
      <c r="N207" s="652"/>
    </row>
    <row r="229" spans="9:9" x14ac:dyDescent="0.3">
      <c r="I229" s="506"/>
    </row>
  </sheetData>
  <mergeCells count="75">
    <mergeCell ref="B119:B120"/>
    <mergeCell ref="H119:H120"/>
    <mergeCell ref="B121:B122"/>
    <mergeCell ref="H121:H122"/>
    <mergeCell ref="J114:K114"/>
    <mergeCell ref="B115:B116"/>
    <mergeCell ref="C115:G115"/>
    <mergeCell ref="H115:H116"/>
    <mergeCell ref="B117:B118"/>
    <mergeCell ref="H117:H118"/>
    <mergeCell ref="B101:B102"/>
    <mergeCell ref="H101:H102"/>
    <mergeCell ref="B103:B104"/>
    <mergeCell ref="H103:H104"/>
    <mergeCell ref="B105:B106"/>
    <mergeCell ref="H105:H106"/>
    <mergeCell ref="H87:H88"/>
    <mergeCell ref="J98:K98"/>
    <mergeCell ref="B99:B100"/>
    <mergeCell ref="C99:G99"/>
    <mergeCell ref="H99:H100"/>
    <mergeCell ref="H81:H82"/>
    <mergeCell ref="B83:B84"/>
    <mergeCell ref="H83:H84"/>
    <mergeCell ref="B85:B86"/>
    <mergeCell ref="H85:H86"/>
    <mergeCell ref="B68:B69"/>
    <mergeCell ref="H68:H69"/>
    <mergeCell ref="B70:B71"/>
    <mergeCell ref="H70:H71"/>
    <mergeCell ref="J80:K80"/>
    <mergeCell ref="J63:K63"/>
    <mergeCell ref="B64:B65"/>
    <mergeCell ref="C64:G64"/>
    <mergeCell ref="H64:H65"/>
    <mergeCell ref="B66:B67"/>
    <mergeCell ref="H66:H67"/>
    <mergeCell ref="H53:H54"/>
    <mergeCell ref="B55:B56"/>
    <mergeCell ref="H55:H56"/>
    <mergeCell ref="J48:K48"/>
    <mergeCell ref="B49:B50"/>
    <mergeCell ref="C49:G49"/>
    <mergeCell ref="H49:H50"/>
    <mergeCell ref="B51:B52"/>
    <mergeCell ref="H51:H52"/>
    <mergeCell ref="H39:H40"/>
    <mergeCell ref="H37:H38"/>
    <mergeCell ref="H35:H36"/>
    <mergeCell ref="C33:G33"/>
    <mergeCell ref="H33:H34"/>
    <mergeCell ref="J32:K32"/>
    <mergeCell ref="H3:H4"/>
    <mergeCell ref="B5:B7"/>
    <mergeCell ref="D2:G2"/>
    <mergeCell ref="D9:G9"/>
    <mergeCell ref="I5:I7"/>
    <mergeCell ref="B22:B23"/>
    <mergeCell ref="H22:H23"/>
    <mergeCell ref="C22:G22"/>
    <mergeCell ref="B81:B82"/>
    <mergeCell ref="D3:D4"/>
    <mergeCell ref="E3:E4"/>
    <mergeCell ref="F3:F4"/>
    <mergeCell ref="G3:G4"/>
    <mergeCell ref="B35:B36"/>
    <mergeCell ref="C81:G81"/>
    <mergeCell ref="B87:B88"/>
    <mergeCell ref="B53:B54"/>
    <mergeCell ref="B33:B34"/>
    <mergeCell ref="B37:B38"/>
    <mergeCell ref="B39:B40"/>
    <mergeCell ref="B13:B14"/>
    <mergeCell ref="C13:F13"/>
    <mergeCell ref="G13:G1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1287" r:id="rId3">
          <objectPr defaultSize="0" autoPict="0" r:id="rId4">
            <anchor moveWithCells="1" sizeWithCells="1">
              <from>
                <xdr:col>8</xdr:col>
                <xdr:colOff>0</xdr:colOff>
                <xdr:row>175</xdr:row>
                <xdr:rowOff>0</xdr:rowOff>
              </from>
              <to>
                <xdr:col>9</xdr:col>
                <xdr:colOff>219075</xdr:colOff>
                <xdr:row>175</xdr:row>
                <xdr:rowOff>28575</xdr:rowOff>
              </to>
            </anchor>
          </objectPr>
        </oleObject>
      </mc:Choice>
      <mc:Fallback>
        <oleObject progId="Equation.3" shapeId="11287" r:id="rId3"/>
      </mc:Fallback>
    </mc:AlternateContent>
    <mc:AlternateContent xmlns:mc="http://schemas.openxmlformats.org/markup-compatibility/2006">
      <mc:Choice Requires="x14">
        <oleObject progId="Equation.3" shapeId="11265" r:id="rId5">
          <objectPr defaultSize="0" autoPict="0" r:id="rId4">
            <anchor moveWithCells="1" sizeWithCells="1">
              <from>
                <xdr:col>16</xdr:col>
                <xdr:colOff>171450</xdr:colOff>
                <xdr:row>35</xdr:row>
                <xdr:rowOff>171450</xdr:rowOff>
              </from>
              <to>
                <xdr:col>17</xdr:col>
                <xdr:colOff>514350</xdr:colOff>
                <xdr:row>36</xdr:row>
                <xdr:rowOff>200025</xdr:rowOff>
              </to>
            </anchor>
          </objectPr>
        </oleObject>
      </mc:Choice>
      <mc:Fallback>
        <oleObject progId="Equation.3" shapeId="11265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PR_1</vt:lpstr>
      <vt:lpstr>Ind_1</vt:lpstr>
      <vt:lpstr>PR_2</vt:lpstr>
      <vt:lpstr>Ind_2</vt:lpstr>
      <vt:lpstr>PR_3</vt:lpstr>
      <vt:lpstr>Ind_3</vt:lpstr>
      <vt:lpstr>PR_4</vt:lpstr>
      <vt:lpstr>Ind_4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Бабенко</dc:creator>
  <cp:lastModifiedBy>Ваня Щедровський</cp:lastModifiedBy>
  <cp:lastPrinted>2016-03-26T15:46:35Z</cp:lastPrinted>
  <dcterms:created xsi:type="dcterms:W3CDTF">2016-03-26T12:23:30Z</dcterms:created>
  <dcterms:modified xsi:type="dcterms:W3CDTF">2022-11-02T19:35:03Z</dcterms:modified>
</cp:coreProperties>
</file>