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My_projects\college\ММО\PR_2\"/>
    </mc:Choice>
  </mc:AlternateContent>
  <xr:revisionPtr revIDLastSave="0" documentId="13_ncr:1_{CD3B9EF5-D15F-414E-9441-BBE21055CD7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_2" sheetId="4" r:id="rId1"/>
    <sheet name="PR_2_pair" sheetId="2" r:id="rId2"/>
    <sheet name="Лист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1" i="4" l="1"/>
  <c r="G58" i="4"/>
  <c r="G59" i="4"/>
  <c r="G57" i="4"/>
  <c r="J55" i="4" l="1"/>
  <c r="F61" i="4"/>
  <c r="E61" i="4"/>
  <c r="E59" i="4"/>
  <c r="E58" i="4"/>
  <c r="E57" i="4"/>
  <c r="G55" i="4"/>
  <c r="F55" i="4"/>
  <c r="E55" i="4"/>
  <c r="E49" i="4"/>
  <c r="F49" i="4"/>
  <c r="G49" i="4"/>
  <c r="H49" i="4"/>
  <c r="I49" i="4"/>
  <c r="J49" i="4"/>
  <c r="F48" i="4"/>
  <c r="G48" i="4"/>
  <c r="H48" i="4"/>
  <c r="I48" i="4"/>
  <c r="J48" i="4"/>
  <c r="E48" i="4"/>
  <c r="E40" i="4"/>
  <c r="F50" i="4"/>
  <c r="G50" i="4"/>
  <c r="H50" i="4"/>
  <c r="I50" i="4"/>
  <c r="J50" i="4"/>
  <c r="E50" i="4"/>
  <c r="D50" i="4"/>
  <c r="C50" i="4"/>
  <c r="D49" i="4"/>
  <c r="C49" i="4"/>
  <c r="C48" i="4"/>
  <c r="G47" i="4"/>
  <c r="D48" i="4" s="1"/>
  <c r="F47" i="4"/>
  <c r="K40" i="4"/>
  <c r="K41" i="4"/>
  <c r="K39" i="4"/>
  <c r="F41" i="4"/>
  <c r="G41" i="4"/>
  <c r="H41" i="4"/>
  <c r="I41" i="4"/>
  <c r="J41" i="4"/>
  <c r="E41" i="4"/>
  <c r="F39" i="4"/>
  <c r="G39" i="4"/>
  <c r="H39" i="4"/>
  <c r="I39" i="4"/>
  <c r="J39" i="4"/>
  <c r="E39" i="4"/>
  <c r="F40" i="4"/>
  <c r="G40" i="4"/>
  <c r="H40" i="4"/>
  <c r="I40" i="4"/>
  <c r="J40" i="4"/>
  <c r="D40" i="4"/>
  <c r="C40" i="4"/>
  <c r="D39" i="4"/>
  <c r="J42" i="4" s="1"/>
  <c r="C39" i="4"/>
  <c r="G38" i="4"/>
  <c r="F38" i="4"/>
  <c r="K31" i="4"/>
  <c r="K32" i="4"/>
  <c r="K30" i="4"/>
  <c r="G33" i="4"/>
  <c r="J33" i="4"/>
  <c r="E33" i="4"/>
  <c r="E32" i="4"/>
  <c r="F32" i="4"/>
  <c r="F33" i="4" s="1"/>
  <c r="G32" i="4"/>
  <c r="H32" i="4"/>
  <c r="I32" i="4"/>
  <c r="J32" i="4"/>
  <c r="F31" i="4"/>
  <c r="G31" i="4"/>
  <c r="H31" i="4"/>
  <c r="H33" i="4" s="1"/>
  <c r="I31" i="4"/>
  <c r="I33" i="4" s="1"/>
  <c r="J31" i="4"/>
  <c r="E31" i="4"/>
  <c r="F30" i="4"/>
  <c r="G30" i="4"/>
  <c r="H30" i="4"/>
  <c r="I30" i="4"/>
  <c r="J30" i="4"/>
  <c r="E30" i="4"/>
  <c r="D30" i="4"/>
  <c r="C30" i="4"/>
  <c r="G29" i="4"/>
  <c r="F29" i="4"/>
  <c r="L23" i="4"/>
  <c r="L22" i="4"/>
  <c r="L21" i="4"/>
  <c r="K25" i="4"/>
  <c r="F25" i="4"/>
  <c r="G25" i="4"/>
  <c r="H25" i="4"/>
  <c r="I25" i="4"/>
  <c r="J25" i="4"/>
  <c r="E25" i="4"/>
  <c r="G24" i="4"/>
  <c r="H24" i="4"/>
  <c r="I24" i="4"/>
  <c r="J24" i="4"/>
  <c r="F24" i="4"/>
  <c r="E24" i="4"/>
  <c r="I21" i="4"/>
  <c r="H21" i="4"/>
  <c r="J21" i="4"/>
  <c r="K21" i="4"/>
  <c r="H22" i="4"/>
  <c r="I22" i="4"/>
  <c r="J22" i="4"/>
  <c r="K22" i="4"/>
  <c r="H23" i="4"/>
  <c r="I23" i="4"/>
  <c r="J23" i="4"/>
  <c r="K23" i="4"/>
  <c r="F22" i="4"/>
  <c r="G22" i="4"/>
  <c r="F23" i="4"/>
  <c r="G23" i="4"/>
  <c r="F21" i="4"/>
  <c r="G21" i="4"/>
  <c r="G20" i="4"/>
  <c r="F20" i="4"/>
  <c r="D12" i="4"/>
  <c r="D14" i="4"/>
  <c r="C13" i="4"/>
  <c r="K20" i="4"/>
  <c r="D21" i="4"/>
  <c r="G58" i="2"/>
  <c r="F13" i="4"/>
  <c r="T45" i="2"/>
  <c r="E62" i="2"/>
  <c r="E61" i="2"/>
  <c r="E60" i="2"/>
  <c r="E58" i="2"/>
  <c r="C54" i="2"/>
  <c r="D52" i="2"/>
  <c r="E52" i="2"/>
  <c r="F52" i="2"/>
  <c r="G52" i="2"/>
  <c r="H52" i="2"/>
  <c r="I52" i="2"/>
  <c r="E53" i="2"/>
  <c r="F53" i="2"/>
  <c r="G53" i="2"/>
  <c r="H53" i="2"/>
  <c r="I53" i="2"/>
  <c r="E54" i="2"/>
  <c r="F54" i="2"/>
  <c r="G54" i="2"/>
  <c r="H54" i="2"/>
  <c r="I54" i="2"/>
  <c r="D53" i="2"/>
  <c r="J53" i="2" s="1"/>
  <c r="D54" i="2"/>
  <c r="J54" i="2" s="1"/>
  <c r="D42" i="2"/>
  <c r="C53" i="2"/>
  <c r="B53" i="2"/>
  <c r="J52" i="2"/>
  <c r="C52" i="2"/>
  <c r="J40" i="2"/>
  <c r="J41" i="2"/>
  <c r="J39" i="2"/>
  <c r="E41" i="2"/>
  <c r="F41" i="2"/>
  <c r="G41" i="2"/>
  <c r="H41" i="2"/>
  <c r="I41" i="2"/>
  <c r="D41" i="2"/>
  <c r="E39" i="2"/>
  <c r="F39" i="2"/>
  <c r="G39" i="2"/>
  <c r="H39" i="2"/>
  <c r="I39" i="2"/>
  <c r="D39" i="2"/>
  <c r="E29" i="2"/>
  <c r="F40" i="2"/>
  <c r="D40" i="2"/>
  <c r="D30" i="2"/>
  <c r="D29" i="2"/>
  <c r="E40" i="2"/>
  <c r="G40" i="2"/>
  <c r="H40" i="2"/>
  <c r="I40" i="2"/>
  <c r="B40" i="2"/>
  <c r="C40" i="2"/>
  <c r="C39" i="2"/>
  <c r="J29" i="2"/>
  <c r="K70" i="2"/>
  <c r="K18" i="2"/>
  <c r="H32" i="2"/>
  <c r="D32" i="2"/>
  <c r="E73" i="2"/>
  <c r="D31" i="2"/>
  <c r="E31" i="2"/>
  <c r="J31" i="2" s="1"/>
  <c r="F31" i="2"/>
  <c r="F32" i="2" s="1"/>
  <c r="G31" i="2"/>
  <c r="G32" i="2" s="1"/>
  <c r="H31" i="2"/>
  <c r="I31" i="2"/>
  <c r="E30" i="2"/>
  <c r="J30" i="2" s="1"/>
  <c r="F30" i="2"/>
  <c r="G30" i="2"/>
  <c r="H30" i="2"/>
  <c r="I30" i="2"/>
  <c r="I32" i="2" s="1"/>
  <c r="F29" i="2"/>
  <c r="G29" i="2"/>
  <c r="H29" i="2"/>
  <c r="I29" i="2"/>
  <c r="C29" i="2"/>
  <c r="K19" i="2"/>
  <c r="I21" i="2"/>
  <c r="J22" i="2"/>
  <c r="E22" i="2"/>
  <c r="F22" i="2"/>
  <c r="G22" i="2"/>
  <c r="H22" i="2"/>
  <c r="I22" i="2"/>
  <c r="D22" i="2"/>
  <c r="C18" i="2"/>
  <c r="J17" i="2"/>
  <c r="E21" i="2"/>
  <c r="F21" i="2"/>
  <c r="G21" i="2"/>
  <c r="H21" i="2"/>
  <c r="D21" i="2"/>
  <c r="D73" i="2"/>
  <c r="E11" i="2"/>
  <c r="D10" i="2"/>
  <c r="E9" i="2"/>
  <c r="F20" i="2"/>
  <c r="E19" i="2"/>
  <c r="F18" i="2"/>
  <c r="X37" i="2"/>
  <c r="W37" i="2"/>
  <c r="R37" i="2"/>
  <c r="S37" i="2"/>
  <c r="T37" i="2"/>
  <c r="U37" i="2"/>
  <c r="V37" i="2"/>
  <c r="X36" i="2"/>
  <c r="W36" i="2"/>
  <c r="S36" i="2"/>
  <c r="T36" i="2"/>
  <c r="U36" i="2"/>
  <c r="V36" i="2"/>
  <c r="H51" i="4" l="1"/>
  <c r="G51" i="4"/>
  <c r="F51" i="4"/>
  <c r="E51" i="4"/>
  <c r="I51" i="4"/>
  <c r="J51" i="4"/>
  <c r="E42" i="4"/>
  <c r="F42" i="4"/>
  <c r="G42" i="4"/>
  <c r="H42" i="4"/>
  <c r="I42" i="4"/>
  <c r="I55" i="2"/>
  <c r="E55" i="2"/>
  <c r="H55" i="2"/>
  <c r="D55" i="2"/>
  <c r="F55" i="2"/>
  <c r="G55" i="2"/>
  <c r="E32" i="2"/>
  <c r="F28" i="3"/>
  <c r="F30" i="3" s="1"/>
  <c r="G29" i="3"/>
  <c r="I29" i="3"/>
  <c r="F27" i="3"/>
  <c r="F29" i="3" s="1"/>
  <c r="G27" i="3"/>
  <c r="G28" i="3" s="1"/>
  <c r="H27" i="3"/>
  <c r="H28" i="3" s="1"/>
  <c r="I27" i="3"/>
  <c r="J27" i="3"/>
  <c r="J29" i="3" s="1"/>
  <c r="E27" i="3"/>
  <c r="K27" i="3" s="1"/>
  <c r="L20" i="3"/>
  <c r="L21" i="3"/>
  <c r="L19" i="3"/>
  <c r="K23" i="3"/>
  <c r="F23" i="3"/>
  <c r="G23" i="3"/>
  <c r="H23" i="3"/>
  <c r="I23" i="3"/>
  <c r="J23" i="3"/>
  <c r="K22" i="3"/>
  <c r="G22" i="3"/>
  <c r="H22" i="3"/>
  <c r="I22" i="3"/>
  <c r="J22" i="3"/>
  <c r="E23" i="3"/>
  <c r="F22" i="3"/>
  <c r="E22" i="3"/>
  <c r="G30" i="3" l="1"/>
  <c r="G36" i="3"/>
  <c r="F37" i="3"/>
  <c r="H30" i="3"/>
  <c r="H36" i="3"/>
  <c r="G37" i="3"/>
  <c r="H29" i="3"/>
  <c r="G35" i="3"/>
  <c r="F36" i="3"/>
  <c r="J28" i="3"/>
  <c r="E28" i="3"/>
  <c r="I28" i="3"/>
  <c r="E29" i="3"/>
  <c r="R41" i="2"/>
  <c r="S41" i="2"/>
  <c r="T41" i="2"/>
  <c r="U41" i="2"/>
  <c r="V41" i="2"/>
  <c r="W41" i="2"/>
  <c r="W43" i="2" s="1"/>
  <c r="W45" i="2" s="1"/>
  <c r="X41" i="2"/>
  <c r="X43" i="2" s="1"/>
  <c r="X45" i="2" s="1"/>
  <c r="Q41" i="2"/>
  <c r="Y34" i="2"/>
  <c r="Y35" i="2"/>
  <c r="Y33" i="2"/>
  <c r="Q37" i="2"/>
  <c r="R36" i="2"/>
  <c r="Q36" i="2"/>
  <c r="K29" i="3" l="1"/>
  <c r="I36" i="3"/>
  <c r="I30" i="3"/>
  <c r="H44" i="3"/>
  <c r="H35" i="3"/>
  <c r="H43" i="3" s="1"/>
  <c r="J36" i="3"/>
  <c r="J30" i="3"/>
  <c r="G38" i="3"/>
  <c r="F35" i="3"/>
  <c r="E36" i="3"/>
  <c r="K28" i="3"/>
  <c r="E30" i="3"/>
  <c r="H37" i="3"/>
  <c r="H45" i="3" s="1"/>
  <c r="Q42" i="2"/>
  <c r="W42" i="2"/>
  <c r="W44" i="2" s="1"/>
  <c r="U42" i="2"/>
  <c r="S42" i="2"/>
  <c r="Q43" i="2"/>
  <c r="U43" i="2"/>
  <c r="S43" i="2"/>
  <c r="X42" i="2"/>
  <c r="X44" i="2" s="1"/>
  <c r="V42" i="2"/>
  <c r="T42" i="2"/>
  <c r="R42" i="2"/>
  <c r="V43" i="2"/>
  <c r="T43" i="2"/>
  <c r="R43" i="2"/>
  <c r="E70" i="2"/>
  <c r="E71" i="2" s="1"/>
  <c r="E79" i="2" s="1"/>
  <c r="F70" i="2"/>
  <c r="G70" i="2"/>
  <c r="G71" i="2" s="1"/>
  <c r="H70" i="2"/>
  <c r="H71" i="2" s="1"/>
  <c r="I70" i="2"/>
  <c r="I71" i="2" s="1"/>
  <c r="J70" i="2"/>
  <c r="D70" i="2"/>
  <c r="D72" i="2" s="1"/>
  <c r="K20" i="2"/>
  <c r="I79" i="2" l="1"/>
  <c r="I78" i="2" s="1"/>
  <c r="G79" i="2"/>
  <c r="G78" i="2" s="1"/>
  <c r="H38" i="3"/>
  <c r="F38" i="3"/>
  <c r="G45" i="3"/>
  <c r="H46" i="3"/>
  <c r="I37" i="3"/>
  <c r="I45" i="3" s="1"/>
  <c r="I44" i="3" s="1"/>
  <c r="I46" i="3" s="1"/>
  <c r="I35" i="3"/>
  <c r="I43" i="3" s="1"/>
  <c r="F45" i="3"/>
  <c r="F44" i="3" s="1"/>
  <c r="E38" i="3"/>
  <c r="E44" i="3"/>
  <c r="E35" i="3"/>
  <c r="J37" i="3"/>
  <c r="J45" i="3" s="1"/>
  <c r="J44" i="3" s="1"/>
  <c r="J46" i="3" s="1"/>
  <c r="J35" i="3"/>
  <c r="J43" i="3" s="1"/>
  <c r="E37" i="3"/>
  <c r="E45" i="3" s="1"/>
  <c r="O42" i="3" s="1"/>
  <c r="R52" i="2"/>
  <c r="R45" i="2"/>
  <c r="V52" i="2"/>
  <c r="V45" i="2"/>
  <c r="T44" i="2"/>
  <c r="U52" i="2"/>
  <c r="U51" i="2" s="1"/>
  <c r="U45" i="2"/>
  <c r="S44" i="2"/>
  <c r="S51" i="2"/>
  <c r="T52" i="2"/>
  <c r="R51" i="2"/>
  <c r="R44" i="2"/>
  <c r="V51" i="2"/>
  <c r="V44" i="2"/>
  <c r="S52" i="2"/>
  <c r="S45" i="2"/>
  <c r="Q52" i="2"/>
  <c r="Q45" i="2"/>
  <c r="U44" i="2"/>
  <c r="Q51" i="2"/>
  <c r="Q44" i="2"/>
  <c r="H79" i="2"/>
  <c r="H78" i="2" s="1"/>
  <c r="H72" i="2"/>
  <c r="E78" i="2"/>
  <c r="G72" i="2"/>
  <c r="G73" i="2" s="1"/>
  <c r="D71" i="2"/>
  <c r="J72" i="2"/>
  <c r="F72" i="2"/>
  <c r="J71" i="2"/>
  <c r="J79" i="2" s="1"/>
  <c r="F71" i="2"/>
  <c r="F79" i="2" s="1"/>
  <c r="I72" i="2"/>
  <c r="E72" i="2"/>
  <c r="E80" i="2" s="1"/>
  <c r="J38" i="3" l="1"/>
  <c r="E43" i="3"/>
  <c r="N42" i="3" s="1"/>
  <c r="M42" i="3"/>
  <c r="E46" i="3"/>
  <c r="M41" i="3" s="1"/>
  <c r="G44" i="3"/>
  <c r="G43" i="3"/>
  <c r="F43" i="3"/>
  <c r="F46" i="3" s="1"/>
  <c r="I38" i="3"/>
  <c r="Q61" i="2"/>
  <c r="Q60" i="2" s="1"/>
  <c r="Q50" i="2"/>
  <c r="S61" i="2"/>
  <c r="S60" i="2" s="1"/>
  <c r="S50" i="2"/>
  <c r="V53" i="2"/>
  <c r="R53" i="2"/>
  <c r="T61" i="2"/>
  <c r="T50" i="2"/>
  <c r="U61" i="2"/>
  <c r="U60" i="2" s="1"/>
  <c r="U50" i="2"/>
  <c r="U59" i="2" s="1"/>
  <c r="T51" i="2"/>
  <c r="V61" i="2"/>
  <c r="V60" i="2" s="1"/>
  <c r="V50" i="2"/>
  <c r="R61" i="2"/>
  <c r="R60" i="2" s="1"/>
  <c r="R50" i="2"/>
  <c r="K71" i="2"/>
  <c r="D79" i="2"/>
  <c r="E81" i="2"/>
  <c r="H80" i="2"/>
  <c r="H81" i="2" s="1"/>
  <c r="K72" i="2"/>
  <c r="J78" i="2"/>
  <c r="I80" i="2"/>
  <c r="I73" i="2"/>
  <c r="F73" i="2"/>
  <c r="J80" i="2"/>
  <c r="F80" i="2"/>
  <c r="H73" i="2"/>
  <c r="G80" i="2"/>
  <c r="G88" i="2" s="1"/>
  <c r="G87" i="2" s="1"/>
  <c r="F78" i="2"/>
  <c r="G46" i="3" l="1"/>
  <c r="T59" i="2"/>
  <c r="S59" i="2"/>
  <c r="Q59" i="2"/>
  <c r="Q62" i="2" s="1"/>
  <c r="Q53" i="2"/>
  <c r="S62" i="2"/>
  <c r="U62" i="2"/>
  <c r="R59" i="2"/>
  <c r="R62" i="2" s="1"/>
  <c r="V59" i="2"/>
  <c r="V62" i="2" s="1"/>
  <c r="T60" i="2"/>
  <c r="T62" i="2" s="1"/>
  <c r="T53" i="2"/>
  <c r="S53" i="2"/>
  <c r="U53" i="2"/>
  <c r="F88" i="2"/>
  <c r="F87" i="2" s="1"/>
  <c r="I88" i="2"/>
  <c r="I87" i="2" s="1"/>
  <c r="I81" i="2"/>
  <c r="G81" i="2"/>
  <c r="K79" i="2"/>
  <c r="D80" i="2"/>
  <c r="D78" i="2"/>
  <c r="J88" i="2"/>
  <c r="J87" i="2" s="1"/>
  <c r="G86" i="2"/>
  <c r="G89" i="2" s="1"/>
  <c r="H88" i="2"/>
  <c r="F81" i="2"/>
  <c r="E88" i="2"/>
  <c r="I86" i="2" l="1"/>
  <c r="I89" i="2" s="1"/>
  <c r="J86" i="2"/>
  <c r="F86" i="2"/>
  <c r="F89" i="2" s="1"/>
  <c r="K78" i="2"/>
  <c r="D81" i="2"/>
  <c r="E87" i="2"/>
  <c r="E86" i="2"/>
  <c r="H87" i="2"/>
  <c r="H86" i="2"/>
  <c r="K80" i="2"/>
  <c r="D88" i="2"/>
  <c r="D87" i="2" s="1"/>
  <c r="H89" i="2" l="1"/>
  <c r="D86" i="2"/>
  <c r="D89" i="2" s="1"/>
  <c r="E92" i="2" s="1"/>
  <c r="E89" i="2"/>
  <c r="H42" i="2"/>
  <c r="G42" i="2"/>
  <c r="I42" i="2"/>
  <c r="E42" i="2"/>
  <c r="F42" i="2" l="1"/>
</calcChain>
</file>

<file path=xl/sharedStrings.xml><?xml version="1.0" encoding="utf-8"?>
<sst xmlns="http://schemas.openxmlformats.org/spreadsheetml/2006/main" count="358" uniqueCount="68">
  <si>
    <t>Базис</t>
  </si>
  <si>
    <t>Сб</t>
  </si>
  <si>
    <t>В</t>
  </si>
  <si>
    <t>х1</t>
  </si>
  <si>
    <t>х2</t>
  </si>
  <si>
    <t>х3</t>
  </si>
  <si>
    <t>х4</t>
  </si>
  <si>
    <t>х5</t>
  </si>
  <si>
    <t>індексний рядок</t>
  </si>
  <si>
    <t>Умова:</t>
  </si>
  <si>
    <t>1. Приводимо до канонічного вигляду</t>
  </si>
  <si>
    <t>x1</t>
  </si>
  <si>
    <t>-X1</t>
  </si>
  <si>
    <t>-3x2</t>
  </si>
  <si>
    <t>-x3</t>
  </si>
  <si>
    <t>x4</t>
  </si>
  <si>
    <t>x5</t>
  </si>
  <si>
    <t>y1</t>
  </si>
  <si>
    <t>0</t>
  </si>
  <si>
    <t>M</t>
  </si>
  <si>
    <t>x2</t>
  </si>
  <si>
    <t>-М</t>
  </si>
  <si>
    <t>Fmin=</t>
  </si>
  <si>
    <t>*(-1) --&gt;</t>
  </si>
  <si>
    <t xml:space="preserve">,   </t>
  </si>
  <si>
    <t xml:space="preserve">             </t>
  </si>
  <si>
    <t xml:space="preserve">               </t>
  </si>
  <si>
    <t xml:space="preserve"> - штучні змінні,</t>
  </si>
  <si>
    <t xml:space="preserve">Оскільки в </t>
  </si>
  <si>
    <t xml:space="preserve"> - рядку немає від’ємних чисел і в базисі немає штучних векторів, то план оптимальний </t>
  </si>
  <si>
    <t xml:space="preserve">              </t>
  </si>
  <si>
    <t xml:space="preserve">або </t>
  </si>
  <si>
    <t>y2</t>
  </si>
  <si>
    <t xml:space="preserve">  -М</t>
  </si>
  <si>
    <t xml:space="preserve">  -13М</t>
  </si>
  <si>
    <t xml:space="preserve">  -2М  </t>
  </si>
  <si>
    <t xml:space="preserve">  -2М</t>
  </si>
  <si>
    <t>-2M</t>
  </si>
  <si>
    <t xml:space="preserve">  М</t>
  </si>
  <si>
    <t>або</t>
  </si>
  <si>
    <t>34x2</t>
  </si>
  <si>
    <t>34x1</t>
  </si>
  <si>
    <t>N=34</t>
  </si>
  <si>
    <t>Х=</t>
  </si>
  <si>
    <t>(0,38; 0,39; 3,77;  0;  0)</t>
  </si>
  <si>
    <t>0+10М</t>
  </si>
  <si>
    <t>3+м</t>
  </si>
  <si>
    <t>2+34м</t>
  </si>
  <si>
    <t>Fmin</t>
  </si>
  <si>
    <t>X=</t>
  </si>
  <si>
    <t>x3</t>
  </si>
  <si>
    <t xml:space="preserve">N = </t>
  </si>
  <si>
    <t xml:space="preserve">M = </t>
  </si>
  <si>
    <t>3+M</t>
  </si>
  <si>
    <t>2+34M</t>
  </si>
  <si>
    <t>Макс</t>
  </si>
  <si>
    <t xml:space="preserve">F = </t>
  </si>
  <si>
    <t xml:space="preserve">x1 = </t>
  </si>
  <si>
    <t xml:space="preserve">x2 = </t>
  </si>
  <si>
    <t xml:space="preserve">x3 = </t>
  </si>
  <si>
    <t xml:space="preserve">x4 = </t>
  </si>
  <si>
    <t>x5 =</t>
  </si>
  <si>
    <t>=</t>
  </si>
  <si>
    <t>M =</t>
  </si>
  <si>
    <t>Канонічна форма:</t>
  </si>
  <si>
    <t>b</t>
  </si>
  <si>
    <t xml:space="preserve">x1 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</si>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</sst>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entury Gothic"/>
      <family val="2"/>
      <charset val="1"/>
      <scheme val="minor"/>
    </font>
    <font>
      <sz val="11"/>
      <color theme="1"/>
      <name val="Century Gothic"/>
      <family val="2"/>
      <charset val="204"/>
      <scheme val="minor"/>
    </font>
    <font>
      <b/>
      <sz val="11"/>
      <color theme="1"/>
      <name val="Century Gothic"/>
      <family val="2"/>
      <charset val="204"/>
      <scheme val="minor"/>
    </font>
    <font>
      <sz val="12"/>
      <color theme="1"/>
      <name val="Century Gothic"/>
      <family val="2"/>
      <charset val="1"/>
      <scheme val="minor"/>
    </font>
    <font>
      <b/>
      <sz val="12"/>
      <color theme="1"/>
      <name val="Century Gothic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FF0000"/>
      <name val="Century Gothic"/>
      <family val="2"/>
      <charset val="1"/>
      <scheme val="minor"/>
    </font>
    <font>
      <sz val="12"/>
      <color rgb="FFFF0000"/>
      <name val="Century Gothic"/>
      <family val="2"/>
      <charset val="1"/>
      <scheme val="minor"/>
    </font>
    <font>
      <sz val="12"/>
      <name val="Century Gothic"/>
      <family val="2"/>
      <charset val="1"/>
      <scheme val="minor"/>
    </font>
    <font>
      <sz val="11"/>
      <name val="Century Gothic"/>
      <family val="2"/>
      <charset val="1"/>
      <scheme val="minor"/>
    </font>
    <font>
      <sz val="8"/>
      <name val="Century Gothic"/>
      <family val="2"/>
      <charset val="1"/>
      <scheme val="minor"/>
    </font>
    <font>
      <b/>
      <sz val="11"/>
      <color rgb="FFFF0000"/>
      <name val="Century Gothic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0" fillId="0" borderId="1" xfId="0" quotePrefix="1" applyBorder="1"/>
    <xf numFmtId="0" fontId="0" fillId="0" borderId="3" xfId="0" quotePrefix="1" applyBorder="1"/>
    <xf numFmtId="0" fontId="0" fillId="0" borderId="4" xfId="0" quotePrefix="1" applyBorder="1"/>
    <xf numFmtId="0" fontId="0" fillId="0" borderId="6" xfId="0" quotePrefix="1" applyBorder="1"/>
    <xf numFmtId="0" fontId="0" fillId="0" borderId="5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2" xfId="0" quotePrefix="1" applyBorder="1"/>
    <xf numFmtId="0" fontId="0" fillId="0" borderId="13" xfId="0" quotePrefix="1" applyBorder="1"/>
    <xf numFmtId="0" fontId="0" fillId="0" borderId="15" xfId="0" quotePrefix="1" applyBorder="1"/>
    <xf numFmtId="0" fontId="0" fillId="0" borderId="16" xfId="0" quotePrefix="1" applyBorder="1"/>
    <xf numFmtId="0" fontId="0" fillId="0" borderId="7" xfId="0" quotePrefix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8" xfId="0" quotePrefix="1" applyFill="1" applyBorder="1"/>
    <xf numFmtId="0" fontId="0" fillId="2" borderId="9" xfId="0" quotePrefix="1" applyFill="1" applyBorder="1"/>
    <xf numFmtId="0" fontId="0" fillId="2" borderId="2" xfId="0" quotePrefix="1" applyFill="1" applyBorder="1"/>
    <xf numFmtId="0" fontId="0" fillId="2" borderId="5" xfId="0" quotePrefix="1" applyFill="1" applyBorder="1"/>
    <xf numFmtId="0" fontId="0" fillId="2" borderId="6" xfId="0" quotePrefix="1" applyFill="1" applyBorder="1"/>
    <xf numFmtId="0" fontId="0" fillId="2" borderId="15" xfId="0" quotePrefix="1" applyFill="1" applyBorder="1"/>
    <xf numFmtId="0" fontId="0" fillId="2" borderId="7" xfId="0" quotePrefix="1" applyFill="1" applyBorder="1"/>
    <xf numFmtId="0" fontId="0" fillId="2" borderId="17" xfId="0" quotePrefix="1" applyFill="1" applyBorder="1"/>
    <xf numFmtId="0" fontId="0" fillId="2" borderId="18" xfId="0" quotePrefix="1" applyFill="1" applyBorder="1"/>
    <xf numFmtId="0" fontId="0" fillId="2" borderId="19" xfId="0" applyFill="1" applyBorder="1"/>
    <xf numFmtId="0" fontId="0" fillId="2" borderId="20" xfId="0" quotePrefix="1" applyFill="1" applyBorder="1"/>
    <xf numFmtId="0" fontId="0" fillId="2" borderId="21" xfId="0" quotePrefix="1" applyFill="1" applyBorder="1"/>
    <xf numFmtId="0" fontId="0" fillId="2" borderId="22" xfId="0" quotePrefix="1" applyFill="1" applyBorder="1"/>
    <xf numFmtId="0" fontId="0" fillId="2" borderId="23" xfId="0" quotePrefix="1" applyFill="1" applyBorder="1"/>
    <xf numFmtId="0" fontId="0" fillId="2" borderId="24" xfId="0" quotePrefix="1" applyFill="1" applyBorder="1"/>
    <xf numFmtId="0" fontId="0" fillId="2" borderId="25" xfId="0" quotePrefix="1" applyFill="1" applyBorder="1"/>
    <xf numFmtId="0" fontId="0" fillId="2" borderId="26" xfId="0" quotePrefix="1" applyFill="1" applyBorder="1"/>
    <xf numFmtId="0" fontId="0" fillId="2" borderId="27" xfId="0" quotePrefix="1" applyFill="1" applyBorder="1"/>
    <xf numFmtId="0" fontId="0" fillId="2" borderId="28" xfId="0" quotePrefix="1" applyFill="1" applyBorder="1"/>
    <xf numFmtId="0" fontId="0" fillId="0" borderId="26" xfId="0" quotePrefix="1" applyBorder="1"/>
    <xf numFmtId="0" fontId="0" fillId="3" borderId="3" xfId="0" quotePrefix="1" applyFill="1" applyBorder="1"/>
    <xf numFmtId="0" fontId="0" fillId="3" borderId="8" xfId="0" quotePrefix="1" applyFill="1" applyBorder="1"/>
    <xf numFmtId="0" fontId="0" fillId="3" borderId="17" xfId="0" quotePrefix="1" applyFill="1" applyBorder="1"/>
    <xf numFmtId="0" fontId="0" fillId="3" borderId="15" xfId="0" quotePrefix="1" applyFill="1" applyBorder="1"/>
    <xf numFmtId="0" fontId="0" fillId="3" borderId="18" xfId="0" quotePrefix="1" applyFill="1" applyBorder="1"/>
    <xf numFmtId="0" fontId="0" fillId="3" borderId="27" xfId="0" quotePrefix="1" applyFill="1" applyBorder="1"/>
    <xf numFmtId="0" fontId="0" fillId="3" borderId="24" xfId="0" quotePrefix="1" applyFill="1" applyBorder="1"/>
    <xf numFmtId="0" fontId="0" fillId="3" borderId="5" xfId="0" quotePrefix="1" applyFill="1" applyBorder="1"/>
    <xf numFmtId="0" fontId="0" fillId="3" borderId="6" xfId="0" quotePrefix="1" applyFill="1" applyBorder="1"/>
    <xf numFmtId="0" fontId="0" fillId="3" borderId="21" xfId="0" quotePrefix="1" applyFill="1" applyBorder="1"/>
    <xf numFmtId="0" fontId="0" fillId="3" borderId="7" xfId="0" quotePrefix="1" applyFill="1" applyBorder="1"/>
    <xf numFmtId="0" fontId="0" fillId="3" borderId="9" xfId="0" quotePrefix="1" applyFill="1" applyBorder="1"/>
    <xf numFmtId="0" fontId="0" fillId="3" borderId="22" xfId="0" quotePrefix="1" applyFill="1" applyBorder="1"/>
    <xf numFmtId="0" fontId="4" fillId="0" borderId="1" xfId="0" applyFont="1" applyBorder="1"/>
    <xf numFmtId="0" fontId="4" fillId="0" borderId="1" xfId="0" quotePrefix="1" applyFont="1" applyBorder="1"/>
    <xf numFmtId="0" fontId="2" fillId="0" borderId="0" xfId="0" applyFont="1"/>
    <xf numFmtId="0" fontId="5" fillId="0" borderId="0" xfId="0" applyFont="1" applyAlignment="1">
      <alignment vertical="center"/>
    </xf>
    <xf numFmtId="0" fontId="0" fillId="5" borderId="0" xfId="0" applyFill="1"/>
    <xf numFmtId="0" fontId="5" fillId="0" borderId="0" xfId="0" applyFont="1" applyAlignment="1">
      <alignment horizontal="left" vertical="center" indent="4"/>
    </xf>
    <xf numFmtId="0" fontId="5" fillId="0" borderId="1" xfId="0" applyFont="1" applyBorder="1" applyAlignment="1">
      <alignment horizontal="center" vertical="center" wrapText="1"/>
    </xf>
    <xf numFmtId="0" fontId="0" fillId="0" borderId="2" xfId="0" quotePrefix="1" applyBorder="1"/>
    <xf numFmtId="0" fontId="5" fillId="0" borderId="12" xfId="0" applyFont="1" applyBorder="1" applyAlignment="1">
      <alignment horizontal="center" vertical="center" wrapText="1"/>
    </xf>
    <xf numFmtId="0" fontId="0" fillId="0" borderId="32" xfId="0" quotePrefix="1" applyBorder="1"/>
    <xf numFmtId="0" fontId="0" fillId="0" borderId="1" xfId="0" quotePrefix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31" xfId="0" quotePrefix="1" applyBorder="1"/>
    <xf numFmtId="0" fontId="5" fillId="0" borderId="13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33" xfId="0" quotePrefix="1" applyBorder="1"/>
    <xf numFmtId="0" fontId="7" fillId="0" borderId="8" xfId="0" quotePrefix="1" applyFont="1" applyBorder="1"/>
    <xf numFmtId="0" fontId="7" fillId="0" borderId="9" xfId="0" quotePrefix="1" applyFont="1" applyBorder="1"/>
    <xf numFmtId="0" fontId="7" fillId="0" borderId="12" xfId="0" quotePrefix="1" applyFont="1" applyBorder="1" applyAlignment="1">
      <alignment horizontal="center"/>
    </xf>
    <xf numFmtId="0" fontId="6" fillId="0" borderId="8" xfId="0" quotePrefix="1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0" fillId="6" borderId="3" xfId="0" quotePrefix="1" applyFill="1" applyBorder="1"/>
    <xf numFmtId="0" fontId="5" fillId="6" borderId="8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0" fillId="6" borderId="3" xfId="0" quotePrefix="1" applyFill="1" applyBorder="1" applyAlignment="1">
      <alignment horizontal="center"/>
    </xf>
    <xf numFmtId="0" fontId="0" fillId="6" borderId="33" xfId="0" quotePrefix="1" applyFill="1" applyBorder="1"/>
    <xf numFmtId="0" fontId="7" fillId="6" borderId="10" xfId="0" quotePrefix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8" fillId="0" borderId="10" xfId="0" quotePrefix="1" applyFont="1" applyBorder="1" applyAlignment="1">
      <alignment horizontal="center"/>
    </xf>
    <xf numFmtId="0" fontId="0" fillId="4" borderId="3" xfId="0" quotePrefix="1" applyFill="1" applyBorder="1"/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0" fillId="8" borderId="3" xfId="0" quotePrefix="1" applyFill="1" applyBorder="1"/>
    <xf numFmtId="0" fontId="5" fillId="8" borderId="8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0" fillId="8" borderId="3" xfId="0" quotePrefix="1" applyFill="1" applyBorder="1" applyAlignment="1">
      <alignment horizontal="center"/>
    </xf>
    <xf numFmtId="0" fontId="6" fillId="8" borderId="8" xfId="0" quotePrefix="1" applyFont="1" applyFill="1" applyBorder="1" applyAlignment="1">
      <alignment horizontal="center"/>
    </xf>
    <xf numFmtId="0" fontId="0" fillId="8" borderId="31" xfId="0" quotePrefix="1" applyFill="1" applyBorder="1"/>
    <xf numFmtId="0" fontId="7" fillId="8" borderId="12" xfId="0" quotePrefix="1" applyFont="1" applyFill="1" applyBorder="1" applyAlignment="1">
      <alignment horizontal="center"/>
    </xf>
    <xf numFmtId="0" fontId="8" fillId="0" borderId="1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4" borderId="3" xfId="0" quotePrefix="1" applyFont="1" applyFill="1" applyBorder="1" applyAlignment="1">
      <alignment horizontal="center"/>
    </xf>
    <xf numFmtId="0" fontId="0" fillId="4" borderId="31" xfId="0" quotePrefix="1" applyFill="1" applyBorder="1"/>
    <xf numFmtId="0" fontId="8" fillId="4" borderId="12" xfId="0" quotePrefix="1" applyFont="1" applyFill="1" applyBorder="1" applyAlignment="1">
      <alignment horizontal="center"/>
    </xf>
    <xf numFmtId="0" fontId="3" fillId="7" borderId="3" xfId="0" quotePrefix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7" xfId="0" quotePrefix="1" applyBorder="1"/>
    <xf numFmtId="0" fontId="0" fillId="0" borderId="28" xfId="0" quotePrefix="1" applyBorder="1"/>
    <xf numFmtId="0" fontId="0" fillId="9" borderId="2" xfId="0" quotePrefix="1" applyFill="1" applyBorder="1"/>
    <xf numFmtId="0" fontId="0" fillId="9" borderId="5" xfId="0" quotePrefix="1" applyFill="1" applyBorder="1"/>
    <xf numFmtId="0" fontId="0" fillId="9" borderId="7" xfId="0" quotePrefix="1" applyFill="1" applyBorder="1"/>
    <xf numFmtId="0" fontId="0" fillId="9" borderId="26" xfId="0" quotePrefix="1" applyFill="1" applyBorder="1"/>
    <xf numFmtId="0" fontId="0" fillId="0" borderId="14" xfId="0" quotePrefix="1" applyBorder="1"/>
    <xf numFmtId="0" fontId="0" fillId="5" borderId="9" xfId="0" quotePrefix="1" applyFill="1" applyBorder="1"/>
    <xf numFmtId="0" fontId="6" fillId="0" borderId="23" xfId="0" quotePrefix="1" applyFont="1" applyBorder="1"/>
    <xf numFmtId="0" fontId="6" fillId="0" borderId="9" xfId="0" quotePrefix="1" applyFont="1" applyBorder="1"/>
    <xf numFmtId="0" fontId="9" fillId="0" borderId="4" xfId="0" quotePrefix="1" applyFont="1" applyBorder="1"/>
    <xf numFmtId="0" fontId="0" fillId="5" borderId="3" xfId="0" quotePrefix="1" applyFill="1" applyBorder="1"/>
    <xf numFmtId="0" fontId="0" fillId="5" borderId="8" xfId="0" quotePrefix="1" applyFill="1" applyBorder="1"/>
    <xf numFmtId="0" fontId="0" fillId="5" borderId="10" xfId="0" quotePrefix="1" applyFill="1" applyBorder="1"/>
    <xf numFmtId="0" fontId="0" fillId="5" borderId="1" xfId="0" quotePrefix="1" applyFill="1" applyBorder="1"/>
    <xf numFmtId="0" fontId="0" fillId="5" borderId="12" xfId="0" quotePrefix="1" applyFill="1" applyBorder="1"/>
    <xf numFmtId="0" fontId="0" fillId="5" borderId="26" xfId="0" quotePrefix="1" applyFill="1" applyBorder="1"/>
    <xf numFmtId="0" fontId="6" fillId="5" borderId="23" xfId="0" quotePrefix="1" applyFont="1" applyFill="1" applyBorder="1"/>
    <xf numFmtId="0" fontId="0" fillId="5" borderId="2" xfId="0" quotePrefix="1" applyFill="1" applyBorder="1"/>
    <xf numFmtId="0" fontId="6" fillId="5" borderId="4" xfId="0" quotePrefix="1" applyFont="1" applyFill="1" applyBorder="1"/>
    <xf numFmtId="0" fontId="0" fillId="5" borderId="14" xfId="0" quotePrefix="1" applyFill="1" applyBorder="1"/>
    <xf numFmtId="0" fontId="0" fillId="5" borderId="11" xfId="0" quotePrefix="1" applyFill="1" applyBorder="1"/>
    <xf numFmtId="0" fontId="0" fillId="5" borderId="15" xfId="0" quotePrefix="1" applyFill="1" applyBorder="1"/>
    <xf numFmtId="0" fontId="0" fillId="0" borderId="19" xfId="0" applyBorder="1"/>
    <xf numFmtId="0" fontId="0" fillId="5" borderId="5" xfId="0" quotePrefix="1" applyFill="1" applyBorder="1"/>
    <xf numFmtId="0" fontId="0" fillId="5" borderId="6" xfId="0" quotePrefix="1" applyFill="1" applyBorder="1"/>
    <xf numFmtId="0" fontId="0" fillId="5" borderId="7" xfId="0" quotePrefix="1" applyFill="1" applyBorder="1"/>
    <xf numFmtId="0" fontId="0" fillId="0" borderId="36" xfId="0" applyBorder="1"/>
    <xf numFmtId="164" fontId="0" fillId="0" borderId="0" xfId="0" applyNumberFormat="1"/>
    <xf numFmtId="0" fontId="0" fillId="0" borderId="2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2" borderId="7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0" fillId="2" borderId="9" xfId="0" quotePrefix="1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0" borderId="34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0" fillId="0" borderId="25" xfId="0" quotePrefix="1" applyBorder="1" applyAlignment="1">
      <alignment horizontal="center" vertical="center"/>
    </xf>
    <xf numFmtId="0" fontId="0" fillId="9" borderId="17" xfId="0" quotePrefix="1" applyFill="1" applyBorder="1" applyAlignment="1">
      <alignment horizontal="center" vertical="center"/>
    </xf>
    <xf numFmtId="0" fontId="0" fillId="9" borderId="18" xfId="0" quotePrefix="1" applyFill="1" applyBorder="1" applyAlignment="1">
      <alignment horizontal="center" vertical="center"/>
    </xf>
    <xf numFmtId="0" fontId="0" fillId="7" borderId="3" xfId="0" quotePrefix="1" applyFill="1" applyBorder="1" applyAlignment="1">
      <alignment horizontal="center" vertical="center"/>
    </xf>
    <xf numFmtId="0" fontId="0" fillId="7" borderId="8" xfId="0" quotePrefix="1" applyFill="1" applyBorder="1" applyAlignment="1">
      <alignment horizontal="center" vertical="center"/>
    </xf>
    <xf numFmtId="0" fontId="0" fillId="5" borderId="17" xfId="0" quotePrefix="1" applyFill="1" applyBorder="1" applyAlignment="1">
      <alignment horizontal="center" vertical="center"/>
    </xf>
    <xf numFmtId="0" fontId="0" fillId="5" borderId="18" xfId="0" quotePrefix="1" applyFill="1" applyBorder="1" applyAlignment="1">
      <alignment horizontal="center" vertical="center"/>
    </xf>
    <xf numFmtId="0" fontId="0" fillId="5" borderId="4" xfId="0" quotePrefix="1" applyFill="1" applyBorder="1"/>
    <xf numFmtId="0" fontId="0" fillId="0" borderId="10" xfId="0" quotePrefix="1" applyFill="1" applyBorder="1"/>
    <xf numFmtId="0" fontId="0" fillId="0" borderId="2" xfId="0" quotePrefix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17" xfId="0" quotePrefix="1" applyFill="1" applyBorder="1" applyAlignment="1">
      <alignment horizontal="center" vertical="center"/>
    </xf>
    <xf numFmtId="0" fontId="0" fillId="0" borderId="3" xfId="0" quotePrefix="1" applyFill="1" applyBorder="1"/>
    <xf numFmtId="0" fontId="0" fillId="0" borderId="4" xfId="0" quotePrefix="1" applyFill="1" applyBorder="1"/>
    <xf numFmtId="0" fontId="0" fillId="0" borderId="7" xfId="0" quotePrefix="1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8" xfId="0" quotePrefix="1" applyFill="1" applyBorder="1" applyAlignment="1">
      <alignment horizontal="center" vertical="center"/>
    </xf>
    <xf numFmtId="0" fontId="0" fillId="0" borderId="8" xfId="0" quotePrefix="1" applyFill="1" applyBorder="1"/>
    <xf numFmtId="0" fontId="0" fillId="0" borderId="9" xfId="0" quotePrefix="1" applyFill="1" applyBorder="1"/>
    <xf numFmtId="0" fontId="0" fillId="0" borderId="2" xfId="0" quotePrefix="1" applyFill="1" applyBorder="1"/>
    <xf numFmtId="0" fontId="0" fillId="0" borderId="14" xfId="0" quotePrefix="1" applyFill="1" applyBorder="1"/>
    <xf numFmtId="0" fontId="0" fillId="0" borderId="11" xfId="0" quotePrefix="1" applyFill="1" applyBorder="1"/>
    <xf numFmtId="0" fontId="0" fillId="0" borderId="5" xfId="0" quotePrefix="1" applyFill="1" applyBorder="1"/>
    <xf numFmtId="0" fontId="0" fillId="0" borderId="6" xfId="0" quotePrefix="1" applyFill="1" applyBorder="1"/>
    <xf numFmtId="0" fontId="0" fillId="0" borderId="15" xfId="0" quotePrefix="1" applyFill="1" applyBorder="1"/>
    <xf numFmtId="0" fontId="0" fillId="0" borderId="1" xfId="0" quotePrefix="1" applyFill="1" applyBorder="1"/>
    <xf numFmtId="0" fontId="0" fillId="0" borderId="7" xfId="0" quotePrefix="1" applyFill="1" applyBorder="1"/>
    <xf numFmtId="0" fontId="0" fillId="0" borderId="16" xfId="0" quotePrefix="1" applyFill="1" applyBorder="1"/>
    <xf numFmtId="0" fontId="0" fillId="0" borderId="12" xfId="0" quotePrefix="1" applyFill="1" applyBorder="1"/>
    <xf numFmtId="0" fontId="0" fillId="0" borderId="13" xfId="0" quotePrefix="1" applyFill="1" applyBorder="1"/>
    <xf numFmtId="0" fontId="0" fillId="0" borderId="26" xfId="0" quotePrefix="1" applyFill="1" applyBorder="1"/>
    <xf numFmtId="0" fontId="0" fillId="0" borderId="29" xfId="0" quotePrefix="1" applyFill="1" applyBorder="1"/>
    <xf numFmtId="0" fontId="0" fillId="0" borderId="30" xfId="0" quotePrefix="1" applyFill="1" applyBorder="1"/>
    <xf numFmtId="0" fontId="0" fillId="0" borderId="24" xfId="0" quotePrefix="1" applyFill="1" applyBorder="1"/>
    <xf numFmtId="0" fontId="0" fillId="0" borderId="25" xfId="0" quotePrefix="1" applyFill="1" applyBorder="1"/>
    <xf numFmtId="0" fontId="0" fillId="10" borderId="9" xfId="0" quotePrefix="1" applyFill="1" applyBorder="1"/>
    <xf numFmtId="0" fontId="0" fillId="10" borderId="4" xfId="0" quotePrefix="1" applyFill="1" applyBorder="1"/>
    <xf numFmtId="0" fontId="0" fillId="10" borderId="23" xfId="0" quotePrefix="1" applyFill="1" applyBorder="1"/>
    <xf numFmtId="0" fontId="0" fillId="11" borderId="26" xfId="0" quotePrefix="1" applyFill="1" applyBorder="1"/>
    <xf numFmtId="0" fontId="0" fillId="11" borderId="23" xfId="0" quotePrefix="1" applyFill="1" applyBorder="1"/>
    <xf numFmtId="0" fontId="0" fillId="11" borderId="0" xfId="0" applyFill="1"/>
    <xf numFmtId="0" fontId="0" fillId="5" borderId="23" xfId="0" quotePrefix="1" applyFill="1" applyBorder="1"/>
    <xf numFmtId="0" fontId="0" fillId="0" borderId="0" xfId="0" applyFill="1"/>
    <xf numFmtId="0" fontId="0" fillId="0" borderId="37" xfId="0" quotePrefix="1" applyFill="1" applyBorder="1"/>
    <xf numFmtId="0" fontId="0" fillId="0" borderId="0" xfId="0" quotePrefix="1" applyFill="1" applyBorder="1"/>
    <xf numFmtId="0" fontId="0" fillId="0" borderId="35" xfId="0" quotePrefix="1" applyFill="1" applyBorder="1"/>
    <xf numFmtId="0" fontId="0" fillId="5" borderId="35" xfId="0" quotePrefix="1" applyFill="1" applyBorder="1"/>
    <xf numFmtId="0" fontId="0" fillId="0" borderId="41" xfId="0" quotePrefix="1" applyFill="1" applyBorder="1"/>
    <xf numFmtId="0" fontId="0" fillId="5" borderId="21" xfId="0" quotePrefix="1" applyFill="1" applyBorder="1"/>
    <xf numFmtId="0" fontId="0" fillId="0" borderId="21" xfId="0" quotePrefix="1" applyFill="1" applyBorder="1"/>
    <xf numFmtId="0" fontId="0" fillId="0" borderId="33" xfId="0" quotePrefix="1" applyFill="1" applyBorder="1"/>
    <xf numFmtId="0" fontId="0" fillId="0" borderId="40" xfId="0" quotePrefix="1" applyFill="1" applyBorder="1"/>
    <xf numFmtId="0" fontId="0" fillId="0" borderId="42" xfId="0" applyFill="1" applyBorder="1"/>
    <xf numFmtId="0" fontId="0" fillId="5" borderId="43" xfId="0" applyFill="1" applyBorder="1"/>
    <xf numFmtId="0" fontId="0" fillId="0" borderId="44" xfId="0" applyFill="1" applyBorder="1"/>
    <xf numFmtId="0" fontId="0" fillId="5" borderId="33" xfId="0" quotePrefix="1" applyFill="1" applyBorder="1"/>
    <xf numFmtId="0" fontId="0" fillId="5" borderId="42" xfId="0" applyFill="1" applyBorder="1"/>
    <xf numFmtId="0" fontId="4" fillId="0" borderId="45" xfId="0" applyFont="1" applyFill="1" applyBorder="1"/>
    <xf numFmtId="0" fontId="0" fillId="0" borderId="1" xfId="0" applyBorder="1"/>
    <xf numFmtId="0" fontId="0" fillId="0" borderId="26" xfId="0" applyBorder="1"/>
    <xf numFmtId="0" fontId="0" fillId="0" borderId="30" xfId="0" applyBorder="1"/>
    <xf numFmtId="0" fontId="2" fillId="0" borderId="26" xfId="0" applyFont="1" applyBorder="1"/>
    <xf numFmtId="0" fontId="2" fillId="0" borderId="30" xfId="0" applyFont="1" applyBorder="1"/>
    <xf numFmtId="0" fontId="1" fillId="0" borderId="30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2" fillId="0" borderId="29" xfId="0" applyFont="1" applyBorder="1"/>
    <xf numFmtId="0" fontId="0" fillId="0" borderId="29" xfId="0" applyBorder="1"/>
    <xf numFmtId="0" fontId="2" fillId="0" borderId="30" xfId="0" applyFont="1" applyFill="1" applyBorder="1"/>
    <xf numFmtId="0" fontId="2" fillId="12" borderId="26" xfId="0" applyFont="1" applyFill="1" applyBorder="1"/>
    <xf numFmtId="0" fontId="0" fillId="12" borderId="30" xfId="0" applyFill="1" applyBorder="1"/>
    <xf numFmtId="0" fontId="0" fillId="0" borderId="34" xfId="0" applyBorder="1"/>
    <xf numFmtId="0" fontId="0" fillId="0" borderId="24" xfId="0" applyBorder="1"/>
    <xf numFmtId="0" fontId="0" fillId="0" borderId="25" xfId="0" applyBorder="1"/>
    <xf numFmtId="0" fontId="2" fillId="0" borderId="39" xfId="0" applyFont="1" applyBorder="1"/>
    <xf numFmtId="0" fontId="0" fillId="12" borderId="9" xfId="0" quotePrefix="1" applyFill="1" applyBorder="1"/>
    <xf numFmtId="0" fontId="0" fillId="0" borderId="0" xfId="0" quotePrefix="1" applyFill="1" applyBorder="1" applyAlignment="1">
      <alignment horizontal="center"/>
    </xf>
    <xf numFmtId="0" fontId="0" fillId="5" borderId="24" xfId="0" quotePrefix="1" applyFill="1" applyBorder="1"/>
    <xf numFmtId="0" fontId="2" fillId="5" borderId="29" xfId="0" quotePrefix="1" applyFont="1" applyFill="1" applyBorder="1" applyAlignment="1">
      <alignment horizontal="center"/>
    </xf>
    <xf numFmtId="0" fontId="2" fillId="0" borderId="29" xfId="0" quotePrefix="1" applyFont="1" applyFill="1" applyBorder="1" applyAlignment="1">
      <alignment horizontal="center"/>
    </xf>
    <xf numFmtId="0" fontId="2" fillId="0" borderId="30" xfId="0" quotePrefix="1" applyFont="1" applyFill="1" applyBorder="1" applyAlignment="1">
      <alignment horizontal="center"/>
    </xf>
    <xf numFmtId="0" fontId="2" fillId="0" borderId="35" xfId="0" quotePrefix="1" applyFont="1" applyFill="1" applyBorder="1" applyAlignment="1">
      <alignment horizontal="center" vertical="center"/>
    </xf>
    <xf numFmtId="0" fontId="2" fillId="0" borderId="32" xfId="0" quotePrefix="1" applyFont="1" applyFill="1" applyBorder="1" applyAlignment="1">
      <alignment horizontal="center" vertical="center"/>
    </xf>
    <xf numFmtId="0" fontId="2" fillId="0" borderId="34" xfId="0" quotePrefix="1" applyFont="1" applyFill="1" applyBorder="1" applyAlignment="1">
      <alignment horizontal="center" vertical="center"/>
    </xf>
    <xf numFmtId="0" fontId="2" fillId="0" borderId="27" xfId="0" quotePrefix="1" applyFont="1" applyFill="1" applyBorder="1" applyAlignment="1">
      <alignment horizontal="center"/>
    </xf>
    <xf numFmtId="0" fontId="2" fillId="0" borderId="42" xfId="0" quotePrefix="1" applyFont="1" applyFill="1" applyBorder="1" applyAlignment="1">
      <alignment horizontal="center" vertical="center"/>
    </xf>
    <xf numFmtId="0" fontId="0" fillId="0" borderId="45" xfId="0" quotePrefix="1" applyFill="1" applyBorder="1"/>
    <xf numFmtId="0" fontId="0" fillId="5" borderId="45" xfId="0" quotePrefix="1" applyFill="1" applyBorder="1"/>
    <xf numFmtId="0" fontId="0" fillId="12" borderId="7" xfId="0" quotePrefix="1" applyFill="1" applyBorder="1"/>
    <xf numFmtId="0" fontId="0" fillId="12" borderId="8" xfId="0" quotePrefix="1" applyFill="1" applyBorder="1"/>
    <xf numFmtId="0" fontId="0" fillId="5" borderId="46" xfId="0" applyFill="1" applyBorder="1"/>
    <xf numFmtId="0" fontId="6" fillId="0" borderId="47" xfId="0" applyFont="1" applyFill="1" applyBorder="1"/>
    <xf numFmtId="0" fontId="0" fillId="0" borderId="48" xfId="0" applyFill="1" applyBorder="1"/>
    <xf numFmtId="0" fontId="2" fillId="5" borderId="50" xfId="0" quotePrefix="1" applyFont="1" applyFill="1" applyBorder="1"/>
    <xf numFmtId="0" fontId="2" fillId="0" borderId="51" xfId="0" quotePrefix="1" applyFont="1" applyFill="1" applyBorder="1"/>
    <xf numFmtId="0" fontId="2" fillId="0" borderId="52" xfId="0" quotePrefix="1" applyFont="1" applyFill="1" applyBorder="1"/>
    <xf numFmtId="0" fontId="2" fillId="0" borderId="53" xfId="0" quotePrefix="1" applyFont="1" applyFill="1" applyBorder="1" applyAlignment="1">
      <alignment horizontal="center" vertical="center"/>
    </xf>
    <xf numFmtId="0" fontId="2" fillId="0" borderId="43" xfId="0" quotePrefix="1" applyFont="1" applyFill="1" applyBorder="1" applyAlignment="1">
      <alignment horizontal="center" vertical="center"/>
    </xf>
    <xf numFmtId="0" fontId="0" fillId="0" borderId="19" xfId="0" quotePrefix="1" applyFill="1" applyBorder="1"/>
    <xf numFmtId="0" fontId="0" fillId="12" borderId="53" xfId="0" quotePrefix="1" applyFill="1" applyBorder="1"/>
    <xf numFmtId="0" fontId="0" fillId="12" borderId="2" xfId="0" quotePrefix="1" applyFill="1" applyBorder="1"/>
    <xf numFmtId="0" fontId="2" fillId="5" borderId="27" xfId="0" quotePrefix="1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50" xfId="0" quotePrefix="1" applyFont="1" applyFill="1" applyBorder="1"/>
    <xf numFmtId="0" fontId="2" fillId="5" borderId="51" xfId="0" quotePrefix="1" applyFont="1" applyFill="1" applyBorder="1"/>
    <xf numFmtId="0" fontId="2" fillId="0" borderId="12" xfId="0" quotePrefix="1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/>
    </xf>
    <xf numFmtId="0" fontId="0" fillId="0" borderId="54" xfId="0" quotePrefix="1" applyFill="1" applyBorder="1"/>
    <xf numFmtId="0" fontId="0" fillId="0" borderId="32" xfId="0" quotePrefix="1" applyFill="1" applyBorder="1"/>
    <xf numFmtId="0" fontId="0" fillId="5" borderId="55" xfId="0" quotePrefix="1" applyFill="1" applyBorder="1"/>
    <xf numFmtId="0" fontId="0" fillId="0" borderId="46" xfId="0" applyFill="1" applyBorder="1"/>
    <xf numFmtId="0" fontId="0" fillId="5" borderId="47" xfId="0" applyFill="1" applyBorder="1"/>
    <xf numFmtId="0" fontId="0" fillId="0" borderId="56" xfId="0" quotePrefix="1" applyFill="1" applyBorder="1"/>
    <xf numFmtId="0" fontId="2" fillId="0" borderId="37" xfId="0" quotePrefix="1" applyFont="1" applyFill="1" applyBorder="1" applyAlignment="1">
      <alignment horizontal="center" vertical="center"/>
    </xf>
    <xf numFmtId="0" fontId="2" fillId="0" borderId="49" xfId="0" quotePrefix="1" applyFont="1" applyFill="1" applyBorder="1" applyAlignment="1">
      <alignment horizontal="center" vertical="center"/>
    </xf>
    <xf numFmtId="0" fontId="2" fillId="0" borderId="38" xfId="0" quotePrefix="1" applyFont="1" applyFill="1" applyBorder="1" applyAlignment="1">
      <alignment horizontal="center" vertical="center"/>
    </xf>
    <xf numFmtId="0" fontId="0" fillId="5" borderId="54" xfId="0" quotePrefix="1" applyFill="1" applyBorder="1"/>
    <xf numFmtId="0" fontId="2" fillId="5" borderId="52" xfId="0" quotePrefix="1" applyFont="1" applyFill="1" applyBorder="1"/>
    <xf numFmtId="0" fontId="0" fillId="0" borderId="0" xfId="0" applyFill="1" applyBorder="1"/>
    <xf numFmtId="0" fontId="0" fillId="5" borderId="20" xfId="0" applyFill="1" applyBorder="1"/>
    <xf numFmtId="0" fontId="0" fillId="0" borderId="34" xfId="0" quotePrefix="1" applyFill="1" applyBorder="1"/>
    <xf numFmtId="0" fontId="6" fillId="0" borderId="10" xfId="0" quotePrefix="1" applyFont="1" applyFill="1" applyBorder="1"/>
    <xf numFmtId="0" fontId="6" fillId="5" borderId="10" xfId="0" quotePrefix="1" applyFont="1" applyFill="1" applyBorder="1"/>
    <xf numFmtId="0" fontId="11" fillId="0" borderId="29" xfId="0" quotePrefix="1" applyFont="1" applyFill="1" applyBorder="1"/>
    <xf numFmtId="0" fontId="11" fillId="5" borderId="29" xfId="0" quotePrefix="1" applyFont="1" applyFill="1" applyBorder="1"/>
    <xf numFmtId="0" fontId="11" fillId="5" borderId="24" xfId="0" quotePrefix="1" applyFont="1" applyFill="1" applyBorder="1"/>
    <xf numFmtId="0" fontId="11" fillId="0" borderId="20" xfId="0" applyFont="1" applyFill="1" applyBorder="1"/>
    <xf numFmtId="0" fontId="11" fillId="0" borderId="48" xfId="0" applyFont="1" applyFill="1" applyBorder="1"/>
  </cellXfs>
  <cellStyles count="1">
    <cellStyle name="Обычный" xfId="0" builtinId="0"/>
  </cellStyles>
  <dxfs count="5"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wmf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wmf"/><Relationship Id="rId7" Type="http://schemas.openxmlformats.org/officeDocument/2006/relationships/image" Target="../media/image11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6" Type="http://schemas.openxmlformats.org/officeDocument/2006/relationships/image" Target="../media/image10.emf"/><Relationship Id="rId11" Type="http://schemas.openxmlformats.org/officeDocument/2006/relationships/image" Target="../media/image15.wmf"/><Relationship Id="rId5" Type="http://schemas.openxmlformats.org/officeDocument/2006/relationships/image" Target="../media/image9.wmf"/><Relationship Id="rId10" Type="http://schemas.openxmlformats.org/officeDocument/2006/relationships/image" Target="../media/image14.emf"/><Relationship Id="rId4" Type="http://schemas.openxmlformats.org/officeDocument/2006/relationships/image" Target="../media/image8.emf"/><Relationship Id="rId9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</xdr:colOff>
      <xdr:row>2</xdr:row>
      <xdr:rowOff>24765</xdr:rowOff>
    </xdr:from>
    <xdr:to>
      <xdr:col>3</xdr:col>
      <xdr:colOff>497205</xdr:colOff>
      <xdr:row>3</xdr:row>
      <xdr:rowOff>95250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808D859-A2D3-4382-B904-6272FBF6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" y="453390"/>
          <a:ext cx="1828800" cy="280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</xdr:colOff>
      <xdr:row>3</xdr:row>
      <xdr:rowOff>188595</xdr:rowOff>
    </xdr:from>
    <xdr:to>
      <xdr:col>3</xdr:col>
      <xdr:colOff>643890</xdr:colOff>
      <xdr:row>8</xdr:row>
      <xdr:rowOff>24765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D52CE1F-319D-428B-B4C2-86D5FCAC1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" y="826770"/>
          <a:ext cx="201168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95250</xdr:colOff>
      <xdr:row>3</xdr:row>
      <xdr:rowOff>104775</xdr:rowOff>
    </xdr:from>
    <xdr:to>
      <xdr:col>10</xdr:col>
      <xdr:colOff>400050</xdr:colOff>
      <xdr:row>6</xdr:row>
      <xdr:rowOff>161925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640EDA4-BA8A-4B4F-8095-EA2F10E49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742950"/>
          <a:ext cx="3733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7</xdr:row>
      <xdr:rowOff>38100</xdr:rowOff>
    </xdr:from>
    <xdr:to>
      <xdr:col>8</xdr:col>
      <xdr:colOff>400050</xdr:colOff>
      <xdr:row>8</xdr:row>
      <xdr:rowOff>104775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321C15D-9E9C-45D8-AD5A-093771958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514475"/>
          <a:ext cx="2266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419100</xdr:colOff>
      <xdr:row>52</xdr:row>
      <xdr:rowOff>152400</xdr:rowOff>
    </xdr:from>
    <xdr:to>
      <xdr:col>16</xdr:col>
      <xdr:colOff>38100</xdr:colOff>
      <xdr:row>55</xdr:row>
      <xdr:rowOff>200025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8C03825-8E72-4051-BEC8-E14078CFD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11353800"/>
          <a:ext cx="37338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533400</xdr:colOff>
      <xdr:row>57</xdr:row>
      <xdr:rowOff>47625</xdr:rowOff>
    </xdr:from>
    <xdr:to>
      <xdr:col>14</xdr:col>
      <xdr:colOff>57150</xdr:colOff>
      <xdr:row>58</xdr:row>
      <xdr:rowOff>114300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4135C0B-2AB9-4A43-A9EB-5B323CB26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2325350"/>
          <a:ext cx="2266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200026</xdr:rowOff>
    </xdr:from>
    <xdr:to>
      <xdr:col>3</xdr:col>
      <xdr:colOff>657507</xdr:colOff>
      <xdr:row>6</xdr:row>
      <xdr:rowOff>104775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00026"/>
          <a:ext cx="2019582" cy="116204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16</xdr:col>
          <xdr:colOff>295275</xdr:colOff>
          <xdr:row>5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13</xdr:col>
      <xdr:colOff>561975</xdr:colOff>
      <xdr:row>0</xdr:row>
      <xdr:rowOff>57150</xdr:rowOff>
    </xdr:from>
    <xdr:to>
      <xdr:col>16</xdr:col>
      <xdr:colOff>542670</xdr:colOff>
      <xdr:row>1</xdr:row>
      <xdr:rowOff>133314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57150"/>
          <a:ext cx="2038095" cy="28571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8</xdr:row>
          <xdr:rowOff>123825</xdr:rowOff>
        </xdr:from>
        <xdr:to>
          <xdr:col>16</xdr:col>
          <xdr:colOff>657225</xdr:colOff>
          <xdr:row>12</xdr:row>
          <xdr:rowOff>85725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</xdr:row>
      <xdr:rowOff>0</xdr:rowOff>
    </xdr:from>
    <xdr:to>
      <xdr:col>16</xdr:col>
      <xdr:colOff>666495</xdr:colOff>
      <xdr:row>8</xdr:row>
      <xdr:rowOff>76164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1466850"/>
          <a:ext cx="2038095" cy="28571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552450</xdr:colOff>
          <xdr:row>1</xdr:row>
          <xdr:rowOff>180975</xdr:rowOff>
        </xdr:from>
        <xdr:to>
          <xdr:col>20</xdr:col>
          <xdr:colOff>171450</xdr:colOff>
          <xdr:row>3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676275</xdr:colOff>
          <xdr:row>12</xdr:row>
          <xdr:rowOff>228600</xdr:rowOff>
        </xdr:from>
        <xdr:to>
          <xdr:col>18</xdr:col>
          <xdr:colOff>571500</xdr:colOff>
          <xdr:row>14</xdr:row>
          <xdr:rowOff>38100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676275</xdr:colOff>
          <xdr:row>13</xdr:row>
          <xdr:rowOff>9525</xdr:rowOff>
        </xdr:from>
        <xdr:to>
          <xdr:col>19</xdr:col>
          <xdr:colOff>571500</xdr:colOff>
          <xdr:row>13</xdr:row>
          <xdr:rowOff>200025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</xdr:colOff>
          <xdr:row>14</xdr:row>
          <xdr:rowOff>76200</xdr:rowOff>
        </xdr:from>
        <xdr:to>
          <xdr:col>19</xdr:col>
          <xdr:colOff>9525</xdr:colOff>
          <xdr:row>18</xdr:row>
          <xdr:rowOff>28575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542925</xdr:colOff>
          <xdr:row>18</xdr:row>
          <xdr:rowOff>57150</xdr:rowOff>
        </xdr:from>
        <xdr:to>
          <xdr:col>17</xdr:col>
          <xdr:colOff>266700</xdr:colOff>
          <xdr:row>19</xdr:row>
          <xdr:rowOff>95250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628650</xdr:colOff>
          <xdr:row>19</xdr:row>
          <xdr:rowOff>47625</xdr:rowOff>
        </xdr:from>
        <xdr:to>
          <xdr:col>15</xdr:col>
          <xdr:colOff>619125</xdr:colOff>
          <xdr:row>20</xdr:row>
          <xdr:rowOff>19050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0</xdr:colOff>
      <xdr:row>65</xdr:row>
      <xdr:rowOff>0</xdr:rowOff>
    </xdr:from>
    <xdr:to>
      <xdr:col>14</xdr:col>
      <xdr:colOff>161925</xdr:colOff>
      <xdr:row>65</xdr:row>
      <xdr:rowOff>180975</xdr:rowOff>
    </xdr:to>
    <xdr:pic>
      <xdr:nvPicPr>
        <xdr:cNvPr id="127" name="Рисунок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1108710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666750</xdr:colOff>
          <xdr:row>66</xdr:row>
          <xdr:rowOff>219075</xdr:rowOff>
        </xdr:from>
        <xdr:to>
          <xdr:col>19</xdr:col>
          <xdr:colOff>304800</xdr:colOff>
          <xdr:row>69</xdr:row>
          <xdr:rowOff>95250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638175</xdr:colOff>
          <xdr:row>68</xdr:row>
          <xdr:rowOff>161925</xdr:rowOff>
        </xdr:from>
        <xdr:to>
          <xdr:col>16</xdr:col>
          <xdr:colOff>152400</xdr:colOff>
          <xdr:row>72</xdr:row>
          <xdr:rowOff>57150</xdr:rowOff>
        </xdr:to>
        <xdr:sp macro="" textlink="">
          <xdr:nvSpPr>
            <xdr:cNvPr id="1147" name="Object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71</xdr:row>
          <xdr:rowOff>0</xdr:rowOff>
        </xdr:from>
        <xdr:to>
          <xdr:col>17</xdr:col>
          <xdr:colOff>161925</xdr:colOff>
          <xdr:row>72</xdr:row>
          <xdr:rowOff>28575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</xdr:row>
      <xdr:rowOff>200026</xdr:rowOff>
    </xdr:from>
    <xdr:to>
      <xdr:col>4</xdr:col>
      <xdr:colOff>657507</xdr:colOff>
      <xdr:row>7</xdr:row>
      <xdr:rowOff>104775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00026"/>
          <a:ext cx="2019582" cy="116204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Ион (конференц-зал)">
  <a:themeElements>
    <a:clrScheme name="Ион (конференц-зал)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Ион (конференц-зал)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Ион (конференц-зал)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9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13.emf"/><Relationship Id="rId7" Type="http://schemas.openxmlformats.org/officeDocument/2006/relationships/image" Target="../media/image6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11.wmf"/><Relationship Id="rId25" Type="http://schemas.openxmlformats.org/officeDocument/2006/relationships/image" Target="../media/image15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8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5.wmf"/><Relationship Id="rId15" Type="http://schemas.openxmlformats.org/officeDocument/2006/relationships/image" Target="../media/image10.emf"/><Relationship Id="rId23" Type="http://schemas.openxmlformats.org/officeDocument/2006/relationships/image" Target="../media/image14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12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B50E-249E-4ECF-B806-F784DA2AAB32}">
  <dimension ref="B1:L61"/>
  <sheetViews>
    <sheetView tabSelected="1" topLeftCell="A43" workbookViewId="0">
      <selection activeCell="F69" sqref="A1:XFD1048576"/>
    </sheetView>
  </sheetViews>
  <sheetFormatPr defaultRowHeight="16.5" x14ac:dyDescent="0.3"/>
  <sheetData>
    <row r="1" spans="2:10" ht="17.25" thickBot="1" x14ac:dyDescent="0.35">
      <c r="B1" s="216" t="s">
        <v>51</v>
      </c>
      <c r="C1" s="218">
        <v>30</v>
      </c>
    </row>
    <row r="3" spans="2:10" x14ac:dyDescent="0.3">
      <c r="F3" t="s">
        <v>64</v>
      </c>
    </row>
    <row r="10" spans="2:10" ht="17.25" thickBot="1" x14ac:dyDescent="0.35"/>
    <row r="11" spans="2:10" ht="17.25" thickBot="1" x14ac:dyDescent="0.35">
      <c r="C11" s="216" t="s">
        <v>11</v>
      </c>
      <c r="D11" s="231" t="s">
        <v>20</v>
      </c>
      <c r="E11" s="231" t="s">
        <v>50</v>
      </c>
      <c r="F11" s="231" t="s">
        <v>15</v>
      </c>
      <c r="G11" s="231" t="s">
        <v>16</v>
      </c>
      <c r="H11" s="231" t="s">
        <v>17</v>
      </c>
      <c r="I11" s="232"/>
      <c r="J11" s="233" t="s">
        <v>65</v>
      </c>
    </row>
    <row r="12" spans="2:10" x14ac:dyDescent="0.3">
      <c r="C12" s="228">
        <v>1</v>
      </c>
      <c r="D12" s="229">
        <f>$C$1</f>
        <v>30</v>
      </c>
      <c r="E12" s="229">
        <v>-1</v>
      </c>
      <c r="F12" s="229"/>
      <c r="G12" s="229"/>
      <c r="H12" s="229">
        <v>1</v>
      </c>
      <c r="I12" s="229" t="s">
        <v>62</v>
      </c>
      <c r="J12" s="230">
        <v>10</v>
      </c>
    </row>
    <row r="13" spans="2:10" x14ac:dyDescent="0.3">
      <c r="C13" s="223">
        <f>$C$1</f>
        <v>30</v>
      </c>
      <c r="D13" s="213">
        <v>-3</v>
      </c>
      <c r="E13" s="213"/>
      <c r="F13" s="213">
        <f>1</f>
        <v>1</v>
      </c>
      <c r="G13" s="213"/>
      <c r="H13" s="213"/>
      <c r="I13" s="213" t="s">
        <v>62</v>
      </c>
      <c r="J13" s="224">
        <v>12</v>
      </c>
    </row>
    <row r="14" spans="2:10" ht="17.25" thickBot="1" x14ac:dyDescent="0.35">
      <c r="C14" s="225">
        <v>-1</v>
      </c>
      <c r="D14" s="226">
        <f>$C$1</f>
        <v>30</v>
      </c>
      <c r="E14" s="226"/>
      <c r="F14" s="226"/>
      <c r="G14" s="226">
        <v>1</v>
      </c>
      <c r="H14" s="226"/>
      <c r="I14" s="226" t="s">
        <v>62</v>
      </c>
      <c r="J14" s="227">
        <v>13</v>
      </c>
    </row>
    <row r="15" spans="2:10" ht="17.25" thickBot="1" x14ac:dyDescent="0.35"/>
    <row r="16" spans="2:10" ht="17.25" thickBot="1" x14ac:dyDescent="0.35">
      <c r="C16" s="234" t="s">
        <v>63</v>
      </c>
      <c r="D16" s="235">
        <v>1</v>
      </c>
      <c r="G16" s="216" t="s">
        <v>11</v>
      </c>
      <c r="H16" s="231" t="s">
        <v>20</v>
      </c>
      <c r="I16" s="217" t="s">
        <v>17</v>
      </c>
    </row>
    <row r="17" spans="3:12" ht="17.25" thickBot="1" x14ac:dyDescent="0.35">
      <c r="F17" s="239" t="s">
        <v>56</v>
      </c>
      <c r="G17" s="236">
        <v>-3</v>
      </c>
      <c r="H17" s="237">
        <v>-2</v>
      </c>
      <c r="I17" s="238" t="s">
        <v>19</v>
      </c>
    </row>
    <row r="18" spans="3:12" ht="17.25" thickBot="1" x14ac:dyDescent="0.35"/>
    <row r="19" spans="3:12" ht="17.25" thickBot="1" x14ac:dyDescent="0.35">
      <c r="C19" s="246" t="s">
        <v>0</v>
      </c>
      <c r="D19" s="247" t="s">
        <v>1</v>
      </c>
      <c r="E19" s="250" t="s">
        <v>2</v>
      </c>
      <c r="F19" s="249" t="s">
        <v>3</v>
      </c>
      <c r="G19" s="243" t="s">
        <v>4</v>
      </c>
      <c r="H19" s="244" t="s">
        <v>5</v>
      </c>
      <c r="I19" s="244" t="s">
        <v>6</v>
      </c>
      <c r="J19" s="244" t="s">
        <v>7</v>
      </c>
      <c r="K19" s="245" t="s">
        <v>17</v>
      </c>
      <c r="L19" s="197"/>
    </row>
    <row r="20" spans="3:12" ht="17.25" thickBot="1" x14ac:dyDescent="0.35">
      <c r="C20" s="248"/>
      <c r="D20" s="261"/>
      <c r="E20" s="262"/>
      <c r="F20" s="263">
        <f>$G$17</f>
        <v>-3</v>
      </c>
      <c r="G20" s="252">
        <f>$H$17</f>
        <v>-2</v>
      </c>
      <c r="H20" s="251">
        <v>0</v>
      </c>
      <c r="I20" s="251">
        <v>0</v>
      </c>
      <c r="J20" s="251">
        <v>0</v>
      </c>
      <c r="K20" s="264">
        <f>$D$16</f>
        <v>1</v>
      </c>
      <c r="L20" s="197"/>
    </row>
    <row r="21" spans="3:12" x14ac:dyDescent="0.3">
      <c r="C21" s="258" t="s">
        <v>17</v>
      </c>
      <c r="D21" s="265">
        <f>$C$12</f>
        <v>1</v>
      </c>
      <c r="E21" s="120">
        <v>10</v>
      </c>
      <c r="F21" s="120">
        <f>C12</f>
        <v>1</v>
      </c>
      <c r="G21" s="120">
        <f>D12</f>
        <v>30</v>
      </c>
      <c r="H21" s="120">
        <f t="shared" ref="H21:K23" si="0">E12</f>
        <v>-1</v>
      </c>
      <c r="I21" s="120">
        <f>F12</f>
        <v>0</v>
      </c>
      <c r="J21" s="120">
        <f t="shared" si="0"/>
        <v>0</v>
      </c>
      <c r="K21" s="162">
        <f t="shared" si="0"/>
        <v>1</v>
      </c>
      <c r="L21" s="255">
        <f>E21/G21</f>
        <v>0.33333333333333331</v>
      </c>
    </row>
    <row r="22" spans="3:12" x14ac:dyDescent="0.3">
      <c r="C22" s="259" t="s">
        <v>6</v>
      </c>
      <c r="D22" s="177">
        <v>0</v>
      </c>
      <c r="E22" s="180">
        <v>12</v>
      </c>
      <c r="F22" s="163">
        <f t="shared" ref="F22:G22" si="1">C13</f>
        <v>30</v>
      </c>
      <c r="G22" s="122">
        <f t="shared" si="1"/>
        <v>-3</v>
      </c>
      <c r="H22" s="163">
        <f t="shared" si="0"/>
        <v>0</v>
      </c>
      <c r="I22" s="163">
        <f t="shared" si="0"/>
        <v>1</v>
      </c>
      <c r="J22" s="163">
        <f t="shared" si="0"/>
        <v>0</v>
      </c>
      <c r="K22" s="176">
        <f t="shared" si="0"/>
        <v>0</v>
      </c>
      <c r="L22" s="256">
        <f>E22/G22</f>
        <v>-4</v>
      </c>
    </row>
    <row r="23" spans="3:12" ht="17.25" thickBot="1" x14ac:dyDescent="0.35">
      <c r="C23" s="260" t="s">
        <v>7</v>
      </c>
      <c r="D23" s="181">
        <v>0</v>
      </c>
      <c r="E23" s="172">
        <v>13</v>
      </c>
      <c r="F23" s="188">
        <f t="shared" ref="F23:G23" si="2">C14</f>
        <v>-1</v>
      </c>
      <c r="G23" s="242">
        <f t="shared" si="2"/>
        <v>30</v>
      </c>
      <c r="H23" s="188">
        <f t="shared" si="0"/>
        <v>0</v>
      </c>
      <c r="I23" s="188">
        <f t="shared" si="0"/>
        <v>0</v>
      </c>
      <c r="J23" s="188">
        <f t="shared" si="0"/>
        <v>1</v>
      </c>
      <c r="K23" s="189">
        <f t="shared" si="0"/>
        <v>0</v>
      </c>
      <c r="L23" s="257">
        <f>E23/G23</f>
        <v>0.43333333333333335</v>
      </c>
    </row>
    <row r="24" spans="3:12" x14ac:dyDescent="0.3">
      <c r="C24" s="267" t="s">
        <v>8</v>
      </c>
      <c r="D24" s="283"/>
      <c r="E24" s="205">
        <f>$D$22*E22+$D$23*E23</f>
        <v>0</v>
      </c>
      <c r="F24" s="290">
        <f>$D$22*F22+$D$23*F23-F20</f>
        <v>3</v>
      </c>
      <c r="G24" s="291">
        <f t="shared" ref="G24:K24" si="3">$D$22*G22+$D$23*G23-G20</f>
        <v>2</v>
      </c>
      <c r="H24" s="163">
        <f t="shared" si="3"/>
        <v>0</v>
      </c>
      <c r="I24" s="163">
        <f t="shared" si="3"/>
        <v>0</v>
      </c>
      <c r="J24" s="163">
        <f t="shared" si="3"/>
        <v>0</v>
      </c>
      <c r="K24" s="176">
        <v>0</v>
      </c>
      <c r="L24" s="197"/>
    </row>
    <row r="25" spans="3:12" ht="17.25" thickBot="1" x14ac:dyDescent="0.35">
      <c r="C25" s="270"/>
      <c r="D25" s="284"/>
      <c r="E25" s="253">
        <f>E21*$D$21</f>
        <v>10</v>
      </c>
      <c r="F25" s="254">
        <f t="shared" ref="F25:K25" si="4">F21*$D$21</f>
        <v>1</v>
      </c>
      <c r="G25" s="254">
        <f t="shared" si="4"/>
        <v>30</v>
      </c>
      <c r="H25" s="254">
        <f t="shared" si="4"/>
        <v>-1</v>
      </c>
      <c r="I25" s="254">
        <f t="shared" si="4"/>
        <v>0</v>
      </c>
      <c r="J25" s="254">
        <f t="shared" si="4"/>
        <v>0</v>
      </c>
      <c r="K25" s="240">
        <f>K21*$D$21-K20</f>
        <v>0</v>
      </c>
      <c r="L25" s="197"/>
    </row>
    <row r="27" spans="3:12" ht="17.25" thickBot="1" x14ac:dyDescent="0.35"/>
    <row r="28" spans="3:12" ht="17.25" thickBot="1" x14ac:dyDescent="0.35">
      <c r="C28" s="267" t="s">
        <v>0</v>
      </c>
      <c r="D28" s="268" t="s">
        <v>1</v>
      </c>
      <c r="E28" s="269" t="s">
        <v>2</v>
      </c>
      <c r="F28" s="266" t="s">
        <v>3</v>
      </c>
      <c r="G28" s="244" t="s">
        <v>4</v>
      </c>
      <c r="H28" s="244" t="s">
        <v>5</v>
      </c>
      <c r="I28" s="244" t="s">
        <v>6</v>
      </c>
      <c r="J28" s="245" t="s">
        <v>7</v>
      </c>
      <c r="K28" s="241"/>
      <c r="L28" s="197"/>
    </row>
    <row r="29" spans="3:12" ht="17.25" thickBot="1" x14ac:dyDescent="0.35">
      <c r="C29" s="270"/>
      <c r="D29" s="274"/>
      <c r="E29" s="275"/>
      <c r="F29" s="201">
        <f>$G$17</f>
        <v>-3</v>
      </c>
      <c r="G29" s="276">
        <f>$H$17</f>
        <v>-2</v>
      </c>
      <c r="H29" s="276">
        <v>0</v>
      </c>
      <c r="I29" s="276">
        <v>0</v>
      </c>
      <c r="J29" s="277">
        <v>0</v>
      </c>
      <c r="K29" s="199"/>
      <c r="L29" s="197"/>
    </row>
    <row r="30" spans="3:12" x14ac:dyDescent="0.3">
      <c r="C30" s="272" t="str">
        <f>G28</f>
        <v>х2</v>
      </c>
      <c r="D30" s="174">
        <f>G29</f>
        <v>-2</v>
      </c>
      <c r="E30" s="167">
        <f>E21/$G$21</f>
        <v>0.33333333333333331</v>
      </c>
      <c r="F30" s="120">
        <f t="shared" ref="F30:J30" si="5">F21/$G$21</f>
        <v>3.3333333333333333E-2</v>
      </c>
      <c r="G30" s="167">
        <f t="shared" si="5"/>
        <v>1</v>
      </c>
      <c r="H30" s="167">
        <f t="shared" si="5"/>
        <v>-3.3333333333333333E-2</v>
      </c>
      <c r="I30" s="167">
        <f t="shared" si="5"/>
        <v>0</v>
      </c>
      <c r="J30" s="198">
        <f t="shared" si="5"/>
        <v>0</v>
      </c>
      <c r="K30" s="279">
        <f>E30/F30</f>
        <v>10</v>
      </c>
    </row>
    <row r="31" spans="3:12" x14ac:dyDescent="0.3">
      <c r="C31" s="273" t="s">
        <v>6</v>
      </c>
      <c r="D31" s="133">
        <v>0</v>
      </c>
      <c r="E31" s="123">
        <f>E22-E$30*$G22</f>
        <v>13</v>
      </c>
      <c r="F31" s="123">
        <f t="shared" ref="F31:K32" si="6">F22-F$30*$G22</f>
        <v>30.1</v>
      </c>
      <c r="G31" s="123">
        <f t="shared" si="6"/>
        <v>0</v>
      </c>
      <c r="H31" s="123">
        <f t="shared" si="6"/>
        <v>-0.1</v>
      </c>
      <c r="I31" s="123">
        <f t="shared" si="6"/>
        <v>1</v>
      </c>
      <c r="J31" s="278">
        <f t="shared" si="6"/>
        <v>0</v>
      </c>
      <c r="K31" s="280">
        <f t="shared" ref="K31:K32" si="7">E31/F31</f>
        <v>0.43189368770764119</v>
      </c>
    </row>
    <row r="32" spans="3:12" ht="17.25" thickBot="1" x14ac:dyDescent="0.35">
      <c r="C32" s="260" t="s">
        <v>7</v>
      </c>
      <c r="D32" s="181">
        <v>0</v>
      </c>
      <c r="E32" s="183">
        <f>E23-E$30*$G23</f>
        <v>3</v>
      </c>
      <c r="F32" s="124">
        <f t="shared" si="6"/>
        <v>-2</v>
      </c>
      <c r="G32" s="183">
        <f t="shared" si="6"/>
        <v>0</v>
      </c>
      <c r="H32" s="183">
        <f t="shared" si="6"/>
        <v>1</v>
      </c>
      <c r="I32" s="183">
        <f t="shared" si="6"/>
        <v>0</v>
      </c>
      <c r="J32" s="281">
        <f t="shared" si="6"/>
        <v>1</v>
      </c>
      <c r="K32" s="296">
        <f t="shared" si="7"/>
        <v>-1.5</v>
      </c>
    </row>
    <row r="33" spans="3:12" ht="17.25" thickBot="1" x14ac:dyDescent="0.35">
      <c r="C33" s="267" t="s">
        <v>8</v>
      </c>
      <c r="D33" s="282"/>
      <c r="E33" s="185">
        <f>$D30*E30+$D31*E31+$D32*E32</f>
        <v>-0.66666666666666663</v>
      </c>
      <c r="F33" s="293">
        <f>$D30*F30+$D31*F31+$D32*F32-F29</f>
        <v>2.9333333333333331</v>
      </c>
      <c r="G33" s="186">
        <f t="shared" ref="G33:K33" si="8">$D30*G30+$D31*G31+$D32*G32-G29</f>
        <v>0</v>
      </c>
      <c r="H33" s="292">
        <f t="shared" si="8"/>
        <v>6.6666666666666666E-2</v>
      </c>
      <c r="I33" s="186">
        <f t="shared" si="8"/>
        <v>0</v>
      </c>
      <c r="J33" s="187">
        <f t="shared" si="8"/>
        <v>0</v>
      </c>
      <c r="K33" s="199"/>
      <c r="L33" s="197"/>
    </row>
    <row r="34" spans="3:12" ht="17.25" thickBot="1" x14ac:dyDescent="0.35">
      <c r="C34" s="270"/>
      <c r="D34" s="271"/>
      <c r="E34" s="199"/>
      <c r="F34" s="199"/>
      <c r="G34" s="199"/>
      <c r="H34" s="199"/>
      <c r="I34" s="199"/>
      <c r="J34" s="199"/>
      <c r="K34" s="199"/>
      <c r="L34" s="197"/>
    </row>
    <row r="36" spans="3:12" ht="17.25" thickBot="1" x14ac:dyDescent="0.35"/>
    <row r="37" spans="3:12" ht="17.25" thickBot="1" x14ac:dyDescent="0.35">
      <c r="C37" s="267" t="s">
        <v>0</v>
      </c>
      <c r="D37" s="268" t="s">
        <v>1</v>
      </c>
      <c r="E37" s="269" t="s">
        <v>2</v>
      </c>
      <c r="F37" s="249" t="s">
        <v>3</v>
      </c>
      <c r="G37" s="244" t="s">
        <v>4</v>
      </c>
      <c r="H37" s="243" t="s">
        <v>5</v>
      </c>
      <c r="I37" s="244" t="s">
        <v>6</v>
      </c>
      <c r="J37" s="245" t="s">
        <v>7</v>
      </c>
      <c r="K37" s="241"/>
    </row>
    <row r="38" spans="3:12" ht="17.25" thickBot="1" x14ac:dyDescent="0.35">
      <c r="C38" s="270"/>
      <c r="D38" s="274"/>
      <c r="E38" s="275"/>
      <c r="F38" s="200">
        <f>$G$17</f>
        <v>-3</v>
      </c>
      <c r="G38" s="276">
        <f>$H$17</f>
        <v>-2</v>
      </c>
      <c r="H38" s="285">
        <v>0</v>
      </c>
      <c r="I38" s="276">
        <v>0</v>
      </c>
      <c r="J38" s="277">
        <v>0</v>
      </c>
      <c r="K38" s="199"/>
    </row>
    <row r="39" spans="3:12" ht="17.25" thickBot="1" x14ac:dyDescent="0.35">
      <c r="C39" s="272" t="str">
        <f>G37</f>
        <v>х2</v>
      </c>
      <c r="D39" s="174">
        <f>G38</f>
        <v>-2</v>
      </c>
      <c r="E39" s="167">
        <f>E30-E$40*$F30</f>
        <v>0.31893687707641194</v>
      </c>
      <c r="F39" s="167">
        <f t="shared" ref="F39:J39" si="9">F30-F$40*$F30</f>
        <v>0</v>
      </c>
      <c r="G39" s="167">
        <f t="shared" si="9"/>
        <v>1</v>
      </c>
      <c r="H39" s="120">
        <f t="shared" si="9"/>
        <v>-3.3222591362126248E-2</v>
      </c>
      <c r="I39" s="167">
        <f t="shared" si="9"/>
        <v>-1.1074197120708746E-3</v>
      </c>
      <c r="J39" s="168">
        <f t="shared" si="9"/>
        <v>0</v>
      </c>
      <c r="K39" s="295">
        <f>E39/H39</f>
        <v>-9.5999999999999979</v>
      </c>
    </row>
    <row r="40" spans="3:12" ht="17.25" thickBot="1" x14ac:dyDescent="0.35">
      <c r="C40" s="259" t="str">
        <f>F37</f>
        <v>х1</v>
      </c>
      <c r="D40" s="177">
        <f>F38</f>
        <v>-3</v>
      </c>
      <c r="E40" s="180">
        <f>E31/$F$31</f>
        <v>0.43189368770764119</v>
      </c>
      <c r="F40" s="180">
        <f t="shared" ref="F40:J40" si="10">F31/$F$31</f>
        <v>1</v>
      </c>
      <c r="G40" s="180">
        <f t="shared" si="10"/>
        <v>0</v>
      </c>
      <c r="H40" s="123">
        <f t="shared" si="10"/>
        <v>-3.3222591362126247E-3</v>
      </c>
      <c r="I40" s="180">
        <f t="shared" si="10"/>
        <v>3.3222591362126241E-2</v>
      </c>
      <c r="J40" s="178">
        <f t="shared" si="10"/>
        <v>0</v>
      </c>
      <c r="K40" s="295">
        <f t="shared" ref="K40:K41" si="11">E40/H40</f>
        <v>-130</v>
      </c>
    </row>
    <row r="41" spans="3:12" ht="17.25" thickBot="1" x14ac:dyDescent="0.35">
      <c r="C41" s="286" t="s">
        <v>7</v>
      </c>
      <c r="D41" s="135">
        <v>0</v>
      </c>
      <c r="E41" s="121">
        <f>E32-E$40*$F32</f>
        <v>3.8637873754152823</v>
      </c>
      <c r="F41" s="121">
        <f t="shared" ref="F41:J41" si="12">F32-F$40*$F32</f>
        <v>0</v>
      </c>
      <c r="G41" s="121">
        <f t="shared" si="12"/>
        <v>0</v>
      </c>
      <c r="H41" s="121">
        <f t="shared" si="12"/>
        <v>0.99335548172757471</v>
      </c>
      <c r="I41" s="121">
        <f t="shared" si="12"/>
        <v>6.6445182724252483E-2</v>
      </c>
      <c r="J41" s="116">
        <f t="shared" si="12"/>
        <v>1</v>
      </c>
      <c r="K41" s="288">
        <f t="shared" si="11"/>
        <v>3.8896321070234112</v>
      </c>
    </row>
    <row r="42" spans="3:12" ht="17.25" thickBot="1" x14ac:dyDescent="0.35">
      <c r="C42" s="267" t="s">
        <v>8</v>
      </c>
      <c r="D42" s="283"/>
      <c r="E42" s="289">
        <f>$D39*E39+$D40*E40+$D41*E41</f>
        <v>-1.9335548172757475</v>
      </c>
      <c r="F42" s="188">
        <f>$D39*F39+$D40*F40+$D41*F41-F38</f>
        <v>0</v>
      </c>
      <c r="G42" s="188">
        <f t="shared" ref="G42" si="13">$D39*G39+$D40*G40+$D41*G41-G38</f>
        <v>0</v>
      </c>
      <c r="H42" s="294">
        <f t="shared" ref="H42" si="14">$D39*H39+$D40*H40+$D41*H41-H38</f>
        <v>7.6411960132890366E-2</v>
      </c>
      <c r="I42" s="188">
        <f t="shared" ref="I42" si="15">$D39*I39+$D40*I40+$D41*I41-I38</f>
        <v>-9.7452934662236979E-2</v>
      </c>
      <c r="J42" s="189">
        <f t="shared" ref="J42" si="16">$D39*J39+$D40*J40+$D41*J41-J38</f>
        <v>0</v>
      </c>
      <c r="K42" s="199"/>
    </row>
    <row r="43" spans="3:12" ht="17.25" thickBot="1" x14ac:dyDescent="0.35">
      <c r="C43" s="270"/>
      <c r="D43" s="271"/>
      <c r="E43" s="199"/>
      <c r="F43" s="199"/>
      <c r="G43" s="199"/>
      <c r="H43" s="199"/>
      <c r="I43" s="199"/>
      <c r="J43" s="199"/>
      <c r="K43" s="199"/>
    </row>
    <row r="45" spans="3:12" ht="17.25" thickBot="1" x14ac:dyDescent="0.35"/>
    <row r="46" spans="3:12" ht="17.25" thickBot="1" x14ac:dyDescent="0.35">
      <c r="C46" s="267" t="s">
        <v>0</v>
      </c>
      <c r="D46" s="268" t="s">
        <v>1</v>
      </c>
      <c r="E46" s="269" t="s">
        <v>2</v>
      </c>
      <c r="F46" s="249" t="s">
        <v>3</v>
      </c>
      <c r="G46" s="244" t="s">
        <v>4</v>
      </c>
      <c r="H46" s="244" t="s">
        <v>5</v>
      </c>
      <c r="I46" s="244" t="s">
        <v>6</v>
      </c>
      <c r="J46" s="245" t="s">
        <v>7</v>
      </c>
      <c r="K46" s="241"/>
    </row>
    <row r="47" spans="3:12" ht="17.25" thickBot="1" x14ac:dyDescent="0.35">
      <c r="C47" s="270"/>
      <c r="D47" s="274"/>
      <c r="E47" s="275"/>
      <c r="F47" s="200">
        <f>$G$17</f>
        <v>-3</v>
      </c>
      <c r="G47" s="276">
        <f>$H$17</f>
        <v>-2</v>
      </c>
      <c r="H47" s="276">
        <v>0</v>
      </c>
      <c r="I47" s="276">
        <v>0</v>
      </c>
      <c r="J47" s="277">
        <v>0</v>
      </c>
      <c r="K47" s="199"/>
    </row>
    <row r="48" spans="3:12" x14ac:dyDescent="0.3">
      <c r="C48" s="272" t="str">
        <f>G46</f>
        <v>х2</v>
      </c>
      <c r="D48" s="174">
        <f>G47</f>
        <v>-2</v>
      </c>
      <c r="E48" s="167">
        <f>E39-E$50*$H39</f>
        <v>0.44816053511705684</v>
      </c>
      <c r="F48" s="167">
        <f t="shared" ref="F48:J49" si="17">F39-F$50*$H39</f>
        <v>0</v>
      </c>
      <c r="G48" s="167">
        <f t="shared" si="17"/>
        <v>1</v>
      </c>
      <c r="H48" s="167">
        <f t="shared" si="17"/>
        <v>0</v>
      </c>
      <c r="I48" s="167">
        <f t="shared" si="17"/>
        <v>1.1148272017837239E-3</v>
      </c>
      <c r="J48" s="168">
        <f t="shared" si="17"/>
        <v>3.3444816053511711E-2</v>
      </c>
      <c r="K48" s="287"/>
    </row>
    <row r="49" spans="3:11" x14ac:dyDescent="0.3">
      <c r="C49" s="259" t="str">
        <f>F46</f>
        <v>х1</v>
      </c>
      <c r="D49" s="177">
        <f>F47</f>
        <v>-3</v>
      </c>
      <c r="E49" s="180">
        <f>E40-E$50*$H40</f>
        <v>0.44481605351170567</v>
      </c>
      <c r="F49" s="180">
        <f t="shared" si="17"/>
        <v>1</v>
      </c>
      <c r="G49" s="180">
        <f t="shared" si="17"/>
        <v>0</v>
      </c>
      <c r="H49" s="180">
        <f t="shared" si="17"/>
        <v>0</v>
      </c>
      <c r="I49" s="180">
        <f t="shared" si="17"/>
        <v>3.3444816053511704E-2</v>
      </c>
      <c r="J49" s="178">
        <f t="shared" si="17"/>
        <v>3.3444816053511705E-3</v>
      </c>
      <c r="K49" s="287"/>
    </row>
    <row r="50" spans="3:11" ht="17.25" thickBot="1" x14ac:dyDescent="0.35">
      <c r="C50" s="260" t="str">
        <f>H46</f>
        <v>х3</v>
      </c>
      <c r="D50" s="181">
        <f>H47</f>
        <v>0</v>
      </c>
      <c r="E50" s="172">
        <f>E41/$H$41</f>
        <v>3.8896321070234112</v>
      </c>
      <c r="F50" s="172">
        <f t="shared" ref="F50:J50" si="18">F41/$H$41</f>
        <v>0</v>
      </c>
      <c r="G50" s="172">
        <f t="shared" si="18"/>
        <v>0</v>
      </c>
      <c r="H50" s="172">
        <f t="shared" si="18"/>
        <v>1</v>
      </c>
      <c r="I50" s="172">
        <f t="shared" si="18"/>
        <v>6.6889632107023408E-2</v>
      </c>
      <c r="J50" s="173">
        <f t="shared" si="18"/>
        <v>1.0066889632107023</v>
      </c>
      <c r="K50" s="287"/>
    </row>
    <row r="51" spans="3:11" ht="17.25" thickBot="1" x14ac:dyDescent="0.35">
      <c r="C51" s="267" t="s">
        <v>8</v>
      </c>
      <c r="D51" s="283"/>
      <c r="E51" s="289">
        <f>$D48*E48+$D49*E49+$D50*E50</f>
        <v>-2.2307692307692308</v>
      </c>
      <c r="F51" s="188">
        <f>$D48*F48+$D49*F49+$D50*F50-F47</f>
        <v>0</v>
      </c>
      <c r="G51" s="188">
        <f t="shared" ref="G51" si="19">$D48*G48+$D49*G49+$D50*G50-G47</f>
        <v>0</v>
      </c>
      <c r="H51" s="188">
        <f t="shared" ref="H51" si="20">$D48*H48+$D49*H49+$D50*H50-H47</f>
        <v>0</v>
      </c>
      <c r="I51" s="188">
        <f t="shared" ref="I51" si="21">$D48*I48+$D49*I49+$D50*I50-I47</f>
        <v>-0.10256410256410256</v>
      </c>
      <c r="J51" s="189">
        <f t="shared" ref="J51" si="22">$D48*J48+$D49*J49+$D50*J50-J47</f>
        <v>-7.6923076923076927E-2</v>
      </c>
      <c r="K51" s="199"/>
    </row>
    <row r="52" spans="3:11" ht="17.25" thickBot="1" x14ac:dyDescent="0.35">
      <c r="C52" s="270"/>
      <c r="D52" s="271"/>
      <c r="E52" s="199"/>
      <c r="F52" s="199"/>
      <c r="G52" s="199"/>
      <c r="H52" s="199"/>
      <c r="I52" s="199"/>
      <c r="J52" s="199"/>
      <c r="K52" s="199"/>
    </row>
    <row r="53" spans="3:11" ht="17.25" thickBot="1" x14ac:dyDescent="0.35"/>
    <row r="54" spans="3:11" ht="17.25" thickBot="1" x14ac:dyDescent="0.35">
      <c r="E54" s="216" t="s">
        <v>66</v>
      </c>
      <c r="F54" s="231" t="s">
        <v>20</v>
      </c>
      <c r="G54" s="231" t="s">
        <v>50</v>
      </c>
      <c r="H54" s="231" t="s">
        <v>15</v>
      </c>
      <c r="I54" s="231" t="s">
        <v>16</v>
      </c>
      <c r="J54" s="233" t="s">
        <v>67</v>
      </c>
    </row>
    <row r="55" spans="3:11" ht="17.25" thickBot="1" x14ac:dyDescent="0.35">
      <c r="E55" s="236">
        <f>E49</f>
        <v>0.44481605351170567</v>
      </c>
      <c r="F55" s="237">
        <f>E48</f>
        <v>0.44816053511705684</v>
      </c>
      <c r="G55" s="237">
        <f>E50</f>
        <v>3.8896321070234112</v>
      </c>
      <c r="H55" s="237">
        <v>0</v>
      </c>
      <c r="I55" s="237">
        <v>0</v>
      </c>
      <c r="J55" s="238">
        <f>E51</f>
        <v>-2.2307692307692308</v>
      </c>
    </row>
    <row r="56" spans="3:11" ht="17.25" thickBot="1" x14ac:dyDescent="0.35"/>
    <row r="57" spans="3:11" x14ac:dyDescent="0.3">
      <c r="E57" s="220">
        <f>1*E55+30*F55-G55</f>
        <v>10</v>
      </c>
      <c r="F57" s="221">
        <v>10</v>
      </c>
      <c r="G57" s="222" t="b">
        <f>EXACT(E57,F57)</f>
        <v>1</v>
      </c>
    </row>
    <row r="58" spans="3:11" x14ac:dyDescent="0.3">
      <c r="E58" s="223">
        <f>30*E55-3*F55+H55</f>
        <v>12</v>
      </c>
      <c r="F58" s="213">
        <v>12</v>
      </c>
      <c r="G58" s="224" t="b">
        <f t="shared" ref="G58:G61" si="23">EXACT(E58,F58)</f>
        <v>1</v>
      </c>
    </row>
    <row r="59" spans="3:11" ht="17.25" thickBot="1" x14ac:dyDescent="0.35">
      <c r="E59" s="225">
        <f>-E55+30*F55+I55</f>
        <v>12.999999999999998</v>
      </c>
      <c r="F59" s="226">
        <v>13</v>
      </c>
      <c r="G59" s="227" t="b">
        <f t="shared" si="23"/>
        <v>1</v>
      </c>
    </row>
    <row r="60" spans="3:11" ht="17.25" thickBot="1" x14ac:dyDescent="0.35">
      <c r="E60" s="219"/>
      <c r="F60" s="219"/>
      <c r="G60" s="219"/>
    </row>
    <row r="61" spans="3:11" ht="17.25" thickBot="1" x14ac:dyDescent="0.35">
      <c r="E61" s="214">
        <f>-3*E55-2*F55</f>
        <v>-2.2307692307692308</v>
      </c>
      <c r="F61" s="232">
        <f>E51</f>
        <v>-2.2307692307692308</v>
      </c>
      <c r="G61" s="215" t="b">
        <f>EXACT(E61,F61)</f>
        <v>1</v>
      </c>
    </row>
  </sheetData>
  <mergeCells count="16">
    <mergeCell ref="C51:D52"/>
    <mergeCell ref="C33:D34"/>
    <mergeCell ref="C37:C38"/>
    <mergeCell ref="D37:D38"/>
    <mergeCell ref="E37:E38"/>
    <mergeCell ref="C42:D43"/>
    <mergeCell ref="C46:C47"/>
    <mergeCell ref="D46:D47"/>
    <mergeCell ref="E46:E47"/>
    <mergeCell ref="C24:D25"/>
    <mergeCell ref="C19:C20"/>
    <mergeCell ref="D19:D20"/>
    <mergeCell ref="E19:E20"/>
    <mergeCell ref="C28:C29"/>
    <mergeCell ref="D28:D29"/>
    <mergeCell ref="E28:E29"/>
  </mergeCells>
  <phoneticPr fontId="10" type="noConversion"/>
  <conditionalFormatting sqref="G57:G59 G61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93"/>
  <sheetViews>
    <sheetView workbookViewId="0">
      <selection activeCell="J21" sqref="J21"/>
    </sheetView>
  </sheetViews>
  <sheetFormatPr defaultRowHeight="16.5" x14ac:dyDescent="0.3"/>
  <cols>
    <col min="13" max="13" width="4.25" customWidth="1"/>
  </cols>
  <sheetData>
    <row r="1" spans="2:18" x14ac:dyDescent="0.3">
      <c r="B1" t="s">
        <v>9</v>
      </c>
      <c r="M1" s="52"/>
    </row>
    <row r="2" spans="2:18" x14ac:dyDescent="0.3">
      <c r="E2" t="s">
        <v>51</v>
      </c>
      <c r="F2">
        <v>34</v>
      </c>
      <c r="M2" s="52"/>
    </row>
    <row r="3" spans="2:18" x14ac:dyDescent="0.3">
      <c r="M3" s="52"/>
      <c r="R3" s="50" t="s">
        <v>23</v>
      </c>
    </row>
    <row r="4" spans="2:18" x14ac:dyDescent="0.3">
      <c r="M4" s="52"/>
    </row>
    <row r="5" spans="2:18" x14ac:dyDescent="0.3">
      <c r="M5" s="52"/>
    </row>
    <row r="6" spans="2:18" x14ac:dyDescent="0.3">
      <c r="M6" s="52"/>
    </row>
    <row r="7" spans="2:18" x14ac:dyDescent="0.3">
      <c r="M7" s="52"/>
    </row>
    <row r="8" spans="2:18" x14ac:dyDescent="0.3">
      <c r="B8" t="s">
        <v>10</v>
      </c>
      <c r="M8" s="52"/>
    </row>
    <row r="9" spans="2:18" x14ac:dyDescent="0.3">
      <c r="D9" s="48" t="s">
        <v>11</v>
      </c>
      <c r="E9" s="48" t="str">
        <f>$F$2&amp;"x2"</f>
        <v>34x2</v>
      </c>
      <c r="F9" s="49" t="s">
        <v>14</v>
      </c>
      <c r="G9" s="49" t="s">
        <v>18</v>
      </c>
      <c r="H9" s="49" t="s">
        <v>18</v>
      </c>
      <c r="I9" s="48" t="s">
        <v>17</v>
      </c>
      <c r="J9" s="212" t="s">
        <v>62</v>
      </c>
      <c r="K9">
        <v>10</v>
      </c>
      <c r="M9" s="52"/>
    </row>
    <row r="10" spans="2:18" x14ac:dyDescent="0.3">
      <c r="D10" s="48" t="str">
        <f>$F$2&amp;"x1"</f>
        <v>34x1</v>
      </c>
      <c r="E10" s="49" t="s">
        <v>13</v>
      </c>
      <c r="F10" s="49" t="s">
        <v>18</v>
      </c>
      <c r="G10" s="48" t="s">
        <v>15</v>
      </c>
      <c r="H10" s="49" t="s">
        <v>18</v>
      </c>
      <c r="I10" s="49" t="s">
        <v>18</v>
      </c>
      <c r="J10" s="212" t="s">
        <v>62</v>
      </c>
      <c r="K10">
        <v>12</v>
      </c>
      <c r="M10" s="52"/>
    </row>
    <row r="11" spans="2:18" x14ac:dyDescent="0.3">
      <c r="D11" s="49" t="s">
        <v>12</v>
      </c>
      <c r="E11" s="48" t="str">
        <f>$F$2&amp;"x2"</f>
        <v>34x2</v>
      </c>
      <c r="F11" s="49" t="s">
        <v>18</v>
      </c>
      <c r="G11" s="49" t="s">
        <v>18</v>
      </c>
      <c r="H11" s="48" t="s">
        <v>16</v>
      </c>
      <c r="I11" s="49" t="s">
        <v>18</v>
      </c>
      <c r="J11" s="212" t="s">
        <v>62</v>
      </c>
      <c r="K11">
        <v>13</v>
      </c>
      <c r="M11" s="52"/>
    </row>
    <row r="12" spans="2:18" x14ac:dyDescent="0.3">
      <c r="M12" s="52"/>
    </row>
    <row r="13" spans="2:18" x14ac:dyDescent="0.3">
      <c r="M13" s="52"/>
    </row>
    <row r="14" spans="2:18" ht="18.75" x14ac:dyDescent="0.3">
      <c r="B14" t="s">
        <v>52</v>
      </c>
      <c r="C14">
        <v>1</v>
      </c>
      <c r="M14" s="52"/>
      <c r="O14" s="51" t="s">
        <v>24</v>
      </c>
    </row>
    <row r="15" spans="2:18" ht="19.5" thickBot="1" x14ac:dyDescent="0.35">
      <c r="M15" s="52"/>
      <c r="O15" s="51"/>
    </row>
    <row r="16" spans="2:18" ht="18.75" x14ac:dyDescent="0.3">
      <c r="B16" s="164" t="s">
        <v>0</v>
      </c>
      <c r="C16" s="165" t="s">
        <v>1</v>
      </c>
      <c r="D16" s="166" t="s">
        <v>2</v>
      </c>
      <c r="E16" s="167" t="s">
        <v>3</v>
      </c>
      <c r="F16" s="120" t="s">
        <v>4</v>
      </c>
      <c r="G16" s="167" t="s">
        <v>5</v>
      </c>
      <c r="H16" s="167" t="s">
        <v>6</v>
      </c>
      <c r="I16" s="167" t="s">
        <v>7</v>
      </c>
      <c r="J16" s="168" t="s">
        <v>17</v>
      </c>
      <c r="M16" s="52"/>
      <c r="O16" s="51" t="s">
        <v>25</v>
      </c>
    </row>
    <row r="17" spans="2:24" ht="19.5" thickBot="1" x14ac:dyDescent="0.35">
      <c r="B17" s="169"/>
      <c r="C17" s="170"/>
      <c r="D17" s="171"/>
      <c r="E17" s="172">
        <v>-3</v>
      </c>
      <c r="F17" s="121">
        <v>-2</v>
      </c>
      <c r="G17" s="172">
        <v>0</v>
      </c>
      <c r="H17" s="172">
        <v>0</v>
      </c>
      <c r="I17" s="172">
        <v>0</v>
      </c>
      <c r="J17" s="190">
        <f>$C$14</f>
        <v>1</v>
      </c>
      <c r="M17" s="52"/>
      <c r="O17" s="51" t="s">
        <v>26</v>
      </c>
    </row>
    <row r="18" spans="2:24" x14ac:dyDescent="0.3">
      <c r="B18" s="127" t="s">
        <v>17</v>
      </c>
      <c r="C18" s="191">
        <f>$C$14</f>
        <v>1</v>
      </c>
      <c r="D18" s="129">
        <v>10</v>
      </c>
      <c r="E18" s="122">
        <v>1</v>
      </c>
      <c r="F18" s="122">
        <f>$F$2</f>
        <v>34</v>
      </c>
      <c r="G18" s="122">
        <v>-1</v>
      </c>
      <c r="H18" s="122">
        <v>0</v>
      </c>
      <c r="I18" s="122">
        <v>0</v>
      </c>
      <c r="J18" s="130">
        <v>1</v>
      </c>
      <c r="K18" s="52">
        <f>D18/F18</f>
        <v>0.29411764705882354</v>
      </c>
      <c r="M18" s="52"/>
    </row>
    <row r="19" spans="2:24" ht="18.75" x14ac:dyDescent="0.3">
      <c r="B19" s="177" t="s">
        <v>6</v>
      </c>
      <c r="C19" s="178">
        <v>0</v>
      </c>
      <c r="D19" s="179">
        <v>12</v>
      </c>
      <c r="E19" s="163">
        <f>$F$2</f>
        <v>34</v>
      </c>
      <c r="F19" s="123">
        <v>-3</v>
      </c>
      <c r="G19" s="180">
        <v>0</v>
      </c>
      <c r="H19" s="180">
        <v>1</v>
      </c>
      <c r="I19" s="180">
        <v>0</v>
      </c>
      <c r="J19" s="178">
        <v>0</v>
      </c>
      <c r="K19">
        <f>D19/F19</f>
        <v>-4</v>
      </c>
      <c r="M19" s="52"/>
      <c r="O19" s="51"/>
    </row>
    <row r="20" spans="2:24" ht="19.5" thickBot="1" x14ac:dyDescent="0.35">
      <c r="B20" s="181" t="s">
        <v>7</v>
      </c>
      <c r="C20" s="173">
        <v>0</v>
      </c>
      <c r="D20" s="182">
        <v>13</v>
      </c>
      <c r="E20" s="183">
        <v>-1</v>
      </c>
      <c r="F20" s="122">
        <f>$F$2</f>
        <v>34</v>
      </c>
      <c r="G20" s="183">
        <v>0</v>
      </c>
      <c r="H20" s="183">
        <v>0</v>
      </c>
      <c r="I20" s="183">
        <v>1</v>
      </c>
      <c r="J20" s="184">
        <v>0</v>
      </c>
      <c r="K20">
        <f>D20/F20</f>
        <v>0.38235294117647056</v>
      </c>
      <c r="M20" s="52"/>
      <c r="Q20" s="51" t="s">
        <v>27</v>
      </c>
    </row>
    <row r="21" spans="2:24" ht="19.5" thickBot="1" x14ac:dyDescent="0.35">
      <c r="B21" s="164" t="s">
        <v>8</v>
      </c>
      <c r="C21" s="165"/>
      <c r="D21" s="185">
        <f>$C$19*D19+$C$20*D20</f>
        <v>0</v>
      </c>
      <c r="E21" s="193">
        <f>$C$19*E19+$C$20*E20-E17</f>
        <v>3</v>
      </c>
      <c r="F21" s="125">
        <f t="shared" ref="F21:J21" si="0">$C$19*F19+$C$20*F20-F17</f>
        <v>2</v>
      </c>
      <c r="G21" s="185">
        <f t="shared" si="0"/>
        <v>0</v>
      </c>
      <c r="H21" s="185">
        <f t="shared" si="0"/>
        <v>0</v>
      </c>
      <c r="I21" s="185">
        <f>$C$19*I19+$C$20*I20-I17</f>
        <v>0</v>
      </c>
      <c r="J21" s="185">
        <v>0</v>
      </c>
      <c r="M21" s="52"/>
      <c r="P21" s="53"/>
    </row>
    <row r="22" spans="2:24" ht="17.25" thickBot="1" x14ac:dyDescent="0.35">
      <c r="B22" s="169"/>
      <c r="C22" s="170"/>
      <c r="D22" s="192">
        <f>D18*$C$18</f>
        <v>10</v>
      </c>
      <c r="E22" s="194">
        <f t="shared" ref="E22:J22" si="1">E18*$C$18</f>
        <v>1</v>
      </c>
      <c r="F22" s="196">
        <f t="shared" si="1"/>
        <v>34</v>
      </c>
      <c r="G22" s="192">
        <f t="shared" si="1"/>
        <v>-1</v>
      </c>
      <c r="H22" s="192">
        <f t="shared" si="1"/>
        <v>0</v>
      </c>
      <c r="I22" s="192">
        <f t="shared" si="1"/>
        <v>0</v>
      </c>
      <c r="J22" s="192">
        <f>J18*$C$18-J17</f>
        <v>0</v>
      </c>
      <c r="M22" s="52"/>
      <c r="O22" s="152" t="s">
        <v>0</v>
      </c>
      <c r="P22" s="154" t="s">
        <v>1</v>
      </c>
      <c r="Q22" s="152" t="s">
        <v>2</v>
      </c>
      <c r="R22" s="2" t="s">
        <v>3</v>
      </c>
      <c r="S22" s="2" t="s">
        <v>4</v>
      </c>
      <c r="T22" s="2" t="s">
        <v>5</v>
      </c>
      <c r="U22" s="2" t="s">
        <v>6</v>
      </c>
      <c r="V22" s="2" t="s">
        <v>7</v>
      </c>
      <c r="W22" s="3" t="s">
        <v>17</v>
      </c>
      <c r="X22" s="3" t="s">
        <v>32</v>
      </c>
    </row>
    <row r="23" spans="2:24" ht="19.5" thickBot="1" x14ac:dyDescent="0.35">
      <c r="M23" s="52"/>
      <c r="O23" s="153"/>
      <c r="P23" s="155"/>
      <c r="Q23" s="153"/>
      <c r="R23" s="56">
        <v>3</v>
      </c>
      <c r="S23" s="56">
        <v>-1</v>
      </c>
      <c r="T23" s="56">
        <v>2</v>
      </c>
      <c r="U23" s="56">
        <v>0</v>
      </c>
      <c r="V23" s="56">
        <v>0</v>
      </c>
      <c r="W23" s="57" t="s">
        <v>33</v>
      </c>
      <c r="X23" s="57" t="s">
        <v>33</v>
      </c>
    </row>
    <row r="24" spans="2:24" ht="19.5" customHeight="1" x14ac:dyDescent="0.3">
      <c r="D24" t="s">
        <v>55</v>
      </c>
      <c r="E24" t="s">
        <v>53</v>
      </c>
      <c r="F24" s="195" t="s">
        <v>54</v>
      </c>
      <c r="M24" s="52"/>
      <c r="O24" s="55" t="s">
        <v>17</v>
      </c>
      <c r="P24" s="2" t="s">
        <v>33</v>
      </c>
      <c r="Q24" s="59">
        <v>5</v>
      </c>
      <c r="R24" s="59">
        <v>1</v>
      </c>
      <c r="S24" s="59">
        <v>0</v>
      </c>
      <c r="T24" s="59">
        <v>-1</v>
      </c>
      <c r="U24" s="59">
        <v>-1</v>
      </c>
      <c r="V24" s="59">
        <v>0</v>
      </c>
      <c r="W24" s="59">
        <v>1</v>
      </c>
      <c r="X24" s="60">
        <v>0</v>
      </c>
    </row>
    <row r="25" spans="2:24" ht="18.75" x14ac:dyDescent="0.3">
      <c r="M25" s="52"/>
      <c r="O25" s="5" t="s">
        <v>7</v>
      </c>
      <c r="P25" s="58">
        <v>0</v>
      </c>
      <c r="Q25" s="54">
        <v>12</v>
      </c>
      <c r="R25" s="54">
        <v>-2</v>
      </c>
      <c r="S25" s="54">
        <v>1</v>
      </c>
      <c r="T25" s="54">
        <v>-5</v>
      </c>
      <c r="U25" s="54">
        <v>0</v>
      </c>
      <c r="V25" s="54">
        <v>1</v>
      </c>
      <c r="W25" s="54">
        <v>0</v>
      </c>
      <c r="X25" s="61">
        <v>0</v>
      </c>
    </row>
    <row r="26" spans="2:24" ht="19.5" thickBot="1" x14ac:dyDescent="0.35">
      <c r="M26" s="52"/>
      <c r="O26" s="63" t="s">
        <v>32</v>
      </c>
      <c r="P26" s="8" t="s">
        <v>33</v>
      </c>
      <c r="Q26" s="56">
        <v>8</v>
      </c>
      <c r="R26" s="56">
        <v>1</v>
      </c>
      <c r="S26" s="56">
        <v>2</v>
      </c>
      <c r="T26" s="56">
        <v>3</v>
      </c>
      <c r="U26" s="56">
        <v>0</v>
      </c>
      <c r="V26" s="56">
        <v>0</v>
      </c>
      <c r="W26" s="56">
        <v>0</v>
      </c>
      <c r="X26" s="64">
        <v>1</v>
      </c>
    </row>
    <row r="27" spans="2:24" x14ac:dyDescent="0.3">
      <c r="B27" s="164" t="s">
        <v>0</v>
      </c>
      <c r="C27" s="165" t="s">
        <v>1</v>
      </c>
      <c r="D27" s="164" t="s">
        <v>2</v>
      </c>
      <c r="E27" s="120" t="s">
        <v>3</v>
      </c>
      <c r="F27" s="167" t="s">
        <v>4</v>
      </c>
      <c r="G27" s="167" t="s">
        <v>5</v>
      </c>
      <c r="H27" s="167" t="s">
        <v>6</v>
      </c>
      <c r="I27" s="168" t="s">
        <v>7</v>
      </c>
      <c r="J27" s="199"/>
      <c r="K27" s="197"/>
      <c r="M27" s="52"/>
      <c r="O27" s="138" t="s">
        <v>8</v>
      </c>
      <c r="P27" s="150"/>
      <c r="Q27" s="65">
        <v>0</v>
      </c>
      <c r="R27" s="65">
        <v>-3</v>
      </c>
      <c r="S27" s="65">
        <v>1</v>
      </c>
      <c r="T27" s="65">
        <v>-2</v>
      </c>
      <c r="U27" s="65">
        <v>0</v>
      </c>
      <c r="V27" s="65">
        <v>0</v>
      </c>
      <c r="W27" s="65">
        <v>0</v>
      </c>
      <c r="X27" s="66">
        <v>0</v>
      </c>
    </row>
    <row r="28" spans="2:24" ht="17.25" thickBot="1" x14ac:dyDescent="0.35">
      <c r="B28" s="169"/>
      <c r="C28" s="170"/>
      <c r="D28" s="169"/>
      <c r="E28" s="121">
        <v>-3</v>
      </c>
      <c r="F28" s="172">
        <v>-2</v>
      </c>
      <c r="G28" s="172">
        <v>0</v>
      </c>
      <c r="H28" s="172">
        <v>0</v>
      </c>
      <c r="I28" s="173">
        <v>0</v>
      </c>
      <c r="J28" s="199"/>
      <c r="K28" s="197"/>
      <c r="M28" s="52"/>
      <c r="O28" s="139"/>
      <c r="P28" s="151"/>
      <c r="Q28" s="67" t="s">
        <v>34</v>
      </c>
      <c r="R28" s="67" t="s">
        <v>35</v>
      </c>
      <c r="S28" s="67" t="s">
        <v>36</v>
      </c>
      <c r="T28" s="67" t="s">
        <v>37</v>
      </c>
      <c r="U28" s="67" t="s">
        <v>38</v>
      </c>
      <c r="V28" s="67">
        <v>0</v>
      </c>
      <c r="W28" s="67">
        <v>0</v>
      </c>
      <c r="X28" s="68">
        <v>0</v>
      </c>
    </row>
    <row r="29" spans="2:24" x14ac:dyDescent="0.3">
      <c r="B29" s="174" t="s">
        <v>20</v>
      </c>
      <c r="C29" s="168">
        <f>F28</f>
        <v>-2</v>
      </c>
      <c r="D29" s="205">
        <f>D18/$F$18</f>
        <v>0.29411764705882354</v>
      </c>
      <c r="E29" s="129">
        <f>E18/$F$18</f>
        <v>2.9411764705882353E-2</v>
      </c>
      <c r="F29" s="175">
        <f t="shared" ref="E29:J29" si="2">F18/$F$18</f>
        <v>1</v>
      </c>
      <c r="G29" s="175">
        <f t="shared" si="2"/>
        <v>-2.9411764705882353E-2</v>
      </c>
      <c r="H29" s="175">
        <f t="shared" si="2"/>
        <v>0</v>
      </c>
      <c r="I29" s="202">
        <f t="shared" si="2"/>
        <v>0</v>
      </c>
      <c r="J29" s="207">
        <f>D29/E29</f>
        <v>10</v>
      </c>
      <c r="M29" s="52"/>
    </row>
    <row r="30" spans="2:24" ht="17.25" thickBot="1" x14ac:dyDescent="0.35">
      <c r="B30" s="133" t="s">
        <v>6</v>
      </c>
      <c r="C30" s="134">
        <v>0</v>
      </c>
      <c r="D30" s="133">
        <f>D19-D$29*$F19</f>
        <v>12.882352941176471</v>
      </c>
      <c r="E30" s="131">
        <f t="shared" ref="E30:J31" si="3">E19-E$29*$F19</f>
        <v>34.088235294117645</v>
      </c>
      <c r="F30" s="131">
        <f t="shared" si="3"/>
        <v>0</v>
      </c>
      <c r="G30" s="131">
        <f t="shared" si="3"/>
        <v>-8.8235294117647051E-2</v>
      </c>
      <c r="H30" s="131">
        <f t="shared" si="3"/>
        <v>1</v>
      </c>
      <c r="I30" s="203">
        <f t="shared" si="3"/>
        <v>0</v>
      </c>
      <c r="J30" s="208">
        <f>D30/E30</f>
        <v>0.3779119930974979</v>
      </c>
      <c r="M30" s="52"/>
      <c r="O30" t="s">
        <v>39</v>
      </c>
    </row>
    <row r="31" spans="2:24" ht="17.25" thickBot="1" x14ac:dyDescent="0.35">
      <c r="B31" s="181" t="s">
        <v>7</v>
      </c>
      <c r="C31" s="173">
        <v>0</v>
      </c>
      <c r="D31" s="177">
        <f>D20-D$29*$F20</f>
        <v>3</v>
      </c>
      <c r="E31" s="131">
        <f t="shared" si="3"/>
        <v>-2</v>
      </c>
      <c r="F31" s="179">
        <f t="shared" si="3"/>
        <v>0</v>
      </c>
      <c r="G31" s="179">
        <f t="shared" si="3"/>
        <v>1</v>
      </c>
      <c r="H31" s="179">
        <f t="shared" si="3"/>
        <v>0</v>
      </c>
      <c r="I31" s="204">
        <f t="shared" si="3"/>
        <v>1</v>
      </c>
      <c r="J31" s="209">
        <f>D31/E31</f>
        <v>-1.5</v>
      </c>
      <c r="M31" s="52"/>
      <c r="O31" s="138" t="s">
        <v>0</v>
      </c>
      <c r="P31" s="150" t="s">
        <v>1</v>
      </c>
      <c r="Q31" s="150" t="s">
        <v>2</v>
      </c>
      <c r="R31" s="75" t="s">
        <v>3</v>
      </c>
      <c r="S31" s="2" t="s">
        <v>4</v>
      </c>
      <c r="T31" s="2" t="s">
        <v>5</v>
      </c>
      <c r="U31" s="2" t="s">
        <v>6</v>
      </c>
      <c r="V31" s="2" t="s">
        <v>7</v>
      </c>
      <c r="W31" s="2" t="s">
        <v>17</v>
      </c>
      <c r="X31" s="3" t="s">
        <v>32</v>
      </c>
    </row>
    <row r="32" spans="2:24" ht="19.5" thickBot="1" x14ac:dyDescent="0.35">
      <c r="B32" s="164" t="s">
        <v>8</v>
      </c>
      <c r="C32" s="165"/>
      <c r="D32" s="185">
        <f>$C29*D29+$C30*D30+$C31*D31</f>
        <v>-0.58823529411764708</v>
      </c>
      <c r="E32" s="125">
        <f>$C29*E29+$C30*E30+$C31*E31-E28</f>
        <v>2.9411764705882355</v>
      </c>
      <c r="F32" s="185">
        <f t="shared" ref="F32:J32" si="4">$C29*F29+$C30*F30+$C31*F31-F28</f>
        <v>0</v>
      </c>
      <c r="G32" s="185">
        <f t="shared" si="4"/>
        <v>5.8823529411764705E-2</v>
      </c>
      <c r="H32" s="185">
        <f t="shared" si="4"/>
        <v>0</v>
      </c>
      <c r="I32" s="206">
        <f t="shared" si="4"/>
        <v>0</v>
      </c>
      <c r="J32" s="199"/>
      <c r="K32" s="197"/>
      <c r="M32" s="52"/>
      <c r="O32" s="139"/>
      <c r="P32" s="151"/>
      <c r="Q32" s="151"/>
      <c r="R32" s="76">
        <v>3</v>
      </c>
      <c r="S32" s="62">
        <v>-1</v>
      </c>
      <c r="T32" s="62">
        <v>2</v>
      </c>
      <c r="U32" s="62">
        <v>0</v>
      </c>
      <c r="V32" s="62">
        <v>0</v>
      </c>
      <c r="W32" s="70">
        <v>-1</v>
      </c>
      <c r="X32" s="71">
        <v>-1</v>
      </c>
    </row>
    <row r="33" spans="2:25" ht="19.5" thickBot="1" x14ac:dyDescent="0.35">
      <c r="B33" s="169"/>
      <c r="C33" s="170"/>
      <c r="D33" s="199"/>
      <c r="E33" s="199"/>
      <c r="F33" s="199"/>
      <c r="G33" s="199"/>
      <c r="H33" s="199"/>
      <c r="I33" s="199"/>
      <c r="J33" s="199"/>
      <c r="K33" s="197"/>
      <c r="M33" s="52"/>
      <c r="O33" s="81" t="s">
        <v>17</v>
      </c>
      <c r="P33" s="82">
        <v>-1</v>
      </c>
      <c r="Q33" s="77">
        <v>5</v>
      </c>
      <c r="R33" s="77">
        <v>1</v>
      </c>
      <c r="S33" s="77">
        <v>0</v>
      </c>
      <c r="T33" s="77">
        <v>-1</v>
      </c>
      <c r="U33" s="77">
        <v>-1</v>
      </c>
      <c r="V33" s="77">
        <v>0</v>
      </c>
      <c r="W33" s="77">
        <v>1</v>
      </c>
      <c r="X33" s="83">
        <v>0</v>
      </c>
      <c r="Y33">
        <f>Q33/R33</f>
        <v>5</v>
      </c>
    </row>
    <row r="34" spans="2:25" ht="18.75" x14ac:dyDescent="0.3">
      <c r="M34" s="52"/>
      <c r="O34" s="5" t="s">
        <v>7</v>
      </c>
      <c r="P34" s="58">
        <v>0</v>
      </c>
      <c r="Q34" s="54">
        <v>12</v>
      </c>
      <c r="R34" s="78">
        <v>-2</v>
      </c>
      <c r="S34" s="54">
        <v>1</v>
      </c>
      <c r="T34" s="54">
        <v>-5</v>
      </c>
      <c r="U34" s="54">
        <v>0</v>
      </c>
      <c r="V34" s="54">
        <v>1</v>
      </c>
      <c r="W34" s="54">
        <v>0</v>
      </c>
      <c r="X34" s="61">
        <v>0</v>
      </c>
      <c r="Y34">
        <f t="shared" ref="Y34:Y35" si="5">Q34/R34</f>
        <v>-6</v>
      </c>
    </row>
    <row r="35" spans="2:25" ht="19.5" thickBot="1" x14ac:dyDescent="0.35">
      <c r="M35" s="52"/>
      <c r="O35" s="63" t="s">
        <v>32</v>
      </c>
      <c r="P35" s="72">
        <v>-1</v>
      </c>
      <c r="Q35" s="56">
        <v>8</v>
      </c>
      <c r="R35" s="79">
        <v>1</v>
      </c>
      <c r="S35" s="56">
        <v>2</v>
      </c>
      <c r="T35" s="56">
        <v>3</v>
      </c>
      <c r="U35" s="56">
        <v>0</v>
      </c>
      <c r="V35" s="56">
        <v>0</v>
      </c>
      <c r="W35" s="56">
        <v>0</v>
      </c>
      <c r="X35" s="64">
        <v>1</v>
      </c>
      <c r="Y35">
        <f t="shared" si="5"/>
        <v>8</v>
      </c>
    </row>
    <row r="36" spans="2:25" ht="17.25" thickBot="1" x14ac:dyDescent="0.35">
      <c r="M36" s="52"/>
      <c r="O36" s="138" t="s">
        <v>8</v>
      </c>
      <c r="P36" s="150"/>
      <c r="Q36" s="65">
        <f>$P34*Q34</f>
        <v>0</v>
      </c>
      <c r="R36" s="80">
        <f>$P34*R34-R32</f>
        <v>-3</v>
      </c>
      <c r="S36" s="80">
        <f t="shared" ref="S36:V36" si="6">$P34*S34-S32</f>
        <v>1</v>
      </c>
      <c r="T36" s="80">
        <f t="shared" si="6"/>
        <v>-2</v>
      </c>
      <c r="U36" s="80">
        <f t="shared" si="6"/>
        <v>0</v>
      </c>
      <c r="V36" s="80">
        <f t="shared" si="6"/>
        <v>0</v>
      </c>
      <c r="W36" s="80">
        <f>$P34*W34</f>
        <v>0</v>
      </c>
      <c r="X36" s="80">
        <f>$P34*X34</f>
        <v>0</v>
      </c>
    </row>
    <row r="37" spans="2:25" ht="17.25" thickBot="1" x14ac:dyDescent="0.35">
      <c r="B37" s="164" t="s">
        <v>0</v>
      </c>
      <c r="C37" s="165" t="s">
        <v>1</v>
      </c>
      <c r="D37" s="164" t="s">
        <v>2</v>
      </c>
      <c r="E37" s="167" t="s">
        <v>3</v>
      </c>
      <c r="F37" s="167" t="s">
        <v>4</v>
      </c>
      <c r="G37" s="120" t="s">
        <v>5</v>
      </c>
      <c r="H37" s="167" t="s">
        <v>6</v>
      </c>
      <c r="I37" s="168" t="s">
        <v>7</v>
      </c>
      <c r="J37" s="199"/>
      <c r="K37" s="197"/>
      <c r="M37" s="52"/>
      <c r="O37" s="139"/>
      <c r="P37" s="151"/>
      <c r="Q37" s="73">
        <f>$P33*Q33+$P35*Q35</f>
        <v>-13</v>
      </c>
      <c r="R37" s="73">
        <f t="shared" ref="R37:V37" si="7">$P33*R33+$P35*R35</f>
        <v>-2</v>
      </c>
      <c r="S37" s="73">
        <f t="shared" si="7"/>
        <v>-2</v>
      </c>
      <c r="T37" s="73">
        <f t="shared" si="7"/>
        <v>-2</v>
      </c>
      <c r="U37" s="73">
        <f t="shared" si="7"/>
        <v>1</v>
      </c>
      <c r="V37" s="73">
        <f t="shared" si="7"/>
        <v>0</v>
      </c>
      <c r="W37" s="73">
        <f>$P33*W33+$P35*W35-W32</f>
        <v>0</v>
      </c>
      <c r="X37" s="73">
        <f>$P33*X33+$P35*X35-X32</f>
        <v>0</v>
      </c>
    </row>
    <row r="38" spans="2:25" ht="17.25" thickBot="1" x14ac:dyDescent="0.35">
      <c r="B38" s="169"/>
      <c r="C38" s="170"/>
      <c r="D38" s="169"/>
      <c r="E38" s="172">
        <v>-3</v>
      </c>
      <c r="F38" s="172">
        <v>-2</v>
      </c>
      <c r="G38" s="121">
        <v>0</v>
      </c>
      <c r="H38" s="172">
        <v>0</v>
      </c>
      <c r="I38" s="173">
        <v>0</v>
      </c>
      <c r="J38" s="199"/>
      <c r="K38" s="197"/>
      <c r="M38" s="52"/>
    </row>
    <row r="39" spans="2:25" ht="17.25" thickBot="1" x14ac:dyDescent="0.35">
      <c r="B39" s="174" t="s">
        <v>20</v>
      </c>
      <c r="C39" s="168">
        <f>F38</f>
        <v>-2</v>
      </c>
      <c r="D39" s="205">
        <f>D29-D$40*$E29</f>
        <v>0.28300258843830889</v>
      </c>
      <c r="E39" s="205">
        <f t="shared" ref="E39:I39" si="8">E29-E$40*$E29</f>
        <v>0</v>
      </c>
      <c r="F39" s="205">
        <f t="shared" si="8"/>
        <v>1</v>
      </c>
      <c r="G39" s="210">
        <f t="shared" si="8"/>
        <v>-2.9335634167385678E-2</v>
      </c>
      <c r="H39" s="205">
        <f t="shared" si="8"/>
        <v>-8.6281276962899055E-4</v>
      </c>
      <c r="I39" s="205">
        <f t="shared" si="8"/>
        <v>0</v>
      </c>
      <c r="J39" s="207">
        <f>D39/G39</f>
        <v>-9.6470588235294112</v>
      </c>
      <c r="K39" s="197"/>
      <c r="M39" s="52"/>
      <c r="O39" s="138" t="s">
        <v>0</v>
      </c>
      <c r="P39" s="150" t="s">
        <v>1</v>
      </c>
      <c r="Q39" s="150" t="s">
        <v>2</v>
      </c>
      <c r="R39" s="2" t="s">
        <v>3</v>
      </c>
      <c r="S39" s="2" t="s">
        <v>4</v>
      </c>
      <c r="T39" s="93" t="s">
        <v>5</v>
      </c>
      <c r="U39" s="2" t="s">
        <v>6</v>
      </c>
      <c r="V39" s="2" t="s">
        <v>7</v>
      </c>
      <c r="W39" s="2" t="s">
        <v>17</v>
      </c>
      <c r="X39" s="3" t="s">
        <v>32</v>
      </c>
    </row>
    <row r="40" spans="2:25" ht="19.5" thickBot="1" x14ac:dyDescent="0.35">
      <c r="B40" s="177" t="str">
        <f>E37</f>
        <v>х1</v>
      </c>
      <c r="C40" s="178">
        <f>E38</f>
        <v>-3</v>
      </c>
      <c r="D40" s="177">
        <f>D30/$E$30</f>
        <v>0.3779119930974979</v>
      </c>
      <c r="E40" s="177">
        <f t="shared" ref="E40:I40" si="9">E30/$E$30</f>
        <v>1</v>
      </c>
      <c r="F40" s="177">
        <f>F30/$E$30</f>
        <v>0</v>
      </c>
      <c r="G40" s="133">
        <f t="shared" si="9"/>
        <v>-2.5884383088869713E-3</v>
      </c>
      <c r="H40" s="177">
        <f t="shared" si="9"/>
        <v>2.9335634167385678E-2</v>
      </c>
      <c r="I40" s="177">
        <f t="shared" si="9"/>
        <v>0</v>
      </c>
      <c r="J40" s="207">
        <f t="shared" ref="J40:J41" si="10">D40/G40</f>
        <v>-146.00000000000003</v>
      </c>
      <c r="K40" s="197"/>
      <c r="M40" s="52"/>
      <c r="O40" s="139"/>
      <c r="P40" s="151"/>
      <c r="Q40" s="151"/>
      <c r="R40" s="62">
        <v>3</v>
      </c>
      <c r="S40" s="62">
        <v>-1</v>
      </c>
      <c r="T40" s="94">
        <v>2</v>
      </c>
      <c r="U40" s="62">
        <v>0</v>
      </c>
      <c r="V40" s="62">
        <v>0</v>
      </c>
      <c r="W40" s="70">
        <v>-1</v>
      </c>
      <c r="X40" s="71">
        <v>-1</v>
      </c>
    </row>
    <row r="41" spans="2:25" ht="19.5" thickBot="1" x14ac:dyDescent="0.35">
      <c r="B41" s="135" t="s">
        <v>7</v>
      </c>
      <c r="C41" s="116">
        <v>0</v>
      </c>
      <c r="D41" s="210">
        <f>D31-D$40*$E31</f>
        <v>3.7558239861949958</v>
      </c>
      <c r="E41" s="210">
        <f t="shared" ref="E41:I41" si="11">E31-E$40*$E31</f>
        <v>0</v>
      </c>
      <c r="F41" s="210">
        <f t="shared" si="11"/>
        <v>0</v>
      </c>
      <c r="G41" s="210">
        <f t="shared" si="11"/>
        <v>0.994823123382226</v>
      </c>
      <c r="H41" s="210">
        <f t="shared" si="11"/>
        <v>5.8671268334771355E-2</v>
      </c>
      <c r="I41" s="210">
        <f t="shared" si="11"/>
        <v>1</v>
      </c>
      <c r="J41" s="211">
        <f t="shared" si="10"/>
        <v>3.7753686036426717</v>
      </c>
      <c r="K41" s="197"/>
      <c r="M41" s="52"/>
      <c r="O41" s="69" t="s">
        <v>3</v>
      </c>
      <c r="P41" s="87">
        <v>3</v>
      </c>
      <c r="Q41" s="74">
        <f>Q33/$R$33</f>
        <v>5</v>
      </c>
      <c r="R41" s="74">
        <f t="shared" ref="R41:X41" si="12">R33/$R$33</f>
        <v>1</v>
      </c>
      <c r="S41" s="74">
        <f t="shared" si="12"/>
        <v>0</v>
      </c>
      <c r="T41" s="95">
        <f t="shared" si="12"/>
        <v>-1</v>
      </c>
      <c r="U41" s="74">
        <f t="shared" si="12"/>
        <v>-1</v>
      </c>
      <c r="V41" s="74">
        <f t="shared" si="12"/>
        <v>0</v>
      </c>
      <c r="W41" s="74">
        <f t="shared" si="12"/>
        <v>1</v>
      </c>
      <c r="X41" s="74">
        <f t="shared" si="12"/>
        <v>0</v>
      </c>
    </row>
    <row r="42" spans="2:25" ht="19.5" thickBot="1" x14ac:dyDescent="0.35">
      <c r="B42" s="164" t="s">
        <v>8</v>
      </c>
      <c r="C42" s="165"/>
      <c r="D42" s="185">
        <f>$C39*D39+$C40*D40+$C41*D41</f>
        <v>-1.6997411561691114</v>
      </c>
      <c r="E42" s="185">
        <f>$C39*E39+$C40*E40+$C41*E41-E38</f>
        <v>0</v>
      </c>
      <c r="F42" s="185">
        <f t="shared" ref="F42" si="13">$C39*F39+$C40*F40+$C41*F41-F38</f>
        <v>0</v>
      </c>
      <c r="G42" s="125">
        <f t="shared" ref="G42" si="14">$C39*G39+$C40*G40+$C41*G41-G38</f>
        <v>6.6436583261432272E-2</v>
      </c>
      <c r="H42" s="185">
        <f t="shared" ref="H42" si="15">$C39*H39+$C40*H40+$C41*H41-H38</f>
        <v>-8.6281276962899056E-2</v>
      </c>
      <c r="I42" s="206">
        <f t="shared" ref="I42" si="16">$C39*I39+$C40*I40+$C41*I41-I38</f>
        <v>0</v>
      </c>
      <c r="J42" s="199"/>
      <c r="K42" s="197"/>
      <c r="M42" s="52"/>
      <c r="O42" s="5" t="s">
        <v>7</v>
      </c>
      <c r="P42" s="58">
        <v>0</v>
      </c>
      <c r="Q42" s="54">
        <f>Q34-Q41*$R$34</f>
        <v>22</v>
      </c>
      <c r="R42" s="54">
        <f t="shared" ref="R42:X42" si="17">R34-R41*$R$34</f>
        <v>0</v>
      </c>
      <c r="S42" s="54">
        <f t="shared" si="17"/>
        <v>1</v>
      </c>
      <c r="T42" s="96">
        <f t="shared" si="17"/>
        <v>-7</v>
      </c>
      <c r="U42" s="54">
        <f t="shared" si="17"/>
        <v>-2</v>
      </c>
      <c r="V42" s="54">
        <f t="shared" si="17"/>
        <v>1</v>
      </c>
      <c r="W42" s="54">
        <f t="shared" si="17"/>
        <v>2</v>
      </c>
      <c r="X42" s="54">
        <f t="shared" si="17"/>
        <v>0</v>
      </c>
    </row>
    <row r="43" spans="2:25" ht="19.5" thickBot="1" x14ac:dyDescent="0.35">
      <c r="B43" s="169"/>
      <c r="C43" s="170"/>
      <c r="D43" s="199"/>
      <c r="E43" s="199"/>
      <c r="F43" s="199"/>
      <c r="G43" s="199"/>
      <c r="H43" s="199"/>
      <c r="I43" s="199"/>
      <c r="J43" s="199"/>
      <c r="K43" s="197"/>
      <c r="M43" s="52"/>
      <c r="O43" s="100" t="s">
        <v>32</v>
      </c>
      <c r="P43" s="101">
        <v>-1</v>
      </c>
      <c r="Q43" s="97">
        <f>Q35-Q41*$R$35</f>
        <v>3</v>
      </c>
      <c r="R43" s="97">
        <f t="shared" ref="R43:X43" si="18">R35-R41*$R$35</f>
        <v>0</v>
      </c>
      <c r="S43" s="97">
        <f t="shared" si="18"/>
        <v>2</v>
      </c>
      <c r="T43" s="97">
        <f t="shared" si="18"/>
        <v>4</v>
      </c>
      <c r="U43" s="97">
        <f t="shared" si="18"/>
        <v>1</v>
      </c>
      <c r="V43" s="97">
        <f t="shared" si="18"/>
        <v>0</v>
      </c>
      <c r="W43" s="97">
        <f t="shared" si="18"/>
        <v>-1</v>
      </c>
      <c r="X43" s="97">
        <f t="shared" si="18"/>
        <v>1</v>
      </c>
    </row>
    <row r="44" spans="2:25" x14ac:dyDescent="0.3">
      <c r="M44" s="52"/>
      <c r="O44" s="138" t="s">
        <v>8</v>
      </c>
      <c r="P44" s="150"/>
      <c r="Q44" s="65">
        <f>$P42*Q42+$P41*Q41</f>
        <v>15</v>
      </c>
      <c r="R44" s="65">
        <f>$P42*R42+$P41*R41-R40</f>
        <v>0</v>
      </c>
      <c r="S44" s="65">
        <f t="shared" ref="S44:V44" si="19">$P42*S42+$P41*S41-S40</f>
        <v>1</v>
      </c>
      <c r="T44" s="98">
        <f t="shared" si="19"/>
        <v>-5</v>
      </c>
      <c r="U44" s="65">
        <f t="shared" si="19"/>
        <v>-3</v>
      </c>
      <c r="V44" s="65">
        <f t="shared" si="19"/>
        <v>0</v>
      </c>
      <c r="W44" s="65">
        <f>$P42*W42+$P41*W41</f>
        <v>3</v>
      </c>
      <c r="X44" s="65">
        <f>$P42*X42+$P41*X41</f>
        <v>0</v>
      </c>
    </row>
    <row r="45" spans="2:25" ht="17.25" thickBot="1" x14ac:dyDescent="0.35">
      <c r="M45" s="52"/>
      <c r="O45" s="139"/>
      <c r="P45" s="151"/>
      <c r="Q45" s="73">
        <f>$P43*Q43</f>
        <v>-3</v>
      </c>
      <c r="R45" s="73">
        <f t="shared" ref="R45:V45" si="20">$P43*R43</f>
        <v>0</v>
      </c>
      <c r="S45" s="73">
        <f t="shared" si="20"/>
        <v>-2</v>
      </c>
      <c r="T45" s="99">
        <f>$P43*T43</f>
        <v>-4</v>
      </c>
      <c r="U45" s="73">
        <f t="shared" si="20"/>
        <v>-1</v>
      </c>
      <c r="V45" s="73">
        <f t="shared" si="20"/>
        <v>0</v>
      </c>
      <c r="W45" s="73">
        <f>$P43*W43-W40</f>
        <v>2</v>
      </c>
      <c r="X45" s="73">
        <f>$P43*X43-X40</f>
        <v>0</v>
      </c>
    </row>
    <row r="46" spans="2:25" x14ac:dyDescent="0.3">
      <c r="M46" s="52"/>
    </row>
    <row r="47" spans="2:25" ht="17.25" thickBot="1" x14ac:dyDescent="0.35">
      <c r="M47" s="52"/>
    </row>
    <row r="48" spans="2:25" x14ac:dyDescent="0.3">
      <c r="M48" s="52"/>
      <c r="O48" s="138" t="s">
        <v>0</v>
      </c>
      <c r="P48" s="150" t="s">
        <v>1</v>
      </c>
      <c r="Q48" s="150" t="s">
        <v>2</v>
      </c>
      <c r="R48" s="2" t="s">
        <v>3</v>
      </c>
      <c r="S48" s="2" t="s">
        <v>4</v>
      </c>
      <c r="T48" s="2" t="s">
        <v>5</v>
      </c>
      <c r="U48" s="88" t="s">
        <v>6</v>
      </c>
      <c r="V48" s="2" t="s">
        <v>7</v>
      </c>
    </row>
    <row r="49" spans="2:22" ht="19.5" thickBot="1" x14ac:dyDescent="0.35">
      <c r="M49" s="52"/>
      <c r="O49" s="139"/>
      <c r="P49" s="151"/>
      <c r="Q49" s="151"/>
      <c r="R49" s="62">
        <v>3</v>
      </c>
      <c r="S49" s="62">
        <v>-1</v>
      </c>
      <c r="T49" s="62">
        <v>2</v>
      </c>
      <c r="U49" s="89">
        <v>0</v>
      </c>
      <c r="V49" s="62">
        <v>0</v>
      </c>
    </row>
    <row r="50" spans="2:22" ht="18.75" x14ac:dyDescent="0.3">
      <c r="B50" s="164" t="s">
        <v>0</v>
      </c>
      <c r="C50" s="165" t="s">
        <v>1</v>
      </c>
      <c r="D50" s="164" t="s">
        <v>2</v>
      </c>
      <c r="E50" s="167" t="s">
        <v>3</v>
      </c>
      <c r="F50" s="167" t="s">
        <v>4</v>
      </c>
      <c r="G50" s="120" t="s">
        <v>5</v>
      </c>
      <c r="H50" s="167" t="s">
        <v>6</v>
      </c>
      <c r="I50" s="168" t="s">
        <v>7</v>
      </c>
      <c r="J50" s="199"/>
      <c r="M50" s="52"/>
      <c r="O50" s="69" t="s">
        <v>3</v>
      </c>
      <c r="P50" s="87">
        <v>3</v>
      </c>
      <c r="Q50" s="74">
        <f>Q41-Q52*$T$41</f>
        <v>5.75</v>
      </c>
      <c r="R50" s="74">
        <f t="shared" ref="R50:V50" si="21">R41-R52*$T$41</f>
        <v>1</v>
      </c>
      <c r="S50" s="74">
        <f t="shared" si="21"/>
        <v>0.5</v>
      </c>
      <c r="T50" s="74">
        <f t="shared" si="21"/>
        <v>0</v>
      </c>
      <c r="U50" s="90">
        <f t="shared" si="21"/>
        <v>-0.75</v>
      </c>
      <c r="V50" s="74">
        <f t="shared" si="21"/>
        <v>0</v>
      </c>
    </row>
    <row r="51" spans="2:22" ht="19.5" thickBot="1" x14ac:dyDescent="0.35">
      <c r="B51" s="169"/>
      <c r="C51" s="170"/>
      <c r="D51" s="169"/>
      <c r="E51" s="172">
        <v>-3</v>
      </c>
      <c r="F51" s="172">
        <v>-2</v>
      </c>
      <c r="G51" s="121">
        <v>0</v>
      </c>
      <c r="H51" s="172">
        <v>0</v>
      </c>
      <c r="I51" s="173">
        <v>0</v>
      </c>
      <c r="J51" s="199"/>
      <c r="M51" s="52"/>
      <c r="O51" s="5" t="s">
        <v>7</v>
      </c>
      <c r="P51" s="58">
        <v>0</v>
      </c>
      <c r="Q51" s="54">
        <f>Q42-Q52*$T$42</f>
        <v>27.25</v>
      </c>
      <c r="R51" s="54">
        <f t="shared" ref="R51:V51" si="22">R42-R52*$T$42</f>
        <v>0</v>
      </c>
      <c r="S51" s="54">
        <f t="shared" si="22"/>
        <v>4.5</v>
      </c>
      <c r="T51" s="54">
        <f t="shared" si="22"/>
        <v>0</v>
      </c>
      <c r="U51" s="91">
        <f t="shared" si="22"/>
        <v>-0.25</v>
      </c>
      <c r="V51" s="54">
        <f t="shared" si="22"/>
        <v>1</v>
      </c>
    </row>
    <row r="52" spans="2:22" ht="19.5" thickBot="1" x14ac:dyDescent="0.35">
      <c r="B52" s="174" t="s">
        <v>20</v>
      </c>
      <c r="C52" s="168">
        <f>F51</f>
        <v>-2</v>
      </c>
      <c r="D52" s="177">
        <f>D39-D$54*$G39</f>
        <v>0.39375542064180402</v>
      </c>
      <c r="E52" s="177">
        <f t="shared" ref="E52:I53" si="23">E39-E$54*$G39</f>
        <v>0</v>
      </c>
      <c r="F52" s="177">
        <f t="shared" si="23"/>
        <v>1</v>
      </c>
      <c r="G52" s="177">
        <f t="shared" si="23"/>
        <v>0</v>
      </c>
      <c r="H52" s="177">
        <f t="shared" si="23"/>
        <v>8.6730268863833475E-4</v>
      </c>
      <c r="I52" s="177">
        <f t="shared" si="23"/>
        <v>2.948829141370338E-2</v>
      </c>
      <c r="J52" s="207" t="e">
        <f>D52/G52</f>
        <v>#DIV/0!</v>
      </c>
      <c r="M52" s="52"/>
      <c r="O52" s="105" t="s">
        <v>5</v>
      </c>
      <c r="P52" s="106">
        <v>2</v>
      </c>
      <c r="Q52" s="92">
        <f>Q43/$T$43</f>
        <v>0.75</v>
      </c>
      <c r="R52" s="92">
        <f t="shared" ref="R52:V52" si="24">R43/$T$43</f>
        <v>0</v>
      </c>
      <c r="S52" s="92">
        <f t="shared" si="24"/>
        <v>0.5</v>
      </c>
      <c r="T52" s="92">
        <f t="shared" si="24"/>
        <v>1</v>
      </c>
      <c r="U52" s="92">
        <f t="shared" si="24"/>
        <v>0.25</v>
      </c>
      <c r="V52" s="92">
        <f t="shared" si="24"/>
        <v>0</v>
      </c>
    </row>
    <row r="53" spans="2:22" ht="18" thickBot="1" x14ac:dyDescent="0.35">
      <c r="B53" s="177" t="str">
        <f>E50</f>
        <v>х1</v>
      </c>
      <c r="C53" s="178">
        <f>E51</f>
        <v>-3</v>
      </c>
      <c r="D53" s="177">
        <f>D40-D$54*$G40</f>
        <v>0.38768430182133573</v>
      </c>
      <c r="E53" s="177">
        <f t="shared" si="23"/>
        <v>1</v>
      </c>
      <c r="F53" s="177">
        <f t="shared" si="23"/>
        <v>0</v>
      </c>
      <c r="G53" s="177">
        <f t="shared" si="23"/>
        <v>0</v>
      </c>
      <c r="H53" s="177">
        <f t="shared" si="23"/>
        <v>2.9488291413703384E-2</v>
      </c>
      <c r="I53" s="177">
        <f t="shared" si="23"/>
        <v>2.6019080659150039E-3</v>
      </c>
      <c r="J53" s="207" t="e">
        <f t="shared" ref="J53:J54" si="25">D53/G53</f>
        <v>#DIV/0!</v>
      </c>
      <c r="M53" s="52"/>
      <c r="O53" s="138" t="s">
        <v>8</v>
      </c>
      <c r="P53" s="150"/>
      <c r="Q53" s="103">
        <f>$P51*Q51+$P50*Q50+$P52*Q52</f>
        <v>18.75</v>
      </c>
      <c r="R53" s="103">
        <f>$P51*R51+$P50*R50+$P52*R52-R49</f>
        <v>0</v>
      </c>
      <c r="S53" s="103">
        <f t="shared" ref="S53:V53" si="26">$P51*S51+$P50*S50+$P52*S52-S49</f>
        <v>3.5</v>
      </c>
      <c r="T53" s="103">
        <f t="shared" si="26"/>
        <v>0</v>
      </c>
      <c r="U53" s="104">
        <f t="shared" si="26"/>
        <v>-1.75</v>
      </c>
      <c r="V53" s="103">
        <f t="shared" si="26"/>
        <v>0</v>
      </c>
    </row>
    <row r="54" spans="2:22" ht="17.25" thickBot="1" x14ac:dyDescent="0.35">
      <c r="B54" s="135" t="s">
        <v>50</v>
      </c>
      <c r="C54" s="116">
        <f>G51</f>
        <v>0</v>
      </c>
      <c r="D54" s="210">
        <f>D41/$G$41</f>
        <v>3.7753686036426717</v>
      </c>
      <c r="E54" s="210">
        <f t="shared" ref="E54:I54" si="27">E41/$G$41</f>
        <v>0</v>
      </c>
      <c r="F54" s="210">
        <f t="shared" si="27"/>
        <v>0</v>
      </c>
      <c r="G54" s="210">
        <f t="shared" si="27"/>
        <v>1</v>
      </c>
      <c r="H54" s="210">
        <f t="shared" si="27"/>
        <v>5.8976582827406768E-2</v>
      </c>
      <c r="I54" s="210">
        <f t="shared" si="27"/>
        <v>1.00520381613183</v>
      </c>
      <c r="J54" s="211">
        <f t="shared" si="25"/>
        <v>3.7753686036426717</v>
      </c>
      <c r="M54" s="52"/>
      <c r="O54" s="139"/>
      <c r="P54" s="151"/>
      <c r="Q54" s="73"/>
      <c r="R54" s="73"/>
      <c r="S54" s="73"/>
      <c r="T54" s="73"/>
      <c r="U54" s="73"/>
      <c r="V54" s="73"/>
    </row>
    <row r="55" spans="2:22" ht="17.25" thickBot="1" x14ac:dyDescent="0.35">
      <c r="B55" s="164" t="s">
        <v>8</v>
      </c>
      <c r="C55" s="165"/>
      <c r="D55" s="185">
        <f>$C52*D52+$C53*D53+$C54*D54</f>
        <v>-1.9505637467476153</v>
      </c>
      <c r="E55" s="185">
        <f>$C52*E52+$C53*E53+$C54*E54-E51</f>
        <v>0</v>
      </c>
      <c r="F55" s="185">
        <f t="shared" ref="F55" si="28">$C52*F52+$C53*F53+$C54*F54-F51</f>
        <v>0</v>
      </c>
      <c r="G55" s="125">
        <f t="shared" ref="G55" si="29">$C52*G52+$C53*G53+$C54*G54-G51</f>
        <v>0</v>
      </c>
      <c r="H55" s="185">
        <f t="shared" ref="H55" si="30">$C52*H52+$C53*H53+$C54*H54-H51</f>
        <v>-9.0199479618386827E-2</v>
      </c>
      <c r="I55" s="206">
        <f t="shared" ref="I55" si="31">$C52*I52+$C53*I53+$C54*I54-I51</f>
        <v>-6.6782307025151769E-2</v>
      </c>
      <c r="J55" s="199"/>
      <c r="M55" s="52"/>
    </row>
    <row r="56" spans="2:22" ht="17.25" thickBot="1" x14ac:dyDescent="0.35">
      <c r="B56" s="169"/>
      <c r="C56" s="170"/>
      <c r="D56" s="199"/>
      <c r="E56" s="199"/>
      <c r="F56" s="199"/>
      <c r="G56" s="199"/>
      <c r="H56" s="199"/>
      <c r="I56" s="199"/>
      <c r="J56" s="199"/>
      <c r="M56" s="52"/>
    </row>
    <row r="57" spans="2:22" x14ac:dyDescent="0.3">
      <c r="M57" s="52"/>
      <c r="O57" s="138" t="s">
        <v>0</v>
      </c>
      <c r="P57" s="150" t="s">
        <v>1</v>
      </c>
      <c r="Q57" s="158" t="s">
        <v>2</v>
      </c>
      <c r="R57" s="2" t="s">
        <v>3</v>
      </c>
      <c r="S57" s="2" t="s">
        <v>4</v>
      </c>
      <c r="T57" s="2" t="s">
        <v>5</v>
      </c>
      <c r="U57" s="2" t="s">
        <v>6</v>
      </c>
      <c r="V57" s="2" t="s">
        <v>7</v>
      </c>
    </row>
    <row r="58" spans="2:22" ht="19.5" thickBot="1" x14ac:dyDescent="0.35">
      <c r="D58" t="s">
        <v>56</v>
      </c>
      <c r="E58">
        <f>$D$55</f>
        <v>-1.9505637467476153</v>
      </c>
      <c r="G58">
        <f>-3 * E60-2*E61</f>
        <v>-1.9505637467476153</v>
      </c>
      <c r="M58" s="52"/>
      <c r="O58" s="139"/>
      <c r="P58" s="151"/>
      <c r="Q58" s="159"/>
      <c r="R58" s="62">
        <v>3</v>
      </c>
      <c r="S58" s="62">
        <v>-1</v>
      </c>
      <c r="T58" s="62">
        <v>2</v>
      </c>
      <c r="U58" s="62">
        <v>0</v>
      </c>
      <c r="V58" s="62">
        <v>0</v>
      </c>
    </row>
    <row r="59" spans="2:22" ht="18.75" x14ac:dyDescent="0.3">
      <c r="M59" s="52"/>
      <c r="O59" s="69" t="s">
        <v>3</v>
      </c>
      <c r="P59" s="87">
        <v>3</v>
      </c>
      <c r="Q59" s="84">
        <f>Q50-Q61*$U$50</f>
        <v>8</v>
      </c>
      <c r="R59" s="74">
        <f t="shared" ref="R59:V59" si="32">R50-R61*$U$50</f>
        <v>1</v>
      </c>
      <c r="S59" s="74">
        <f t="shared" si="32"/>
        <v>2</v>
      </c>
      <c r="T59" s="74">
        <f t="shared" si="32"/>
        <v>3</v>
      </c>
      <c r="U59" s="74">
        <f t="shared" si="32"/>
        <v>0</v>
      </c>
      <c r="V59" s="74">
        <f t="shared" si="32"/>
        <v>0</v>
      </c>
    </row>
    <row r="60" spans="2:22" ht="18.75" x14ac:dyDescent="0.3">
      <c r="D60" t="s">
        <v>57</v>
      </c>
      <c r="E60">
        <f>$D$53</f>
        <v>0.38768430182133573</v>
      </c>
      <c r="M60" s="52"/>
      <c r="O60" s="5" t="s">
        <v>7</v>
      </c>
      <c r="P60" s="58">
        <v>0</v>
      </c>
      <c r="Q60" s="85">
        <f>Q51-Q61*$U$51</f>
        <v>28</v>
      </c>
      <c r="R60" s="54">
        <f t="shared" ref="R60:V60" si="33">R51-R61*$U$51</f>
        <v>0</v>
      </c>
      <c r="S60" s="54">
        <f t="shared" si="33"/>
        <v>5</v>
      </c>
      <c r="T60" s="54">
        <f t="shared" si="33"/>
        <v>1</v>
      </c>
      <c r="U60" s="54">
        <f t="shared" si="33"/>
        <v>0</v>
      </c>
      <c r="V60" s="54">
        <f t="shared" si="33"/>
        <v>1</v>
      </c>
    </row>
    <row r="61" spans="2:22" ht="19.5" thickBot="1" x14ac:dyDescent="0.35">
      <c r="D61" t="s">
        <v>58</v>
      </c>
      <c r="E61">
        <f>$D$52</f>
        <v>0.39375542064180402</v>
      </c>
      <c r="M61" s="52"/>
      <c r="O61" s="63" t="s">
        <v>6</v>
      </c>
      <c r="P61" s="102">
        <v>0</v>
      </c>
      <c r="Q61" s="86">
        <f>Q52/$U$52</f>
        <v>3</v>
      </c>
      <c r="R61" s="56">
        <f t="shared" ref="R61:V61" si="34">R52/$U$52</f>
        <v>0</v>
      </c>
      <c r="S61" s="56">
        <f t="shared" si="34"/>
        <v>2</v>
      </c>
      <c r="T61" s="56">
        <f t="shared" si="34"/>
        <v>4</v>
      </c>
      <c r="U61" s="56">
        <f t="shared" si="34"/>
        <v>1</v>
      </c>
      <c r="V61" s="56">
        <f t="shared" si="34"/>
        <v>0</v>
      </c>
    </row>
    <row r="62" spans="2:22" ht="17.25" x14ac:dyDescent="0.3">
      <c r="D62" t="s">
        <v>59</v>
      </c>
      <c r="E62">
        <f>$D$54</f>
        <v>3.7753686036426717</v>
      </c>
      <c r="M62" s="52"/>
      <c r="O62" s="138" t="s">
        <v>8</v>
      </c>
      <c r="P62" s="150"/>
      <c r="Q62" s="107">
        <f>$P60*Q60+$P59*Q59+$P61*Q61</f>
        <v>24</v>
      </c>
      <c r="R62" s="103">
        <f>$P60*R60+$P59*R59+$P61*R61-R58</f>
        <v>0</v>
      </c>
      <c r="S62" s="103">
        <f t="shared" ref="S62" si="35">$P60*S60+$P59*S59+$P61*S61-S58</f>
        <v>7</v>
      </c>
      <c r="T62" s="103">
        <f t="shared" ref="T62" si="36">$P60*T60+$P59*T59+$P61*T61-T58</f>
        <v>7</v>
      </c>
      <c r="U62" s="103">
        <f t="shared" ref="U62" si="37">$P60*U60+$P59*U59+$P61*U61-U58</f>
        <v>0</v>
      </c>
      <c r="V62" s="103">
        <f t="shared" ref="V62" si="38">$P60*V60+$P59*V59+$P61*V61-V58</f>
        <v>0</v>
      </c>
    </row>
    <row r="63" spans="2:22" ht="17.25" thickBot="1" x14ac:dyDescent="0.35">
      <c r="D63" t="s">
        <v>60</v>
      </c>
      <c r="E63">
        <v>0</v>
      </c>
      <c r="M63" s="52"/>
      <c r="O63" s="139"/>
      <c r="P63" s="151"/>
      <c r="Q63" s="73"/>
      <c r="R63" s="73"/>
      <c r="S63" s="73"/>
      <c r="T63" s="73"/>
      <c r="U63" s="73"/>
      <c r="V63" s="73"/>
    </row>
    <row r="64" spans="2:22" x14ac:dyDescent="0.3">
      <c r="D64" t="s">
        <v>61</v>
      </c>
      <c r="E64">
        <v>0</v>
      </c>
      <c r="M64" s="52"/>
    </row>
    <row r="65" spans="2:15" ht="18.75" x14ac:dyDescent="0.3">
      <c r="M65" s="52"/>
      <c r="O65" s="51" t="s">
        <v>28</v>
      </c>
    </row>
    <row r="66" spans="2:15" ht="18.75" x14ac:dyDescent="0.3">
      <c r="M66" s="52"/>
      <c r="O66" s="51" t="s">
        <v>29</v>
      </c>
    </row>
    <row r="67" spans="2:15" ht="19.5" thickBot="1" x14ac:dyDescent="0.35">
      <c r="M67" s="52"/>
      <c r="O67" s="51" t="s">
        <v>30</v>
      </c>
    </row>
    <row r="68" spans="2:15" ht="18.75" x14ac:dyDescent="0.3">
      <c r="B68" s="144" t="s">
        <v>0</v>
      </c>
      <c r="C68" s="146" t="s">
        <v>1</v>
      </c>
      <c r="D68" s="148" t="s">
        <v>2</v>
      </c>
      <c r="E68" s="35" t="s">
        <v>3</v>
      </c>
      <c r="F68" s="13" t="s">
        <v>4</v>
      </c>
      <c r="G68" s="13" t="s">
        <v>5</v>
      </c>
      <c r="H68" s="13" t="s">
        <v>6</v>
      </c>
      <c r="I68" s="13" t="s">
        <v>7</v>
      </c>
      <c r="J68" s="14" t="s">
        <v>17</v>
      </c>
      <c r="M68" s="52"/>
      <c r="O68" s="51"/>
    </row>
    <row r="69" spans="2:15" ht="19.5" thickBot="1" x14ac:dyDescent="0.35">
      <c r="B69" s="145"/>
      <c r="C69" s="147"/>
      <c r="D69" s="149"/>
      <c r="E69" s="36">
        <v>-3</v>
      </c>
      <c r="F69" s="15">
        <v>-2</v>
      </c>
      <c r="G69" s="15">
        <v>0</v>
      </c>
      <c r="H69" s="15">
        <v>0</v>
      </c>
      <c r="I69" s="15">
        <v>0</v>
      </c>
      <c r="J69" s="16" t="s">
        <v>19</v>
      </c>
      <c r="M69" s="52"/>
      <c r="O69" s="51" t="s">
        <v>31</v>
      </c>
    </row>
    <row r="70" spans="2:15" x14ac:dyDescent="0.3">
      <c r="B70" s="17" t="s">
        <v>20</v>
      </c>
      <c r="C70" s="14">
        <v>-2</v>
      </c>
      <c r="D70" s="17">
        <f>D18/$F$18</f>
        <v>0.29411764705882354</v>
      </c>
      <c r="E70" s="37">
        <f>E18/$F$18</f>
        <v>2.9411764705882353E-2</v>
      </c>
      <c r="F70" s="22">
        <f>F18/$F$18</f>
        <v>1</v>
      </c>
      <c r="G70" s="22">
        <f>G18/$F$18</f>
        <v>-2.9411764705882353E-2</v>
      </c>
      <c r="H70" s="22">
        <f>H18/$F$18</f>
        <v>0</v>
      </c>
      <c r="I70" s="22">
        <f>I18/$F$18</f>
        <v>0</v>
      </c>
      <c r="J70" s="25">
        <f>J18/$F$18</f>
        <v>2.9411764705882353E-2</v>
      </c>
      <c r="K70" s="24">
        <f>D70/E70</f>
        <v>10</v>
      </c>
      <c r="M70" s="52"/>
    </row>
    <row r="71" spans="2:15" ht="18.75" x14ac:dyDescent="0.3">
      <c r="B71" s="42" t="s">
        <v>6</v>
      </c>
      <c r="C71" s="43">
        <v>0</v>
      </c>
      <c r="D71" s="42">
        <f>D19-D70*$F19</f>
        <v>12.882352941176471</v>
      </c>
      <c r="E71" s="38">
        <f>E19-E70*$F19</f>
        <v>34.088235294117645</v>
      </c>
      <c r="F71" s="38">
        <f>F19-F70*$F19</f>
        <v>0</v>
      </c>
      <c r="G71" s="38">
        <f>G19-G70*$F19</f>
        <v>-8.8235294117647051E-2</v>
      </c>
      <c r="H71" s="38">
        <f>H19-H70*$F19</f>
        <v>1</v>
      </c>
      <c r="I71" s="38">
        <f>I19-I70*$F19</f>
        <v>0</v>
      </c>
      <c r="J71" s="44">
        <f>J19-J70*$F19</f>
        <v>8.8235294117647051E-2</v>
      </c>
      <c r="K71" s="24">
        <f>D71/E71</f>
        <v>0.3779119930974979</v>
      </c>
      <c r="M71" s="52"/>
      <c r="O71" s="51"/>
    </row>
    <row r="72" spans="2:15" ht="17.25" thickBot="1" x14ac:dyDescent="0.35">
      <c r="B72" s="21" t="s">
        <v>7</v>
      </c>
      <c r="C72" s="16">
        <v>0</v>
      </c>
      <c r="D72" s="21">
        <f>D20-D70*$F20</f>
        <v>3</v>
      </c>
      <c r="E72" s="39">
        <f>E20-E70*$F20</f>
        <v>-2</v>
      </c>
      <c r="F72" s="23">
        <f>F20-F70*$F20</f>
        <v>0</v>
      </c>
      <c r="G72" s="23">
        <f>G20-G70*$F20</f>
        <v>1</v>
      </c>
      <c r="H72" s="23">
        <f>H20-H70*$F20</f>
        <v>0</v>
      </c>
      <c r="I72" s="23">
        <f>I20-I70*$F20</f>
        <v>1</v>
      </c>
      <c r="J72" s="27">
        <f>J20-J70*$F20</f>
        <v>-1</v>
      </c>
      <c r="K72" s="24">
        <f>D72/E72</f>
        <v>-1.5</v>
      </c>
      <c r="M72" s="52"/>
    </row>
    <row r="73" spans="2:15" ht="17.25" thickBot="1" x14ac:dyDescent="0.35">
      <c r="B73" s="144" t="s">
        <v>8</v>
      </c>
      <c r="C73" s="146"/>
      <c r="D73" s="31">
        <f>$C70*D70+$C71*D71+$C72*D72</f>
        <v>-0.58823529411764708</v>
      </c>
      <c r="E73" s="40">
        <f>$C70*E70+$C71*E71+$C72*E72-E69</f>
        <v>2.9411764705882355</v>
      </c>
      <c r="F73" s="32">
        <f>$C70*F70+$C71*F71+$C72*F72-F69</f>
        <v>0</v>
      </c>
      <c r="G73" s="32">
        <f>$C70*G70+$C71*G71+$C72*G72-G69</f>
        <v>5.8823529411764705E-2</v>
      </c>
      <c r="H73" s="32">
        <f>$C70*H70+$C71*H71+$C72*H72-H69</f>
        <v>0</v>
      </c>
      <c r="I73" s="32">
        <f>$C70*I70+$C71*I71+$C72*I72-I69</f>
        <v>0</v>
      </c>
      <c r="J73" s="33">
        <v>0</v>
      </c>
    </row>
    <row r="74" spans="2:15" ht="17.25" thickBot="1" x14ac:dyDescent="0.35">
      <c r="B74" s="145"/>
      <c r="C74" s="147"/>
      <c r="D74" s="28">
        <v>0</v>
      </c>
      <c r="E74" s="41">
        <v>0</v>
      </c>
      <c r="F74" s="29">
        <v>0</v>
      </c>
      <c r="G74" s="29">
        <v>0</v>
      </c>
      <c r="H74" s="29">
        <v>0</v>
      </c>
      <c r="I74" s="29">
        <v>0</v>
      </c>
      <c r="J74" s="30" t="s">
        <v>21</v>
      </c>
    </row>
    <row r="75" spans="2:15" ht="17.25" thickBot="1" x14ac:dyDescent="0.35"/>
    <row r="76" spans="2:15" x14ac:dyDescent="0.3">
      <c r="B76" s="144" t="s">
        <v>0</v>
      </c>
      <c r="C76" s="146" t="s">
        <v>1</v>
      </c>
      <c r="D76" s="148" t="s">
        <v>2</v>
      </c>
      <c r="E76" s="13" t="s">
        <v>3</v>
      </c>
      <c r="F76" s="13" t="s">
        <v>4</v>
      </c>
      <c r="G76" s="35" t="s">
        <v>5</v>
      </c>
      <c r="H76" s="13" t="s">
        <v>6</v>
      </c>
      <c r="I76" s="13" t="s">
        <v>7</v>
      </c>
      <c r="J76" s="14" t="s">
        <v>17</v>
      </c>
    </row>
    <row r="77" spans="2:15" ht="17.25" thickBot="1" x14ac:dyDescent="0.35">
      <c r="B77" s="145"/>
      <c r="C77" s="147"/>
      <c r="D77" s="149"/>
      <c r="E77" s="15">
        <v>-3</v>
      </c>
      <c r="F77" s="15">
        <v>-2</v>
      </c>
      <c r="G77" s="36">
        <v>0</v>
      </c>
      <c r="H77" s="15">
        <v>0</v>
      </c>
      <c r="I77" s="15">
        <v>0</v>
      </c>
      <c r="J77" s="16" t="s">
        <v>19</v>
      </c>
    </row>
    <row r="78" spans="2:15" x14ac:dyDescent="0.3">
      <c r="B78" s="17" t="s">
        <v>20</v>
      </c>
      <c r="C78" s="14">
        <v>-2</v>
      </c>
      <c r="D78" s="17">
        <f>D70-D79*$E70</f>
        <v>0.28300258843830889</v>
      </c>
      <c r="E78" s="22">
        <f>E70-E79*$E70</f>
        <v>0</v>
      </c>
      <c r="F78" s="22">
        <f>F70-F79*$E70</f>
        <v>1</v>
      </c>
      <c r="G78" s="37">
        <f>G70-G79*$E70</f>
        <v>-2.9335634167385678E-2</v>
      </c>
      <c r="H78" s="22">
        <f>H70-H79*$E70</f>
        <v>-8.6281276962899055E-4</v>
      </c>
      <c r="I78" s="22">
        <f>I70-I79*$E70</f>
        <v>0</v>
      </c>
      <c r="J78" s="25">
        <f>J70-J79*$E70</f>
        <v>2.9335634167385678E-2</v>
      </c>
      <c r="K78" s="24">
        <f>D78/G78</f>
        <v>-9.6470588235294112</v>
      </c>
    </row>
    <row r="79" spans="2:15" x14ac:dyDescent="0.3">
      <c r="B79" s="18" t="s">
        <v>3</v>
      </c>
      <c r="C79" s="19">
        <v>-3</v>
      </c>
      <c r="D79" s="18">
        <f>D71/$E$71</f>
        <v>0.3779119930974979</v>
      </c>
      <c r="E79" s="20">
        <f>E71/$E$71</f>
        <v>1</v>
      </c>
      <c r="F79" s="20">
        <f>F71/$E$71</f>
        <v>0</v>
      </c>
      <c r="G79" s="38">
        <f>G71/$E$71</f>
        <v>-2.5884383088869713E-3</v>
      </c>
      <c r="H79" s="20">
        <f>H71/$E$71</f>
        <v>2.9335634167385678E-2</v>
      </c>
      <c r="I79" s="20">
        <f>I71/$E$71</f>
        <v>0</v>
      </c>
      <c r="J79" s="26">
        <f>J71/$E$71</f>
        <v>2.5884383088869713E-3</v>
      </c>
      <c r="K79" s="24">
        <f>D79/G79</f>
        <v>-146.00000000000003</v>
      </c>
    </row>
    <row r="80" spans="2:15" ht="17.25" thickBot="1" x14ac:dyDescent="0.35">
      <c r="B80" s="45" t="s">
        <v>7</v>
      </c>
      <c r="C80" s="46">
        <v>0</v>
      </c>
      <c r="D80" s="45">
        <f>D72-D79*$E72</f>
        <v>3.7558239861949958</v>
      </c>
      <c r="E80" s="39">
        <f>E72-E79*$E72</f>
        <v>0</v>
      </c>
      <c r="F80" s="39">
        <f>F72-F79*$E72</f>
        <v>0</v>
      </c>
      <c r="G80" s="39">
        <f>G72-G79*$E72</f>
        <v>0.994823123382226</v>
      </c>
      <c r="H80" s="39">
        <f>H72-H79*$E72</f>
        <v>5.8671268334771355E-2</v>
      </c>
      <c r="I80" s="39">
        <f>I72-I79*$E72</f>
        <v>1</v>
      </c>
      <c r="J80" s="47">
        <f>J72-J79*$E72</f>
        <v>-0.994823123382226</v>
      </c>
      <c r="K80" s="24">
        <f>D80/G80</f>
        <v>3.7753686036426717</v>
      </c>
    </row>
    <row r="81" spans="2:10" ht="17.25" thickBot="1" x14ac:dyDescent="0.35">
      <c r="B81" s="144" t="s">
        <v>8</v>
      </c>
      <c r="C81" s="146"/>
      <c r="D81" s="31">
        <f>$C78*D78+$C79*D79+$C80*D80</f>
        <v>-1.6997411561691114</v>
      </c>
      <c r="E81" s="32">
        <f>$C78*E78+$C79*E79+$C80*E80-E77</f>
        <v>0</v>
      </c>
      <c r="F81" s="32">
        <f>$C78*F78+$C79*F79+$C80*F80-F77</f>
        <v>0</v>
      </c>
      <c r="G81" s="40">
        <f>$C78*G78+$C79*G79+$C80*G80-G77</f>
        <v>6.6436583261432272E-2</v>
      </c>
      <c r="H81" s="32">
        <f>$C78*H78+$C79*H79+$C80*H80-H77</f>
        <v>-8.6281276962899056E-2</v>
      </c>
      <c r="I81" s="32">
        <f>$C78*I78+$C79*I79+$C80*I80-I77</f>
        <v>0</v>
      </c>
      <c r="J81" s="33">
        <v>0</v>
      </c>
    </row>
    <row r="82" spans="2:10" ht="17.25" thickBot="1" x14ac:dyDescent="0.35">
      <c r="B82" s="145"/>
      <c r="C82" s="147"/>
      <c r="D82" s="28">
        <v>0</v>
      </c>
      <c r="E82" s="29">
        <v>0</v>
      </c>
      <c r="F82" s="29">
        <v>0</v>
      </c>
      <c r="G82" s="41">
        <v>0</v>
      </c>
      <c r="H82" s="29">
        <v>0</v>
      </c>
      <c r="I82" s="29">
        <v>0</v>
      </c>
      <c r="J82" s="30" t="s">
        <v>21</v>
      </c>
    </row>
    <row r="83" spans="2:10" ht="17.25" thickBot="1" x14ac:dyDescent="0.35"/>
    <row r="84" spans="2:10" x14ac:dyDescent="0.3">
      <c r="B84" s="144" t="s">
        <v>0</v>
      </c>
      <c r="C84" s="146" t="s">
        <v>1</v>
      </c>
      <c r="D84" s="156" t="s">
        <v>2</v>
      </c>
      <c r="E84" s="13" t="s">
        <v>3</v>
      </c>
      <c r="F84" s="13" t="s">
        <v>4</v>
      </c>
      <c r="G84" s="13" t="s">
        <v>5</v>
      </c>
      <c r="H84" s="13" t="s">
        <v>6</v>
      </c>
      <c r="I84" s="13" t="s">
        <v>7</v>
      </c>
      <c r="J84" s="14" t="s">
        <v>17</v>
      </c>
    </row>
    <row r="85" spans="2:10" ht="17.25" thickBot="1" x14ac:dyDescent="0.35">
      <c r="B85" s="145"/>
      <c r="C85" s="147"/>
      <c r="D85" s="157"/>
      <c r="E85" s="15">
        <v>-3</v>
      </c>
      <c r="F85" s="15">
        <v>-2</v>
      </c>
      <c r="G85" s="15">
        <v>0</v>
      </c>
      <c r="H85" s="15">
        <v>0</v>
      </c>
      <c r="I85" s="15">
        <v>0</v>
      </c>
      <c r="J85" s="16" t="s">
        <v>19</v>
      </c>
    </row>
    <row r="86" spans="2:10" x14ac:dyDescent="0.3">
      <c r="B86" s="17" t="s">
        <v>20</v>
      </c>
      <c r="C86" s="14">
        <v>-2</v>
      </c>
      <c r="D86" s="111">
        <f>D78-D88*$G78</f>
        <v>0.39375542064180402</v>
      </c>
      <c r="E86" s="22">
        <f>E78-E88*$G78</f>
        <v>0</v>
      </c>
      <c r="F86" s="22">
        <f>F78-F88*$G78</f>
        <v>1</v>
      </c>
      <c r="G86" s="22">
        <f>G78-G88*$G78</f>
        <v>0</v>
      </c>
      <c r="H86" s="22">
        <f>H78-H88*$G78</f>
        <v>8.6730268863833475E-4</v>
      </c>
      <c r="I86" s="22">
        <f>I78-I88*$G78</f>
        <v>2.948829141370338E-2</v>
      </c>
      <c r="J86" s="25">
        <f>J78-J88*$G78</f>
        <v>0</v>
      </c>
    </row>
    <row r="87" spans="2:10" x14ac:dyDescent="0.3">
      <c r="B87" s="18" t="s">
        <v>3</v>
      </c>
      <c r="C87" s="19">
        <v>-3</v>
      </c>
      <c r="D87" s="112">
        <f>D79-D88*$G79</f>
        <v>0.38768430182133573</v>
      </c>
      <c r="E87" s="20">
        <f>E79-E88*$G79</f>
        <v>1</v>
      </c>
      <c r="F87" s="20">
        <f>F79-F88*$G79</f>
        <v>0</v>
      </c>
      <c r="G87" s="20">
        <f>G79-G88*$G79</f>
        <v>0</v>
      </c>
      <c r="H87" s="20">
        <f>H79-H88*$G79</f>
        <v>2.9488291413703384E-2</v>
      </c>
      <c r="I87" s="20">
        <f>I79-I88*$G79</f>
        <v>2.6019080659150039E-3</v>
      </c>
      <c r="J87" s="26">
        <f>J79-J88*$G79</f>
        <v>0</v>
      </c>
    </row>
    <row r="88" spans="2:10" ht="17.25" thickBot="1" x14ac:dyDescent="0.35">
      <c r="B88" s="21" t="s">
        <v>5</v>
      </c>
      <c r="C88" s="16">
        <v>0</v>
      </c>
      <c r="D88" s="113">
        <f>D80/$G$80</f>
        <v>3.7753686036426717</v>
      </c>
      <c r="E88" s="23">
        <f>E80/$G$80</f>
        <v>0</v>
      </c>
      <c r="F88" s="23">
        <f>F80/$G$80</f>
        <v>0</v>
      </c>
      <c r="G88" s="23">
        <f>G80/$G$80</f>
        <v>1</v>
      </c>
      <c r="H88" s="23">
        <f>H80/$G$80</f>
        <v>5.8976582827406768E-2</v>
      </c>
      <c r="I88" s="23">
        <f>I80/$G$80</f>
        <v>1.00520381613183</v>
      </c>
      <c r="J88" s="27">
        <f>J80/$G$80</f>
        <v>-1</v>
      </c>
    </row>
    <row r="89" spans="2:10" ht="17.25" thickBot="1" x14ac:dyDescent="0.35">
      <c r="B89" s="144" t="s">
        <v>8</v>
      </c>
      <c r="C89" s="146"/>
      <c r="D89" s="114">
        <f>$C86*D86+$C87*D87+$C88*D88</f>
        <v>-1.9505637467476153</v>
      </c>
      <c r="E89" s="109">
        <f>$C86*E86+$C87*E87+$C88*E88-E85</f>
        <v>0</v>
      </c>
      <c r="F89" s="109">
        <f>$C86*F86+$C87*F87+$C88*F88-F85</f>
        <v>0</v>
      </c>
      <c r="G89" s="109">
        <f>$C86*G86+$C87*G87+$C88*G88-G85</f>
        <v>0</v>
      </c>
      <c r="H89" s="109">
        <f>$C86*H86+$C87*H87+$C88*H88-H85</f>
        <v>-9.0199479618386827E-2</v>
      </c>
      <c r="I89" s="109">
        <f>$C86*I86+$C87*I87+$C88*I88-I85</f>
        <v>-6.6782307025151769E-2</v>
      </c>
      <c r="J89" s="110">
        <v>0</v>
      </c>
    </row>
    <row r="90" spans="2:10" ht="17.25" thickBot="1" x14ac:dyDescent="0.35">
      <c r="B90" s="145"/>
      <c r="C90" s="147"/>
      <c r="D90" s="28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30" t="s">
        <v>21</v>
      </c>
    </row>
    <row r="92" spans="2:10" x14ac:dyDescent="0.3">
      <c r="D92" t="s">
        <v>22</v>
      </c>
      <c r="E92">
        <f>D89</f>
        <v>-1.9505637467476153</v>
      </c>
    </row>
    <row r="93" spans="2:10" x14ac:dyDescent="0.3">
      <c r="D93" s="108" t="s">
        <v>43</v>
      </c>
      <c r="E93" t="s">
        <v>44</v>
      </c>
    </row>
  </sheetData>
  <mergeCells count="48">
    <mergeCell ref="C50:C51"/>
    <mergeCell ref="D50:D51"/>
    <mergeCell ref="B55:C56"/>
    <mergeCell ref="O62:P63"/>
    <mergeCell ref="O44:P45"/>
    <mergeCell ref="O48:O49"/>
    <mergeCell ref="P48:P49"/>
    <mergeCell ref="Q48:Q49"/>
    <mergeCell ref="O53:P54"/>
    <mergeCell ref="O36:P37"/>
    <mergeCell ref="O39:O40"/>
    <mergeCell ref="P39:P40"/>
    <mergeCell ref="Q39:Q40"/>
    <mergeCell ref="O57:O58"/>
    <mergeCell ref="P57:P58"/>
    <mergeCell ref="Q57:Q58"/>
    <mergeCell ref="O27:P28"/>
    <mergeCell ref="O22:O23"/>
    <mergeCell ref="P22:P23"/>
    <mergeCell ref="Q22:Q23"/>
    <mergeCell ref="B89:C90"/>
    <mergeCell ref="B73:C74"/>
    <mergeCell ref="B76:B77"/>
    <mergeCell ref="C76:C77"/>
    <mergeCell ref="D76:D77"/>
    <mergeCell ref="B81:C82"/>
    <mergeCell ref="B84:B85"/>
    <mergeCell ref="C84:C85"/>
    <mergeCell ref="D84:D85"/>
    <mergeCell ref="O31:O32"/>
    <mergeCell ref="P31:P32"/>
    <mergeCell ref="Q31:Q32"/>
    <mergeCell ref="B16:B17"/>
    <mergeCell ref="C16:C17"/>
    <mergeCell ref="D16:D17"/>
    <mergeCell ref="B21:C22"/>
    <mergeCell ref="B68:B69"/>
    <mergeCell ref="C68:C69"/>
    <mergeCell ref="D68:D69"/>
    <mergeCell ref="B27:B28"/>
    <mergeCell ref="C27:C28"/>
    <mergeCell ref="D27:D28"/>
    <mergeCell ref="B32:C33"/>
    <mergeCell ref="B37:B38"/>
    <mergeCell ref="C37:C38"/>
    <mergeCell ref="D37:D38"/>
    <mergeCell ref="B42:C43"/>
    <mergeCell ref="B50:B5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16</xdr:col>
                <xdr:colOff>295275</xdr:colOff>
                <xdr:row>5</xdr:row>
                <xdr:rowOff>171450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14</xdr:col>
                <xdr:colOff>0</xdr:colOff>
                <xdr:row>8</xdr:row>
                <xdr:rowOff>123825</xdr:rowOff>
              </from>
              <to>
                <xdr:col>16</xdr:col>
                <xdr:colOff>657225</xdr:colOff>
                <xdr:row>12</xdr:row>
                <xdr:rowOff>85725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18</xdr:col>
                <xdr:colOff>552450</xdr:colOff>
                <xdr:row>1</xdr:row>
                <xdr:rowOff>180975</xdr:rowOff>
              </from>
              <to>
                <xdr:col>20</xdr:col>
                <xdr:colOff>171450</xdr:colOff>
                <xdr:row>3</xdr:row>
                <xdr:rowOff>0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33" r:id="rId10">
          <objectPr defaultSize="0" autoPict="0" r:id="rId11">
            <anchor moveWithCells="1" sizeWithCells="1">
              <from>
                <xdr:col>13</xdr:col>
                <xdr:colOff>676275</xdr:colOff>
                <xdr:row>12</xdr:row>
                <xdr:rowOff>228600</xdr:rowOff>
              </from>
              <to>
                <xdr:col>18</xdr:col>
                <xdr:colOff>571500</xdr:colOff>
                <xdr:row>14</xdr:row>
                <xdr:rowOff>38100</xdr:rowOff>
              </to>
            </anchor>
          </objectPr>
        </oleObject>
      </mc:Choice>
      <mc:Fallback>
        <oleObject progId="Equation.3" shapeId="1033" r:id="rId10"/>
      </mc:Fallback>
    </mc:AlternateContent>
    <mc:AlternateContent xmlns:mc="http://schemas.openxmlformats.org/markup-compatibility/2006">
      <mc:Choice Requires="x14">
        <oleObject progId="Equation.3" shapeId="1032" r:id="rId12">
          <objectPr defaultSize="0" autoPict="0" r:id="rId13">
            <anchor moveWithCells="1" sizeWithCells="1">
              <from>
                <xdr:col>18</xdr:col>
                <xdr:colOff>676275</xdr:colOff>
                <xdr:row>13</xdr:row>
                <xdr:rowOff>9525</xdr:rowOff>
              </from>
              <to>
                <xdr:col>19</xdr:col>
                <xdr:colOff>571500</xdr:colOff>
                <xdr:row>13</xdr:row>
                <xdr:rowOff>200025</xdr:rowOff>
              </to>
            </anchor>
          </objectPr>
        </oleObject>
      </mc:Choice>
      <mc:Fallback>
        <oleObject progId="Equation.3" shapeId="1032" r:id="rId12"/>
      </mc:Fallback>
    </mc:AlternateContent>
    <mc:AlternateContent xmlns:mc="http://schemas.openxmlformats.org/markup-compatibility/2006">
      <mc:Choice Requires="x14">
        <oleObject progId="Equation.3" shapeId="1031" r:id="rId14">
          <objectPr defaultSize="0" autoPict="0" r:id="rId15">
            <anchor moveWithCells="1" sizeWithCells="1">
              <from>
                <xdr:col>14</xdr:col>
                <xdr:colOff>9525</xdr:colOff>
                <xdr:row>14</xdr:row>
                <xdr:rowOff>76200</xdr:rowOff>
              </from>
              <to>
                <xdr:col>19</xdr:col>
                <xdr:colOff>9525</xdr:colOff>
                <xdr:row>18</xdr:row>
                <xdr:rowOff>28575</xdr:rowOff>
              </to>
            </anchor>
          </objectPr>
        </oleObject>
      </mc:Choice>
      <mc:Fallback>
        <oleObject progId="Equation.3" shapeId="1031" r:id="rId14"/>
      </mc:Fallback>
    </mc:AlternateContent>
    <mc:AlternateContent xmlns:mc="http://schemas.openxmlformats.org/markup-compatibility/2006">
      <mc:Choice Requires="x14">
        <oleObject progId="Equation.3" shapeId="1030" r:id="rId16">
          <objectPr defaultSize="0" autoPict="0" r:id="rId17">
            <anchor moveWithCells="1" sizeWithCells="1">
              <from>
                <xdr:col>15</xdr:col>
                <xdr:colOff>542925</xdr:colOff>
                <xdr:row>18</xdr:row>
                <xdr:rowOff>57150</xdr:rowOff>
              </from>
              <to>
                <xdr:col>17</xdr:col>
                <xdr:colOff>266700</xdr:colOff>
                <xdr:row>19</xdr:row>
                <xdr:rowOff>95250</xdr:rowOff>
              </to>
            </anchor>
          </objectPr>
        </oleObject>
      </mc:Choice>
      <mc:Fallback>
        <oleObject progId="Equation.3" shapeId="1030" r:id="rId16"/>
      </mc:Fallback>
    </mc:AlternateContent>
    <mc:AlternateContent xmlns:mc="http://schemas.openxmlformats.org/markup-compatibility/2006">
      <mc:Choice Requires="x14">
        <oleObject progId="Equation.3" shapeId="1029" r:id="rId18">
          <objectPr defaultSize="0" autoPict="0" r:id="rId19">
            <anchor moveWithCells="1" sizeWithCells="1">
              <from>
                <xdr:col>14</xdr:col>
                <xdr:colOff>628650</xdr:colOff>
                <xdr:row>19</xdr:row>
                <xdr:rowOff>47625</xdr:rowOff>
              </from>
              <to>
                <xdr:col>15</xdr:col>
                <xdr:colOff>619125</xdr:colOff>
                <xdr:row>20</xdr:row>
                <xdr:rowOff>19050</xdr:rowOff>
              </to>
            </anchor>
          </objectPr>
        </oleObject>
      </mc:Choice>
      <mc:Fallback>
        <oleObject progId="Equation.3" shapeId="1029" r:id="rId18"/>
      </mc:Fallback>
    </mc:AlternateContent>
    <mc:AlternateContent xmlns:mc="http://schemas.openxmlformats.org/markup-compatibility/2006">
      <mc:Choice Requires="x14">
        <oleObject progId="Equation.3" shapeId="1148" r:id="rId20">
          <objectPr defaultSize="0" autoPict="0" r:id="rId21">
            <anchor moveWithCells="1" sizeWithCells="1">
              <from>
                <xdr:col>13</xdr:col>
                <xdr:colOff>666750</xdr:colOff>
                <xdr:row>66</xdr:row>
                <xdr:rowOff>219075</xdr:rowOff>
              </from>
              <to>
                <xdr:col>19</xdr:col>
                <xdr:colOff>304800</xdr:colOff>
                <xdr:row>69</xdr:row>
                <xdr:rowOff>95250</xdr:rowOff>
              </to>
            </anchor>
          </objectPr>
        </oleObject>
      </mc:Choice>
      <mc:Fallback>
        <oleObject progId="Equation.3" shapeId="1148" r:id="rId20"/>
      </mc:Fallback>
    </mc:AlternateContent>
    <mc:AlternateContent xmlns:mc="http://schemas.openxmlformats.org/markup-compatibility/2006">
      <mc:Choice Requires="x14">
        <oleObject progId="Equation.3" shapeId="1147" r:id="rId22">
          <objectPr defaultSize="0" autoPict="0" r:id="rId23">
            <anchor moveWithCells="1" sizeWithCells="1">
              <from>
                <xdr:col>13</xdr:col>
                <xdr:colOff>638175</xdr:colOff>
                <xdr:row>68</xdr:row>
                <xdr:rowOff>161925</xdr:rowOff>
              </from>
              <to>
                <xdr:col>16</xdr:col>
                <xdr:colOff>152400</xdr:colOff>
                <xdr:row>72</xdr:row>
                <xdr:rowOff>57150</xdr:rowOff>
              </to>
            </anchor>
          </objectPr>
        </oleObject>
      </mc:Choice>
      <mc:Fallback>
        <oleObject progId="Equation.3" shapeId="1147" r:id="rId22"/>
      </mc:Fallback>
    </mc:AlternateContent>
    <mc:AlternateContent xmlns:mc="http://schemas.openxmlformats.org/markup-compatibility/2006">
      <mc:Choice Requires="x14">
        <oleObject progId="Equation.3" shapeId="1146" r:id="rId24">
          <objectPr defaultSize="0" autoPict="0" r:id="rId25">
            <anchor moveWithCells="1" sizeWithCells="1">
              <from>
                <xdr:col>14</xdr:col>
                <xdr:colOff>0</xdr:colOff>
                <xdr:row>71</xdr:row>
                <xdr:rowOff>0</xdr:rowOff>
              </from>
              <to>
                <xdr:col>17</xdr:col>
                <xdr:colOff>161925</xdr:colOff>
                <xdr:row>72</xdr:row>
                <xdr:rowOff>28575</xdr:rowOff>
              </to>
            </anchor>
          </objectPr>
        </oleObject>
      </mc:Choice>
      <mc:Fallback>
        <oleObject progId="Equation.3" shapeId="1146" r:id="rId2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Q47"/>
  <sheetViews>
    <sheetView workbookViewId="0">
      <selection activeCell="M35" sqref="M35"/>
    </sheetView>
  </sheetViews>
  <sheetFormatPr defaultRowHeight="16.5" x14ac:dyDescent="0.3"/>
  <cols>
    <col min="13" max="15" width="9.375" bestFit="1" customWidth="1"/>
  </cols>
  <sheetData>
    <row r="2" spans="3:14" x14ac:dyDescent="0.3">
      <c r="C2" t="s">
        <v>9</v>
      </c>
    </row>
    <row r="3" spans="3:14" x14ac:dyDescent="0.3">
      <c r="F3" t="s">
        <v>42</v>
      </c>
    </row>
    <row r="9" spans="3:14" x14ac:dyDescent="0.3">
      <c r="C9" t="s">
        <v>10</v>
      </c>
    </row>
    <row r="10" spans="3:14" x14ac:dyDescent="0.3">
      <c r="E10" s="48" t="s">
        <v>11</v>
      </c>
      <c r="F10" s="48" t="s">
        <v>40</v>
      </c>
      <c r="G10" s="49" t="s">
        <v>14</v>
      </c>
      <c r="H10" s="49" t="s">
        <v>18</v>
      </c>
      <c r="I10" s="49" t="s">
        <v>18</v>
      </c>
      <c r="J10" s="48" t="s">
        <v>17</v>
      </c>
    </row>
    <row r="11" spans="3:14" x14ac:dyDescent="0.3">
      <c r="E11" s="48" t="s">
        <v>41</v>
      </c>
      <c r="F11" s="49" t="s">
        <v>13</v>
      </c>
      <c r="G11" s="49" t="s">
        <v>18</v>
      </c>
      <c r="H11" s="48" t="s">
        <v>15</v>
      </c>
      <c r="I11" s="49" t="s">
        <v>18</v>
      </c>
      <c r="J11" s="49" t="s">
        <v>18</v>
      </c>
    </row>
    <row r="12" spans="3:14" x14ac:dyDescent="0.3">
      <c r="E12" s="49" t="s">
        <v>12</v>
      </c>
      <c r="F12" s="48" t="s">
        <v>40</v>
      </c>
      <c r="G12" s="49" t="s">
        <v>18</v>
      </c>
      <c r="H12" s="49" t="s">
        <v>18</v>
      </c>
      <c r="I12" s="48" t="s">
        <v>16</v>
      </c>
      <c r="J12" s="49" t="s">
        <v>18</v>
      </c>
    </row>
    <row r="16" spans="3:14" ht="17.25" thickBot="1" x14ac:dyDescent="0.35">
      <c r="N16" t="s">
        <v>45</v>
      </c>
    </row>
    <row r="17" spans="3:17" x14ac:dyDescent="0.3">
      <c r="C17" s="138" t="s">
        <v>0</v>
      </c>
      <c r="D17" s="140" t="s">
        <v>1</v>
      </c>
      <c r="E17" s="142" t="s">
        <v>2</v>
      </c>
      <c r="F17" s="2" t="s">
        <v>3</v>
      </c>
      <c r="G17" s="120" t="s">
        <v>4</v>
      </c>
      <c r="H17" s="2" t="s">
        <v>5</v>
      </c>
      <c r="I17" s="2" t="s">
        <v>6</v>
      </c>
      <c r="J17" s="2" t="s">
        <v>7</v>
      </c>
      <c r="K17" s="119" t="s">
        <v>17</v>
      </c>
    </row>
    <row r="18" spans="3:17" ht="17.25" thickBot="1" x14ac:dyDescent="0.35">
      <c r="C18" s="139"/>
      <c r="D18" s="141"/>
      <c r="E18" s="143"/>
      <c r="F18" s="6">
        <v>-3</v>
      </c>
      <c r="G18" s="121">
        <v>-2</v>
      </c>
      <c r="H18" s="6">
        <v>0</v>
      </c>
      <c r="I18" s="6">
        <v>0</v>
      </c>
      <c r="J18" s="6">
        <v>0</v>
      </c>
      <c r="K18" s="118">
        <v>1</v>
      </c>
      <c r="N18" t="s">
        <v>46</v>
      </c>
      <c r="O18" t="s">
        <v>47</v>
      </c>
    </row>
    <row r="19" spans="3:17" x14ac:dyDescent="0.3">
      <c r="C19" s="127" t="s">
        <v>17</v>
      </c>
      <c r="D19" s="128">
        <v>1</v>
      </c>
      <c r="E19" s="129">
        <v>10</v>
      </c>
      <c r="F19" s="122">
        <v>1</v>
      </c>
      <c r="G19" s="122">
        <v>34</v>
      </c>
      <c r="H19" s="122">
        <v>-1</v>
      </c>
      <c r="I19" s="122">
        <v>0</v>
      </c>
      <c r="J19" s="122">
        <v>0</v>
      </c>
      <c r="K19" s="130">
        <v>1</v>
      </c>
      <c r="L19">
        <f>E19/G19</f>
        <v>0.29411764705882354</v>
      </c>
    </row>
    <row r="20" spans="3:17" x14ac:dyDescent="0.3">
      <c r="C20" s="5" t="s">
        <v>6</v>
      </c>
      <c r="D20" s="4">
        <v>0</v>
      </c>
      <c r="E20" s="10">
        <v>12</v>
      </c>
      <c r="F20" s="1">
        <v>34</v>
      </c>
      <c r="G20" s="123">
        <v>-3</v>
      </c>
      <c r="H20" s="1">
        <v>0</v>
      </c>
      <c r="I20" s="1">
        <v>1</v>
      </c>
      <c r="J20" s="1">
        <v>0</v>
      </c>
      <c r="K20" s="4">
        <v>0</v>
      </c>
      <c r="L20">
        <f t="shared" ref="L20:L21" si="0">E20/G20</f>
        <v>-4</v>
      </c>
    </row>
    <row r="21" spans="3:17" ht="17.25" thickBot="1" x14ac:dyDescent="0.35">
      <c r="C21" s="12" t="s">
        <v>7</v>
      </c>
      <c r="D21" s="7">
        <v>0</v>
      </c>
      <c r="E21" s="11">
        <v>13</v>
      </c>
      <c r="F21" s="8">
        <v>-1</v>
      </c>
      <c r="G21" s="124">
        <v>34</v>
      </c>
      <c r="H21" s="8">
        <v>0</v>
      </c>
      <c r="I21" s="8">
        <v>0</v>
      </c>
      <c r="J21" s="8">
        <v>1</v>
      </c>
      <c r="K21" s="9">
        <v>0</v>
      </c>
      <c r="L21">
        <f t="shared" si="0"/>
        <v>0.38235294117647056</v>
      </c>
    </row>
    <row r="22" spans="3:17" ht="17.25" thickBot="1" x14ac:dyDescent="0.35">
      <c r="C22" s="138" t="s">
        <v>8</v>
      </c>
      <c r="D22" s="140"/>
      <c r="E22" s="34">
        <f>$D20*E20+$D21*E21</f>
        <v>0</v>
      </c>
      <c r="F22" s="34">
        <f>$D20*F20+$D21*F21-F18</f>
        <v>3</v>
      </c>
      <c r="G22" s="125">
        <f t="shared" ref="G22:J22" si="1">$D20*G20+$D21*G21-G18</f>
        <v>2</v>
      </c>
      <c r="H22" s="34">
        <f t="shared" si="1"/>
        <v>0</v>
      </c>
      <c r="I22" s="34">
        <f t="shared" si="1"/>
        <v>0</v>
      </c>
      <c r="J22" s="34">
        <f t="shared" si="1"/>
        <v>0</v>
      </c>
      <c r="K22" s="34">
        <f>$D20*K20+$D21*K21</f>
        <v>0</v>
      </c>
    </row>
    <row r="23" spans="3:17" ht="17.25" thickBot="1" x14ac:dyDescent="0.35">
      <c r="C23" s="139"/>
      <c r="D23" s="141"/>
      <c r="E23" s="117">
        <f>$D19*E19</f>
        <v>10</v>
      </c>
      <c r="F23" s="117">
        <f t="shared" ref="F23:J23" si="2">$D19*F19</f>
        <v>1</v>
      </c>
      <c r="G23" s="126">
        <f t="shared" si="2"/>
        <v>34</v>
      </c>
      <c r="H23" s="117">
        <f t="shared" si="2"/>
        <v>-1</v>
      </c>
      <c r="I23" s="117">
        <f t="shared" si="2"/>
        <v>0</v>
      </c>
      <c r="J23" s="117">
        <f t="shared" si="2"/>
        <v>0</v>
      </c>
      <c r="K23" s="117">
        <f>$D19*K19-K18</f>
        <v>0</v>
      </c>
    </row>
    <row r="24" spans="3:17" ht="17.25" thickBot="1" x14ac:dyDescent="0.35"/>
    <row r="25" spans="3:17" x14ac:dyDescent="0.3">
      <c r="C25" s="138" t="s">
        <v>0</v>
      </c>
      <c r="D25" s="140" t="s">
        <v>1</v>
      </c>
      <c r="E25" s="142" t="s">
        <v>2</v>
      </c>
      <c r="F25" s="120" t="s">
        <v>3</v>
      </c>
      <c r="G25" s="2" t="s">
        <v>4</v>
      </c>
      <c r="H25" s="2" t="s">
        <v>5</v>
      </c>
      <c r="I25" s="2" t="s">
        <v>6</v>
      </c>
      <c r="J25" s="2" t="s">
        <v>7</v>
      </c>
    </row>
    <row r="26" spans="3:17" ht="17.25" thickBot="1" x14ac:dyDescent="0.35">
      <c r="C26" s="139"/>
      <c r="D26" s="141"/>
      <c r="E26" s="143"/>
      <c r="F26" s="121">
        <v>-3</v>
      </c>
      <c r="G26" s="6">
        <v>-2</v>
      </c>
      <c r="H26" s="6">
        <v>0</v>
      </c>
      <c r="I26" s="6">
        <v>0</v>
      </c>
      <c r="J26" s="6">
        <v>0</v>
      </c>
    </row>
    <row r="27" spans="3:17" x14ac:dyDescent="0.3">
      <c r="C27" s="55" t="s">
        <v>4</v>
      </c>
      <c r="D27" s="119">
        <v>-2</v>
      </c>
      <c r="E27" s="115">
        <f>E19/$G$19</f>
        <v>0.29411764705882354</v>
      </c>
      <c r="F27" s="129">
        <f t="shared" ref="F27:J27" si="3">F19/$G$19</f>
        <v>2.9411764705882353E-2</v>
      </c>
      <c r="G27" s="115">
        <f t="shared" si="3"/>
        <v>1</v>
      </c>
      <c r="H27" s="115">
        <f t="shared" si="3"/>
        <v>-2.9411764705882353E-2</v>
      </c>
      <c r="I27" s="115">
        <f t="shared" si="3"/>
        <v>0</v>
      </c>
      <c r="J27" s="115">
        <f t="shared" si="3"/>
        <v>0</v>
      </c>
      <c r="K27" s="132">
        <f>E27/F27</f>
        <v>10</v>
      </c>
    </row>
    <row r="28" spans="3:17" x14ac:dyDescent="0.3">
      <c r="C28" s="133" t="s">
        <v>6</v>
      </c>
      <c r="D28" s="134">
        <v>0</v>
      </c>
      <c r="E28" s="131">
        <f>E20-E$27*$G20</f>
        <v>12.882352941176471</v>
      </c>
      <c r="F28" s="131">
        <f t="shared" ref="F28:J28" si="4">F20-F$27*$G20</f>
        <v>34.088235294117645</v>
      </c>
      <c r="G28" s="131">
        <f t="shared" si="4"/>
        <v>0</v>
      </c>
      <c r="H28" s="131">
        <f t="shared" si="4"/>
        <v>-8.8235294117647051E-2</v>
      </c>
      <c r="I28" s="131">
        <f t="shared" si="4"/>
        <v>1</v>
      </c>
      <c r="J28" s="131">
        <f t="shared" si="4"/>
        <v>0</v>
      </c>
      <c r="K28" s="132">
        <f t="shared" ref="K28:K29" si="5">E28/F28</f>
        <v>0.3779119930974979</v>
      </c>
    </row>
    <row r="29" spans="3:17" ht="17.25" thickBot="1" x14ac:dyDescent="0.35">
      <c r="C29" s="12" t="s">
        <v>7</v>
      </c>
      <c r="D29" s="7">
        <v>0</v>
      </c>
      <c r="E29" s="10">
        <f>E21-E$27*$G21</f>
        <v>3</v>
      </c>
      <c r="F29" s="131">
        <f t="shared" ref="F29:J29" si="6">F21-F$27*$G21</f>
        <v>-2</v>
      </c>
      <c r="G29" s="10">
        <f t="shared" si="6"/>
        <v>0</v>
      </c>
      <c r="H29" s="10">
        <f t="shared" si="6"/>
        <v>1</v>
      </c>
      <c r="I29" s="10">
        <f t="shared" si="6"/>
        <v>0</v>
      </c>
      <c r="J29" s="10">
        <f t="shared" si="6"/>
        <v>1</v>
      </c>
      <c r="K29" s="132">
        <f t="shared" si="5"/>
        <v>-1.5</v>
      </c>
      <c r="M29" t="s">
        <v>11</v>
      </c>
      <c r="N29" t="s">
        <v>20</v>
      </c>
      <c r="O29" t="s">
        <v>50</v>
      </c>
      <c r="P29" t="s">
        <v>15</v>
      </c>
      <c r="Q29" t="s">
        <v>16</v>
      </c>
    </row>
    <row r="30" spans="3:17" ht="17.25" thickBot="1" x14ac:dyDescent="0.35">
      <c r="C30" s="138" t="s">
        <v>8</v>
      </c>
      <c r="D30" s="140"/>
      <c r="E30" s="34">
        <f>$D28*E28+$D29*E29+E27*$D27</f>
        <v>-0.58823529411764708</v>
      </c>
      <c r="F30" s="125">
        <f>$D28*F28+$D29*F29+F27*$D27-F26</f>
        <v>2.9411764705882355</v>
      </c>
      <c r="G30" s="34">
        <f t="shared" ref="G30:J30" si="7">$D28*G28+$D29*G29+G27*$D27-G26</f>
        <v>0</v>
      </c>
      <c r="H30" s="34">
        <f t="shared" si="7"/>
        <v>5.8823529411764705E-2</v>
      </c>
      <c r="I30" s="34">
        <f t="shared" si="7"/>
        <v>0</v>
      </c>
      <c r="J30" s="34">
        <f t="shared" si="7"/>
        <v>0</v>
      </c>
      <c r="M30" s="52"/>
      <c r="N30" s="52"/>
      <c r="O30" s="52"/>
      <c r="P30" s="52"/>
      <c r="Q30" s="52"/>
    </row>
    <row r="31" spans="3:17" ht="17.25" thickBot="1" x14ac:dyDescent="0.35">
      <c r="C31" s="139"/>
      <c r="D31" s="141"/>
    </row>
    <row r="32" spans="3:17" ht="17.25" thickBot="1" x14ac:dyDescent="0.35"/>
    <row r="33" spans="3:17" x14ac:dyDescent="0.3">
      <c r="C33" s="138" t="s">
        <v>0</v>
      </c>
      <c r="D33" s="140" t="s">
        <v>1</v>
      </c>
      <c r="E33" s="142" t="s">
        <v>2</v>
      </c>
      <c r="F33" s="2" t="s">
        <v>3</v>
      </c>
      <c r="G33" s="2" t="s">
        <v>4</v>
      </c>
      <c r="H33" s="120" t="s">
        <v>5</v>
      </c>
      <c r="I33" s="2" t="s">
        <v>6</v>
      </c>
      <c r="J33" s="2" t="s">
        <v>7</v>
      </c>
    </row>
    <row r="34" spans="3:17" ht="17.25" thickBot="1" x14ac:dyDescent="0.35">
      <c r="C34" s="139"/>
      <c r="D34" s="141"/>
      <c r="E34" s="143"/>
      <c r="F34" s="6">
        <v>-3</v>
      </c>
      <c r="G34" s="6">
        <v>-2</v>
      </c>
      <c r="H34" s="121">
        <v>0</v>
      </c>
      <c r="I34" s="6">
        <v>0</v>
      </c>
      <c r="J34" s="6">
        <v>0</v>
      </c>
    </row>
    <row r="35" spans="3:17" x14ac:dyDescent="0.3">
      <c r="C35" s="55" t="s">
        <v>4</v>
      </c>
      <c r="D35" s="119">
        <v>-2</v>
      </c>
      <c r="E35" s="115">
        <f>E27-E$36*$F27</f>
        <v>0.28300258843830889</v>
      </c>
      <c r="F35" s="115">
        <f t="shared" ref="F35:J35" si="8">F27-F$36*$F27</f>
        <v>0</v>
      </c>
      <c r="G35" s="115">
        <f t="shared" si="8"/>
        <v>1</v>
      </c>
      <c r="H35" s="129">
        <f t="shared" si="8"/>
        <v>-2.9335634167385678E-2</v>
      </c>
      <c r="I35" s="115">
        <f t="shared" si="8"/>
        <v>-8.6281276962899055E-4</v>
      </c>
      <c r="J35" s="115">
        <f t="shared" si="8"/>
        <v>0</v>
      </c>
    </row>
    <row r="36" spans="3:17" x14ac:dyDescent="0.3">
      <c r="C36" s="5" t="s">
        <v>3</v>
      </c>
      <c r="D36" s="4">
        <v>-3</v>
      </c>
      <c r="E36" s="10">
        <f>E28/$F$28</f>
        <v>0.3779119930974979</v>
      </c>
      <c r="F36" s="10">
        <f t="shared" ref="F36:J36" si="9">F28/$F$28</f>
        <v>1</v>
      </c>
      <c r="G36" s="10">
        <f t="shared" si="9"/>
        <v>0</v>
      </c>
      <c r="H36" s="131">
        <f t="shared" si="9"/>
        <v>-2.5884383088869713E-3</v>
      </c>
      <c r="I36" s="10">
        <f t="shared" si="9"/>
        <v>2.9335634167385678E-2</v>
      </c>
      <c r="J36" s="10">
        <f t="shared" si="9"/>
        <v>0</v>
      </c>
    </row>
    <row r="37" spans="3:17" ht="17.25" thickBot="1" x14ac:dyDescent="0.35">
      <c r="C37" s="135" t="s">
        <v>7</v>
      </c>
      <c r="D37" s="116">
        <v>0</v>
      </c>
      <c r="E37" s="129">
        <f>E29-E$36*$F29</f>
        <v>3.7558239861949958</v>
      </c>
      <c r="F37" s="129">
        <f t="shared" ref="F37:J37" si="10">F29-F$36*$F29</f>
        <v>0</v>
      </c>
      <c r="G37" s="129">
        <f t="shared" si="10"/>
        <v>0</v>
      </c>
      <c r="H37" s="129">
        <f t="shared" si="10"/>
        <v>0.994823123382226</v>
      </c>
      <c r="I37" s="129">
        <f t="shared" si="10"/>
        <v>5.8671268334771355E-2</v>
      </c>
      <c r="J37" s="129">
        <f t="shared" si="10"/>
        <v>1</v>
      </c>
    </row>
    <row r="38" spans="3:17" ht="17.25" thickBot="1" x14ac:dyDescent="0.35">
      <c r="C38" s="138" t="s">
        <v>8</v>
      </c>
      <c r="D38" s="140"/>
      <c r="E38" s="34">
        <f>$D36*E36+$D37*E37+E35*$D35</f>
        <v>-1.6997411561691114</v>
      </c>
      <c r="F38" s="34">
        <f>$D36*F36+$D37*F37+F35*$D35-F34</f>
        <v>0</v>
      </c>
      <c r="G38" s="34">
        <f t="shared" ref="G38" si="11">$D36*G36+$D37*G37+G35*$D35-G34</f>
        <v>0</v>
      </c>
      <c r="H38" s="125">
        <f t="shared" ref="H38" si="12">$D36*H36+$D37*H37+H35*$D35-H34</f>
        <v>6.6436583261432272E-2</v>
      </c>
      <c r="I38" s="34">
        <f t="shared" ref="I38" si="13">$D36*I36+$D37*I37+I35*$D35-I34</f>
        <v>-8.6281276962899056E-2</v>
      </c>
      <c r="J38" s="34">
        <f t="shared" ref="J38" si="14">$D36*J36+$D37*J37+J35*$D35-J34</f>
        <v>0</v>
      </c>
    </row>
    <row r="39" spans="3:17" ht="17.25" thickBot="1" x14ac:dyDescent="0.35">
      <c r="C39" s="139"/>
      <c r="D39" s="141"/>
    </row>
    <row r="40" spans="3:17" ht="17.25" thickBot="1" x14ac:dyDescent="0.35"/>
    <row r="41" spans="3:17" x14ac:dyDescent="0.3">
      <c r="C41" s="138" t="s">
        <v>0</v>
      </c>
      <c r="D41" s="140" t="s">
        <v>1</v>
      </c>
      <c r="E41" s="160" t="s">
        <v>2</v>
      </c>
      <c r="F41" s="2" t="s">
        <v>3</v>
      </c>
      <c r="G41" s="2" t="s">
        <v>4</v>
      </c>
      <c r="H41" s="2" t="s">
        <v>5</v>
      </c>
      <c r="I41" s="2" t="s">
        <v>6</v>
      </c>
      <c r="J41" s="2" t="s">
        <v>7</v>
      </c>
      <c r="L41" s="136" t="s">
        <v>48</v>
      </c>
      <c r="M41">
        <f>E46</f>
        <v>-1.9505637467476153</v>
      </c>
    </row>
    <row r="42" spans="3:17" ht="17.25" thickBot="1" x14ac:dyDescent="0.35">
      <c r="C42" s="139"/>
      <c r="D42" s="141"/>
      <c r="E42" s="161"/>
      <c r="F42" s="6">
        <v>-3</v>
      </c>
      <c r="G42" s="6">
        <v>-2</v>
      </c>
      <c r="H42" s="6">
        <v>0</v>
      </c>
      <c r="I42" s="6">
        <v>0</v>
      </c>
      <c r="J42" s="6">
        <v>0</v>
      </c>
      <c r="L42" t="s">
        <v>49</v>
      </c>
      <c r="M42" s="137">
        <f>E44</f>
        <v>0.38768430182133573</v>
      </c>
      <c r="N42" s="137">
        <f>E43</f>
        <v>0.39375542064180402</v>
      </c>
      <c r="O42" s="137">
        <f>E45</f>
        <v>3.7753686036426717</v>
      </c>
      <c r="P42">
        <v>0</v>
      </c>
      <c r="Q42">
        <v>0</v>
      </c>
    </row>
    <row r="43" spans="3:17" x14ac:dyDescent="0.3">
      <c r="C43" s="55" t="s">
        <v>4</v>
      </c>
      <c r="D43" s="119">
        <v>-2</v>
      </c>
      <c r="E43" s="129">
        <f>E35-E$45*$H35</f>
        <v>0.39375542064180402</v>
      </c>
      <c r="F43" s="115">
        <f t="shared" ref="F43:J43" si="15">F35-F$45*$H35</f>
        <v>0</v>
      </c>
      <c r="G43" s="115">
        <f t="shared" si="15"/>
        <v>1</v>
      </c>
      <c r="H43" s="115">
        <f t="shared" si="15"/>
        <v>0</v>
      </c>
      <c r="I43" s="115">
        <f t="shared" si="15"/>
        <v>8.6730268863833475E-4</v>
      </c>
      <c r="J43" s="115">
        <f t="shared" si="15"/>
        <v>2.948829141370338E-2</v>
      </c>
    </row>
    <row r="44" spans="3:17" x14ac:dyDescent="0.3">
      <c r="C44" s="5" t="s">
        <v>3</v>
      </c>
      <c r="D44" s="4">
        <v>-3</v>
      </c>
      <c r="E44" s="129">
        <f>E36-E$45*$H36</f>
        <v>0.38768430182133573</v>
      </c>
      <c r="F44" s="115">
        <f t="shared" ref="F44:J44" si="16">F36-F$45*$H36</f>
        <v>1</v>
      </c>
      <c r="G44" s="115">
        <f t="shared" si="16"/>
        <v>0</v>
      </c>
      <c r="H44" s="115">
        <f t="shared" si="16"/>
        <v>0</v>
      </c>
      <c r="I44" s="115">
        <f t="shared" si="16"/>
        <v>2.9488291413703384E-2</v>
      </c>
      <c r="J44" s="115">
        <f t="shared" si="16"/>
        <v>2.6019080659150039E-3</v>
      </c>
    </row>
    <row r="45" spans="3:17" ht="17.25" thickBot="1" x14ac:dyDescent="0.35">
      <c r="C45" s="12" t="s">
        <v>5</v>
      </c>
      <c r="D45" s="7">
        <v>0</v>
      </c>
      <c r="E45" s="129">
        <f>E37/$H$37</f>
        <v>3.7753686036426717</v>
      </c>
      <c r="F45" s="115">
        <f t="shared" ref="F45:J45" si="17">F37/$H$37</f>
        <v>0</v>
      </c>
      <c r="G45" s="115">
        <f t="shared" si="17"/>
        <v>0</v>
      </c>
      <c r="H45" s="115">
        <f t="shared" si="17"/>
        <v>1</v>
      </c>
      <c r="I45" s="115">
        <f t="shared" si="17"/>
        <v>5.8976582827406768E-2</v>
      </c>
      <c r="J45" s="115">
        <f t="shared" si="17"/>
        <v>1.00520381613183</v>
      </c>
    </row>
    <row r="46" spans="3:17" ht="17.25" thickBot="1" x14ac:dyDescent="0.35">
      <c r="C46" s="138" t="s">
        <v>8</v>
      </c>
      <c r="D46" s="140"/>
      <c r="E46" s="125">
        <f>$D44*E44+$D45*E45+E43*$D43</f>
        <v>-1.9505637467476153</v>
      </c>
      <c r="F46" s="34">
        <f>$D44*F44+$D45*F45+F43*$D43-F42</f>
        <v>0</v>
      </c>
      <c r="G46" s="34">
        <f t="shared" ref="G46" si="18">$D44*G44+$D45*G45+G43*$D43-G42</f>
        <v>0</v>
      </c>
      <c r="H46" s="34">
        <f t="shared" ref="H46" si="19">$D44*H44+$D45*H45+H43*$D43-H42</f>
        <v>0</v>
      </c>
      <c r="I46" s="34">
        <f t="shared" ref="I46" si="20">$D44*I44+$D45*I45+I43*$D43-I42</f>
        <v>-9.0199479618386827E-2</v>
      </c>
      <c r="J46" s="34">
        <f t="shared" ref="J46" si="21">$D44*J44+$D45*J45+J43*$D43-J42</f>
        <v>-6.6782307025151769E-2</v>
      </c>
    </row>
    <row r="47" spans="3:17" ht="17.25" thickBot="1" x14ac:dyDescent="0.35">
      <c r="C47" s="139"/>
      <c r="D47" s="141"/>
    </row>
  </sheetData>
  <mergeCells count="16">
    <mergeCell ref="C46:D47"/>
    <mergeCell ref="C30:D31"/>
    <mergeCell ref="C33:C34"/>
    <mergeCell ref="D33:D34"/>
    <mergeCell ref="E33:E34"/>
    <mergeCell ref="C38:D39"/>
    <mergeCell ref="C41:C42"/>
    <mergeCell ref="D41:D42"/>
    <mergeCell ref="E41:E42"/>
    <mergeCell ref="C17:C18"/>
    <mergeCell ref="D17:D18"/>
    <mergeCell ref="E17:E18"/>
    <mergeCell ref="C22:D23"/>
    <mergeCell ref="C25:C26"/>
    <mergeCell ref="D25:D26"/>
    <mergeCell ref="E25:E2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PR_2</vt:lpstr>
      <vt:lpstr>PR_2_pair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Ваня Щедровський</cp:lastModifiedBy>
  <dcterms:created xsi:type="dcterms:W3CDTF">2020-09-08T12:31:31Z</dcterms:created>
  <dcterms:modified xsi:type="dcterms:W3CDTF">2022-09-22T09:44:52Z</dcterms:modified>
</cp:coreProperties>
</file>