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My_projects\college\ММО\"/>
    </mc:Choice>
  </mc:AlternateContent>
  <xr:revisionPtr revIDLastSave="0" documentId="13_ncr:1_{BC5EB82B-96F4-4711-8A15-D3BAE8341206}" xr6:coauthVersionLast="47" xr6:coauthVersionMax="47" xr10:uidLastSave="{00000000-0000-0000-0000-000000000000}"/>
  <bookViews>
    <workbookView xWindow="22932" yWindow="-108" windowWidth="23256" windowHeight="13176" activeTab="3" xr2:uid="{00000000-000D-0000-FFFF-FFFF00000000}"/>
  </bookViews>
  <sheets>
    <sheet name="PR_1" sheetId="11" r:id="rId1"/>
    <sheet name="Ind_1" sheetId="2" r:id="rId2"/>
    <sheet name="PR_2" sheetId="12" r:id="rId3"/>
    <sheet name="Ind_2" sheetId="13" r:id="rId4"/>
  </sheets>
  <definedNames>
    <definedName name="solver_adj" localSheetId="1" hidden="1">Ind_1!#REF!</definedName>
    <definedName name="solver_adj" localSheetId="0" hidden="1">PR_1!$L$4:$P$4</definedName>
    <definedName name="solver_cvg" localSheetId="1" hidden="1">0.0001</definedName>
    <definedName name="solver_cvg" localSheetId="0" hidden="1">0.0001</definedName>
    <definedName name="solver_drv" localSheetId="1" hidden="1">1</definedName>
    <definedName name="solver_drv" localSheetId="0" hidden="1">1</definedName>
    <definedName name="solver_eng" localSheetId="1" hidden="1">1</definedName>
    <definedName name="solver_eng" localSheetId="0" hidden="1">1</definedName>
    <definedName name="solver_est" localSheetId="1" hidden="1">1</definedName>
    <definedName name="solver_est" localSheetId="0" hidden="1">1</definedName>
    <definedName name="solver_itr" localSheetId="1" hidden="1">2147483647</definedName>
    <definedName name="solver_itr" localSheetId="0" hidden="1">2147483647</definedName>
    <definedName name="solver_lhs1" localSheetId="1" hidden="1">Ind_1!#REF!</definedName>
    <definedName name="solver_lhs1" localSheetId="0" hidden="1">PR_1!$L$4:$P$4</definedName>
    <definedName name="solver_lhs2" localSheetId="1" hidden="1">Ind_1!#REF!</definedName>
    <definedName name="solver_lhs2" localSheetId="0" hidden="1">PR_1!$M$6</definedName>
    <definedName name="solver_lhs3" localSheetId="1" hidden="1">Ind_1!#REF!</definedName>
    <definedName name="solver_lhs3" localSheetId="0" hidden="1">PR_1!$M$7</definedName>
    <definedName name="solver_lhs4" localSheetId="1" hidden="1">Ind_1!#REF!</definedName>
    <definedName name="solver_lhs4" localSheetId="0" hidden="1">PR_1!$M$8</definedName>
    <definedName name="solver_mip" localSheetId="1" hidden="1">2147483647</definedName>
    <definedName name="solver_mip" localSheetId="0" hidden="1">2147483647</definedName>
    <definedName name="solver_mni" localSheetId="1" hidden="1">30</definedName>
    <definedName name="solver_mni" localSheetId="0" hidden="1">30</definedName>
    <definedName name="solver_mrt" localSheetId="1" hidden="1">0.075</definedName>
    <definedName name="solver_mrt" localSheetId="0" hidden="1">0.075</definedName>
    <definedName name="solver_msl" localSheetId="1" hidden="1">2</definedName>
    <definedName name="solver_msl" localSheetId="0" hidden="1">2</definedName>
    <definedName name="solver_neg" localSheetId="1" hidden="1">2</definedName>
    <definedName name="solver_neg" localSheetId="0" hidden="1">1</definedName>
    <definedName name="solver_nod" localSheetId="1" hidden="1">2147483647</definedName>
    <definedName name="solver_nod" localSheetId="0" hidden="1">2147483647</definedName>
    <definedName name="solver_num" localSheetId="1" hidden="1">4</definedName>
    <definedName name="solver_num" localSheetId="0" hidden="1">4</definedName>
    <definedName name="solver_nwt" localSheetId="1" hidden="1">1</definedName>
    <definedName name="solver_nwt" localSheetId="0" hidden="1">1</definedName>
    <definedName name="solver_opt" localSheetId="1" hidden="1">Ind_1!$O$22</definedName>
    <definedName name="solver_opt" localSheetId="0" hidden="1">PR_1!$N$10</definedName>
    <definedName name="solver_pre" localSheetId="1" hidden="1">0.000001</definedName>
    <definedName name="solver_pre" localSheetId="0" hidden="1">0.000001</definedName>
    <definedName name="solver_rbv" localSheetId="1" hidden="1">1</definedName>
    <definedName name="solver_rbv" localSheetId="0" hidden="1">1</definedName>
    <definedName name="solver_rel1" localSheetId="1" hidden="1">3</definedName>
    <definedName name="solver_rel1" localSheetId="0" hidden="1">3</definedName>
    <definedName name="solver_rel2" localSheetId="1" hidden="1">1</definedName>
    <definedName name="solver_rel2" localSheetId="0" hidden="1">1</definedName>
    <definedName name="solver_rel3" localSheetId="1" hidden="1">1</definedName>
    <definedName name="solver_rel3" localSheetId="0" hidden="1">1</definedName>
    <definedName name="solver_rel4" localSheetId="1" hidden="1">1</definedName>
    <definedName name="solver_rel4" localSheetId="0" hidden="1">1</definedName>
    <definedName name="solver_rhs1" localSheetId="1" hidden="1">0</definedName>
    <definedName name="solver_rhs1" localSheetId="0" hidden="1">0</definedName>
    <definedName name="solver_rhs2" localSheetId="1" hidden="1">Ind_1!#REF!</definedName>
    <definedName name="solver_rhs2" localSheetId="0" hidden="1">PR_1!$N$6</definedName>
    <definedName name="solver_rhs3" localSheetId="1" hidden="1">Ind_1!#REF!</definedName>
    <definedName name="solver_rhs3" localSheetId="0" hidden="1">PR_1!$N$7</definedName>
    <definedName name="solver_rhs4" localSheetId="1" hidden="1">Ind_1!#REF!</definedName>
    <definedName name="solver_rhs4" localSheetId="0" hidden="1">PR_1!$N$8</definedName>
    <definedName name="solver_rlx" localSheetId="1" hidden="1">2</definedName>
    <definedName name="solver_rlx" localSheetId="0" hidden="1">2</definedName>
    <definedName name="solver_rsd" localSheetId="1" hidden="1">0</definedName>
    <definedName name="solver_rsd" localSheetId="0" hidden="1">0</definedName>
    <definedName name="solver_scl" localSheetId="1" hidden="1">1</definedName>
    <definedName name="solver_scl" localSheetId="0" hidden="1">1</definedName>
    <definedName name="solver_sho" localSheetId="1" hidden="1">2</definedName>
    <definedName name="solver_sho" localSheetId="0" hidden="1">2</definedName>
    <definedName name="solver_ssz" localSheetId="1" hidden="1">100</definedName>
    <definedName name="solver_ssz" localSheetId="0" hidden="1">100</definedName>
    <definedName name="solver_tim" localSheetId="1" hidden="1">2147483647</definedName>
    <definedName name="solver_tim" localSheetId="0" hidden="1">2147483647</definedName>
    <definedName name="solver_tol" localSheetId="1" hidden="1">0.01</definedName>
    <definedName name="solver_tol" localSheetId="0" hidden="1">0.01</definedName>
    <definedName name="solver_typ" localSheetId="1" hidden="1">1</definedName>
    <definedName name="solver_typ" localSheetId="0" hidden="1">1</definedName>
    <definedName name="solver_val" localSheetId="1" hidden="1">0</definedName>
    <definedName name="solver_val" localSheetId="0" hidden="1">0</definedName>
    <definedName name="solver_ver" localSheetId="1" hidden="1">3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60" i="13" l="1"/>
  <c r="D55" i="13"/>
  <c r="E55" i="13"/>
  <c r="F55" i="13"/>
  <c r="G55" i="13"/>
  <c r="H55" i="13"/>
  <c r="I55" i="13"/>
  <c r="E54" i="13"/>
  <c r="F54" i="13"/>
  <c r="G54" i="13"/>
  <c r="H54" i="13"/>
  <c r="I54" i="13"/>
  <c r="D54" i="13"/>
  <c r="H60" i="13" s="1"/>
  <c r="E53" i="13"/>
  <c r="F53" i="13"/>
  <c r="G53" i="13"/>
  <c r="H53" i="13"/>
  <c r="I53" i="13"/>
  <c r="D53" i="13"/>
  <c r="C53" i="13"/>
  <c r="B53" i="13"/>
  <c r="J44" i="13"/>
  <c r="J45" i="13"/>
  <c r="J43" i="13"/>
  <c r="G46" i="13"/>
  <c r="C43" i="13"/>
  <c r="I46" i="13"/>
  <c r="F60" i="13"/>
  <c r="E60" i="13"/>
  <c r="D37" i="13"/>
  <c r="D23" i="13"/>
  <c r="E22" i="13"/>
  <c r="C22" i="13"/>
  <c r="J37" i="13"/>
  <c r="G37" i="13"/>
  <c r="I34" i="13"/>
  <c r="I33" i="13"/>
  <c r="C55" i="13"/>
  <c r="C54" i="13"/>
  <c r="C44" i="13"/>
  <c r="C45" i="13"/>
  <c r="G35" i="13"/>
  <c r="H35" i="13"/>
  <c r="C35" i="13"/>
  <c r="C34" i="13"/>
  <c r="C33" i="13"/>
  <c r="J32" i="13"/>
  <c r="L22" i="13"/>
  <c r="E23" i="13"/>
  <c r="F23" i="13"/>
  <c r="G23" i="13"/>
  <c r="G34" i="13" s="1"/>
  <c r="H23" i="13"/>
  <c r="H34" i="13" s="1"/>
  <c r="I23" i="13"/>
  <c r="J23" i="13"/>
  <c r="K23" i="13"/>
  <c r="E24" i="13"/>
  <c r="E35" i="13" s="1"/>
  <c r="F24" i="13"/>
  <c r="F35" i="13" s="1"/>
  <c r="G24" i="13"/>
  <c r="H24" i="13"/>
  <c r="I24" i="13"/>
  <c r="I35" i="13" s="1"/>
  <c r="J24" i="13"/>
  <c r="K24" i="13"/>
  <c r="F22" i="13"/>
  <c r="F26" i="13" s="1"/>
  <c r="G22" i="13"/>
  <c r="G33" i="13" s="1"/>
  <c r="H22" i="13"/>
  <c r="H33" i="13" s="1"/>
  <c r="I22" i="13"/>
  <c r="J22" i="13"/>
  <c r="K22" i="13"/>
  <c r="D24" i="13"/>
  <c r="L24" i="13" s="1"/>
  <c r="D22" i="13"/>
  <c r="C24" i="13"/>
  <c r="E25" i="13"/>
  <c r="D25" i="13"/>
  <c r="C23" i="13"/>
  <c r="K21" i="13"/>
  <c r="J21" i="13"/>
  <c r="G25" i="13"/>
  <c r="H26" i="13"/>
  <c r="E51" i="12"/>
  <c r="D50" i="12"/>
  <c r="C50" i="12"/>
  <c r="D49" i="12"/>
  <c r="C49" i="12"/>
  <c r="D48" i="12"/>
  <c r="C48" i="12"/>
  <c r="G47" i="12"/>
  <c r="F47" i="12"/>
  <c r="D40" i="12"/>
  <c r="C40" i="12"/>
  <c r="D39" i="12"/>
  <c r="C39" i="12"/>
  <c r="G38" i="12"/>
  <c r="F38" i="12"/>
  <c r="D30" i="12"/>
  <c r="C30" i="12"/>
  <c r="G29" i="12"/>
  <c r="F29" i="12"/>
  <c r="H25" i="12"/>
  <c r="E24" i="12"/>
  <c r="K23" i="12"/>
  <c r="J23" i="12"/>
  <c r="I23" i="12"/>
  <c r="H23" i="12"/>
  <c r="G23" i="12"/>
  <c r="L23" i="12" s="1"/>
  <c r="F23" i="12"/>
  <c r="L22" i="12"/>
  <c r="K22" i="12"/>
  <c r="J22" i="12"/>
  <c r="H22" i="12"/>
  <c r="G22" i="12"/>
  <c r="F22" i="12"/>
  <c r="K21" i="12"/>
  <c r="K25" i="12" s="1"/>
  <c r="J21" i="12"/>
  <c r="I21" i="12"/>
  <c r="H21" i="12"/>
  <c r="F21" i="12"/>
  <c r="D21" i="12"/>
  <c r="F25" i="12" s="1"/>
  <c r="K20" i="12"/>
  <c r="G20" i="12"/>
  <c r="F20" i="12"/>
  <c r="D14" i="12"/>
  <c r="F13" i="12"/>
  <c r="I22" i="12" s="1"/>
  <c r="C13" i="12"/>
  <c r="D12" i="12"/>
  <c r="G21" i="12" s="1"/>
  <c r="Q19" i="2"/>
  <c r="P18" i="11"/>
  <c r="N21" i="11"/>
  <c r="K26" i="2"/>
  <c r="K17" i="2"/>
  <c r="K28" i="2"/>
  <c r="K18" i="2"/>
  <c r="K19" i="2"/>
  <c r="G16" i="2"/>
  <c r="F16" i="2"/>
  <c r="E16" i="2"/>
  <c r="D10" i="2"/>
  <c r="P17" i="2"/>
  <c r="S17" i="2"/>
  <c r="D17" i="2"/>
  <c r="D20" i="2" s="1"/>
  <c r="C35" i="2"/>
  <c r="G34" i="2"/>
  <c r="C36" i="2" s="1"/>
  <c r="F34" i="2"/>
  <c r="E34" i="2"/>
  <c r="C37" i="2" s="1"/>
  <c r="C28" i="2"/>
  <c r="C26" i="2"/>
  <c r="C27" i="2"/>
  <c r="C28" i="11"/>
  <c r="G25" i="2"/>
  <c r="F25" i="2"/>
  <c r="E25" i="2"/>
  <c r="E17" i="2"/>
  <c r="D18" i="2"/>
  <c r="D19" i="2"/>
  <c r="J20" i="2"/>
  <c r="K11" i="2"/>
  <c r="P19" i="2" s="1"/>
  <c r="K12" i="2"/>
  <c r="P20" i="2" s="1"/>
  <c r="K10" i="2"/>
  <c r="P18" i="2" s="1"/>
  <c r="E10" i="2"/>
  <c r="F17" i="2" s="1"/>
  <c r="F10" i="2"/>
  <c r="G17" i="2" s="1"/>
  <c r="E11" i="2"/>
  <c r="F18" i="2" s="1"/>
  <c r="F11" i="2"/>
  <c r="G18" i="2" s="1"/>
  <c r="E12" i="2"/>
  <c r="F19" i="2" s="1"/>
  <c r="F12" i="2"/>
  <c r="G19" i="2" s="1"/>
  <c r="D11" i="2"/>
  <c r="E18" i="2" s="1"/>
  <c r="D12" i="2"/>
  <c r="D19" i="11"/>
  <c r="C37" i="11"/>
  <c r="C36" i="11"/>
  <c r="C35" i="11"/>
  <c r="C21" i="11"/>
  <c r="C20" i="11"/>
  <c r="C19" i="11"/>
  <c r="C29" i="11"/>
  <c r="C27" i="11"/>
  <c r="F20" i="11"/>
  <c r="E21" i="11"/>
  <c r="E19" i="11"/>
  <c r="J19" i="11" s="1"/>
  <c r="D20" i="11"/>
  <c r="D21" i="11"/>
  <c r="H12" i="11"/>
  <c r="G13" i="11"/>
  <c r="G11" i="11"/>
  <c r="M12" i="11"/>
  <c r="O19" i="11" s="1"/>
  <c r="M13" i="11"/>
  <c r="O20" i="11" s="1"/>
  <c r="M11" i="11"/>
  <c r="O18" i="11" s="1"/>
  <c r="D4" i="11"/>
  <c r="C11" i="11" s="1"/>
  <c r="D6" i="11"/>
  <c r="C13" i="11" s="1"/>
  <c r="C5" i="11"/>
  <c r="G12" i="11" s="1"/>
  <c r="H20" i="2"/>
  <c r="I20" i="2"/>
  <c r="D56" i="13" l="1"/>
  <c r="E64" i="13"/>
  <c r="G64" i="13" s="1"/>
  <c r="E63" i="13"/>
  <c r="G63" i="13" s="1"/>
  <c r="E66" i="13"/>
  <c r="H36" i="13"/>
  <c r="G36" i="13"/>
  <c r="H37" i="13"/>
  <c r="F34" i="13"/>
  <c r="E34" i="13"/>
  <c r="E33" i="13"/>
  <c r="I37" i="13"/>
  <c r="F25" i="13"/>
  <c r="F27" i="13" s="1"/>
  <c r="J26" i="13"/>
  <c r="J27" i="13" s="1"/>
  <c r="I25" i="13"/>
  <c r="I27" i="13" s="1"/>
  <c r="I36" i="13"/>
  <c r="I38" i="13" s="1"/>
  <c r="G26" i="13"/>
  <c r="G27" i="13" s="1"/>
  <c r="H25" i="13"/>
  <c r="H27" i="13" s="1"/>
  <c r="D35" i="13"/>
  <c r="I26" i="13"/>
  <c r="K26" i="13"/>
  <c r="K27" i="13" s="1"/>
  <c r="J35" i="13"/>
  <c r="J33" i="13" s="1"/>
  <c r="J38" i="13" s="1"/>
  <c r="F33" i="13"/>
  <c r="H43" i="13" s="1"/>
  <c r="E62" i="13"/>
  <c r="G62" i="13" s="1"/>
  <c r="G38" i="13"/>
  <c r="E26" i="13"/>
  <c r="E27" i="13"/>
  <c r="L23" i="13"/>
  <c r="D26" i="13"/>
  <c r="D27" i="13" s="1"/>
  <c r="H30" i="12"/>
  <c r="I31" i="12"/>
  <c r="I24" i="12"/>
  <c r="I32" i="12"/>
  <c r="G25" i="12"/>
  <c r="L21" i="12"/>
  <c r="F30" i="12"/>
  <c r="E30" i="12"/>
  <c r="G30" i="12"/>
  <c r="I30" i="12"/>
  <c r="J30" i="12"/>
  <c r="J31" i="12" s="1"/>
  <c r="I25" i="12"/>
  <c r="H24" i="12"/>
  <c r="J25" i="12"/>
  <c r="J24" i="12"/>
  <c r="F24" i="12"/>
  <c r="G24" i="12"/>
  <c r="E25" i="12"/>
  <c r="E27" i="11"/>
  <c r="J21" i="11"/>
  <c r="F20" i="2"/>
  <c r="G20" i="2"/>
  <c r="E19" i="2"/>
  <c r="F28" i="2" s="1"/>
  <c r="F27" i="2" s="1"/>
  <c r="C12" i="11"/>
  <c r="E20" i="11"/>
  <c r="E28" i="11" s="1"/>
  <c r="F19" i="11"/>
  <c r="F21" i="11"/>
  <c r="H11" i="11"/>
  <c r="H13" i="11"/>
  <c r="G28" i="11"/>
  <c r="D22" i="11"/>
  <c r="H22" i="11"/>
  <c r="G22" i="11"/>
  <c r="I22" i="11"/>
  <c r="H38" i="13" l="1"/>
  <c r="H46" i="13"/>
  <c r="H44" i="13"/>
  <c r="H45" i="13"/>
  <c r="E36" i="13"/>
  <c r="J34" i="13"/>
  <c r="D33" i="13"/>
  <c r="D34" i="13"/>
  <c r="F44" i="13"/>
  <c r="E37" i="13"/>
  <c r="E43" i="13"/>
  <c r="F37" i="13"/>
  <c r="F43" i="13"/>
  <c r="G43" i="13"/>
  <c r="I43" i="13"/>
  <c r="F36" i="13"/>
  <c r="F38" i="13" s="1"/>
  <c r="G31" i="12"/>
  <c r="G40" i="12" s="1"/>
  <c r="G39" i="12"/>
  <c r="G32" i="12"/>
  <c r="G41" i="12" s="1"/>
  <c r="E31" i="12"/>
  <c r="E32" i="12"/>
  <c r="K30" i="12"/>
  <c r="F31" i="12"/>
  <c r="I40" i="12"/>
  <c r="H32" i="12"/>
  <c r="I33" i="12"/>
  <c r="H31" i="12"/>
  <c r="H40" i="12" s="1"/>
  <c r="F32" i="12"/>
  <c r="J32" i="12"/>
  <c r="D28" i="11"/>
  <c r="D27" i="11" s="1"/>
  <c r="E20" i="2"/>
  <c r="D28" i="2"/>
  <c r="F26" i="2"/>
  <c r="H28" i="2"/>
  <c r="E28" i="2"/>
  <c r="I28" i="2"/>
  <c r="J28" i="2"/>
  <c r="G28" i="2"/>
  <c r="E22" i="11"/>
  <c r="J20" i="11"/>
  <c r="H28" i="11"/>
  <c r="H29" i="11" s="1"/>
  <c r="D29" i="11"/>
  <c r="G27" i="11"/>
  <c r="G29" i="11"/>
  <c r="F28" i="11"/>
  <c r="F29" i="11" s="1"/>
  <c r="I28" i="11"/>
  <c r="F22" i="11"/>
  <c r="E29" i="11"/>
  <c r="E45" i="13" l="1"/>
  <c r="E46" i="13"/>
  <c r="E44" i="13"/>
  <c r="E38" i="13"/>
  <c r="I44" i="13"/>
  <c r="I45" i="13"/>
  <c r="K34" i="13"/>
  <c r="D44" i="13"/>
  <c r="D36" i="13"/>
  <c r="D38" i="13" s="1"/>
  <c r="F46" i="13"/>
  <c r="F45" i="13"/>
  <c r="K33" i="13"/>
  <c r="D43" i="13"/>
  <c r="G45" i="13"/>
  <c r="G44" i="13"/>
  <c r="H41" i="12"/>
  <c r="H50" i="12" s="1"/>
  <c r="G33" i="12"/>
  <c r="G50" i="12"/>
  <c r="G48" i="12" s="1"/>
  <c r="G51" i="12" s="1"/>
  <c r="G49" i="12"/>
  <c r="F40" i="12"/>
  <c r="F33" i="12"/>
  <c r="I39" i="12"/>
  <c r="I41" i="12"/>
  <c r="I50" i="12" s="1"/>
  <c r="I49" i="12" s="1"/>
  <c r="J33" i="12"/>
  <c r="G42" i="12"/>
  <c r="H49" i="12"/>
  <c r="H39" i="12"/>
  <c r="K32" i="12"/>
  <c r="J40" i="12"/>
  <c r="H33" i="12"/>
  <c r="K31" i="12"/>
  <c r="E40" i="12"/>
  <c r="E33" i="12"/>
  <c r="H27" i="11"/>
  <c r="D26" i="2"/>
  <c r="D27" i="2"/>
  <c r="J27" i="2"/>
  <c r="J26" i="2"/>
  <c r="I26" i="2"/>
  <c r="I27" i="2"/>
  <c r="E26" i="2"/>
  <c r="E27" i="2"/>
  <c r="H26" i="2"/>
  <c r="H27" i="2"/>
  <c r="F29" i="2"/>
  <c r="G26" i="2"/>
  <c r="G27" i="2"/>
  <c r="J28" i="11"/>
  <c r="F27" i="11"/>
  <c r="H35" i="11" s="1"/>
  <c r="E35" i="11"/>
  <c r="E36" i="11" s="1"/>
  <c r="I27" i="11"/>
  <c r="I35" i="11" s="1"/>
  <c r="I36" i="11" s="1"/>
  <c r="I29" i="11"/>
  <c r="D30" i="11"/>
  <c r="J29" i="11"/>
  <c r="G30" i="11"/>
  <c r="E30" i="11"/>
  <c r="H30" i="11"/>
  <c r="H56" i="13" l="1"/>
  <c r="D45" i="13"/>
  <c r="F56" i="13"/>
  <c r="I56" i="13"/>
  <c r="G56" i="13"/>
  <c r="E56" i="13"/>
  <c r="H42" i="12"/>
  <c r="H48" i="12"/>
  <c r="H51" i="12" s="1"/>
  <c r="F39" i="12"/>
  <c r="K40" i="12"/>
  <c r="E39" i="12"/>
  <c r="F41" i="12"/>
  <c r="F50" i="12" s="1"/>
  <c r="F49" i="12" s="1"/>
  <c r="J39" i="12"/>
  <c r="I48" i="12"/>
  <c r="I51" i="12" s="1"/>
  <c r="I42" i="12"/>
  <c r="E41" i="12"/>
  <c r="J41" i="12"/>
  <c r="J50" i="12" s="1"/>
  <c r="J49" i="12" s="1"/>
  <c r="I36" i="2"/>
  <c r="I37" i="2" s="1"/>
  <c r="E29" i="2"/>
  <c r="K27" i="2"/>
  <c r="D29" i="2"/>
  <c r="G36" i="2"/>
  <c r="G37" i="2" s="1"/>
  <c r="D36" i="2"/>
  <c r="F36" i="2"/>
  <c r="I29" i="2"/>
  <c r="J29" i="2"/>
  <c r="H36" i="2"/>
  <c r="H37" i="2" s="1"/>
  <c r="G29" i="2"/>
  <c r="H29" i="2"/>
  <c r="J36" i="2"/>
  <c r="J37" i="2" s="1"/>
  <c r="E36" i="2"/>
  <c r="E37" i="2" s="1"/>
  <c r="I30" i="11"/>
  <c r="H36" i="11"/>
  <c r="H37" i="11"/>
  <c r="F35" i="11"/>
  <c r="F30" i="11"/>
  <c r="D35" i="11"/>
  <c r="E37" i="11"/>
  <c r="E38" i="11" s="1"/>
  <c r="I37" i="11"/>
  <c r="J27" i="11"/>
  <c r="G35" i="11"/>
  <c r="F66" i="13" l="1"/>
  <c r="G66" i="13" s="1"/>
  <c r="D46" i="13"/>
  <c r="F42" i="12"/>
  <c r="F48" i="12"/>
  <c r="F51" i="12" s="1"/>
  <c r="K41" i="12"/>
  <c r="E50" i="12"/>
  <c r="K39" i="12"/>
  <c r="E48" i="12"/>
  <c r="E42" i="12"/>
  <c r="J48" i="12"/>
  <c r="J51" i="12" s="1"/>
  <c r="J42" i="12"/>
  <c r="I35" i="2"/>
  <c r="I38" i="2" s="1"/>
  <c r="H35" i="2"/>
  <c r="H38" i="2" s="1"/>
  <c r="G35" i="2"/>
  <c r="G38" i="2" s="1"/>
  <c r="E35" i="2"/>
  <c r="E38" i="2" s="1"/>
  <c r="F37" i="2"/>
  <c r="F35" i="2"/>
  <c r="Q17" i="2"/>
  <c r="D35" i="2"/>
  <c r="D37" i="2"/>
  <c r="O17" i="2" s="1"/>
  <c r="J35" i="2"/>
  <c r="J38" i="2" s="1"/>
  <c r="O17" i="11"/>
  <c r="D36" i="11"/>
  <c r="N17" i="11" s="1"/>
  <c r="D37" i="11"/>
  <c r="R17" i="11" s="1"/>
  <c r="F37" i="11"/>
  <c r="F36" i="11"/>
  <c r="G36" i="11"/>
  <c r="G37" i="11"/>
  <c r="H38" i="11"/>
  <c r="I38" i="11"/>
  <c r="F55" i="12" l="1"/>
  <c r="G55" i="12"/>
  <c r="E49" i="12"/>
  <c r="E55" i="12" s="1"/>
  <c r="F38" i="11"/>
  <c r="F38" i="2"/>
  <c r="P21" i="2"/>
  <c r="R17" i="2"/>
  <c r="O19" i="2" s="1"/>
  <c r="D38" i="2"/>
  <c r="O21" i="2" s="1"/>
  <c r="G38" i="11"/>
  <c r="N19" i="11"/>
  <c r="P19" i="11" s="1"/>
  <c r="N20" i="11"/>
  <c r="P20" i="11" s="1"/>
  <c r="N18" i="11"/>
  <c r="D38" i="11"/>
  <c r="O21" i="11" s="1"/>
  <c r="E61" i="12" l="1"/>
  <c r="E57" i="12"/>
  <c r="G57" i="12" s="1"/>
  <c r="E59" i="12"/>
  <c r="G59" i="12" s="1"/>
  <c r="E58" i="12"/>
  <c r="G58" i="12" s="1"/>
  <c r="Q21" i="2"/>
  <c r="O18" i="2"/>
  <c r="Q18" i="2" s="1"/>
  <c r="O20" i="2"/>
  <c r="Q20" i="2" s="1"/>
  <c r="P21" i="11"/>
  <c r="F61" i="12" l="1"/>
  <c r="J55" i="12"/>
  <c r="G61" i="12"/>
</calcChain>
</file>

<file path=xl/sharedStrings.xml><?xml version="1.0" encoding="utf-8"?>
<sst xmlns="http://schemas.openxmlformats.org/spreadsheetml/2006/main" count="280" uniqueCount="44">
  <si>
    <t>Базис</t>
  </si>
  <si>
    <t>Сб</t>
  </si>
  <si>
    <t>В</t>
  </si>
  <si>
    <t>х1</t>
  </si>
  <si>
    <t>х2</t>
  </si>
  <si>
    <t>х3</t>
  </si>
  <si>
    <t>х4</t>
  </si>
  <si>
    <t>х5</t>
  </si>
  <si>
    <t>індексний рядок</t>
  </si>
  <si>
    <t>План не оптимальний</t>
  </si>
  <si>
    <t>А</t>
  </si>
  <si>
    <t>Артикул тканини</t>
  </si>
  <si>
    <t>Норма витрати тканини (м)на один виріб виду</t>
  </si>
  <si>
    <t>Загальна кількість тканини (м)</t>
  </si>
  <si>
    <t>Б</t>
  </si>
  <si>
    <t>I</t>
  </si>
  <si>
    <t>II</t>
  </si>
  <si>
    <t>III</t>
  </si>
  <si>
    <t>Ціна одного виробу (грн)</t>
  </si>
  <si>
    <t>F=</t>
  </si>
  <si>
    <t>90x+60x</t>
  </si>
  <si>
    <t>x1</t>
  </si>
  <si>
    <t>x2</t>
  </si>
  <si>
    <t>x3</t>
  </si>
  <si>
    <t>x4</t>
  </si>
  <si>
    <t>x5</t>
  </si>
  <si>
    <t>=</t>
  </si>
  <si>
    <t xml:space="preserve">N = </t>
  </si>
  <si>
    <t xml:space="preserve">x = </t>
  </si>
  <si>
    <t xml:space="preserve">F = </t>
  </si>
  <si>
    <t>b</t>
  </si>
  <si>
    <t>x6</t>
  </si>
  <si>
    <t>F</t>
  </si>
  <si>
    <t>План оптимальний</t>
  </si>
  <si>
    <t>Перевірка</t>
  </si>
  <si>
    <t>Дано</t>
  </si>
  <si>
    <t>Канонічна форма:</t>
  </si>
  <si>
    <t>y1</t>
  </si>
  <si>
    <t>M =</t>
  </si>
  <si>
    <t>M</t>
  </si>
  <si>
    <t xml:space="preserve">x1 </t>
  </si>
  <si>
    <t>y2</t>
  </si>
  <si>
    <t>-M =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</si>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</sst>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1"/>
      <color theme="1"/>
      <name val="Calibri"/>
      <family val="2"/>
      <charset val="1"/>
      <scheme val="minor"/>
    </font>
    <font>
      <b/>
      <sz val="14"/>
      <color theme="1"/>
      <name val="Times New Roman"/>
      <family val="1"/>
      <charset val="204"/>
    </font>
    <font>
      <sz val="14"/>
      <color theme="0"/>
      <name val="Times New Roman"/>
      <family val="1"/>
      <charset val="204"/>
    </font>
    <font>
      <sz val="12"/>
      <color theme="1"/>
      <name val="Calibri"/>
      <family val="2"/>
      <charset val="1"/>
      <scheme val="minor"/>
    </font>
    <font>
      <sz val="14"/>
      <color theme="1"/>
      <name val="Calibri"/>
      <family val="2"/>
      <charset val="1"/>
      <scheme val="minor"/>
    </font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1"/>
      <scheme val="minor"/>
    </font>
    <font>
      <b/>
      <sz val="11"/>
      <color rgb="FFFF0000"/>
      <name val="Calibri"/>
      <family val="2"/>
      <charset val="204"/>
      <scheme val="minor"/>
    </font>
    <font>
      <b/>
      <sz val="11"/>
      <color theme="1" tint="4.9989318521683403E-2"/>
      <name val="Calibri"/>
      <family val="2"/>
      <charset val="204"/>
      <scheme val="minor"/>
    </font>
    <font>
      <sz val="14"/>
      <color rgb="FFFF0000"/>
      <name val="Times New Roman"/>
      <family val="1"/>
      <charset val="204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6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6" fillId="0" borderId="0"/>
  </cellStyleXfs>
  <cellXfs count="428">
    <xf numFmtId="0" fontId="0" fillId="0" borderId="0" xfId="0"/>
    <xf numFmtId="0" fontId="0" fillId="0" borderId="1" xfId="0" applyBorder="1"/>
    <xf numFmtId="0" fontId="3" fillId="0" borderId="0" xfId="0" applyFont="1"/>
    <xf numFmtId="0" fontId="3" fillId="0" borderId="0" xfId="0" applyFont="1" applyAlignment="1">
      <alignment horizontal="justify" vertical="center"/>
    </xf>
    <xf numFmtId="0" fontId="4" fillId="0" borderId="0" xfId="0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6" fillId="0" borderId="0" xfId="1"/>
    <xf numFmtId="0" fontId="6" fillId="0" borderId="1" xfId="1" applyBorder="1"/>
    <xf numFmtId="0" fontId="3" fillId="0" borderId="4" xfId="1" applyFont="1" applyBorder="1" applyAlignment="1">
      <alignment horizontal="justify" vertical="center"/>
    </xf>
    <xf numFmtId="0" fontId="3" fillId="0" borderId="6" xfId="1" applyFont="1" applyBorder="1" applyAlignment="1">
      <alignment horizontal="justify" vertical="center"/>
    </xf>
    <xf numFmtId="0" fontId="3" fillId="2" borderId="1" xfId="1" applyFont="1" applyFill="1" applyBorder="1" applyAlignment="1">
      <alignment horizontal="justify" vertical="center"/>
    </xf>
    <xf numFmtId="0" fontId="3" fillId="2" borderId="8" xfId="1" applyFont="1" applyFill="1" applyBorder="1" applyAlignment="1">
      <alignment horizontal="justify" vertical="center"/>
    </xf>
    <xf numFmtId="0" fontId="3" fillId="0" borderId="8" xfId="1" applyFont="1" applyBorder="1" applyAlignment="1">
      <alignment horizontal="justify" vertical="center"/>
    </xf>
    <xf numFmtId="0" fontId="3" fillId="0" borderId="3" xfId="1" applyFont="1" applyBorder="1" applyAlignment="1">
      <alignment horizontal="justify" vertical="center"/>
    </xf>
    <xf numFmtId="0" fontId="3" fillId="0" borderId="1" xfId="1" applyFont="1" applyBorder="1" applyAlignment="1">
      <alignment horizontal="justify" vertical="center"/>
    </xf>
    <xf numFmtId="0" fontId="2" fillId="0" borderId="1" xfId="0" applyFont="1" applyBorder="1" applyAlignment="1">
      <alignment horizontal="center"/>
    </xf>
    <xf numFmtId="0" fontId="2" fillId="0" borderId="1" xfId="1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1" applyFont="1" applyFill="1" applyBorder="1" applyAlignment="1">
      <alignment horizontal="center"/>
    </xf>
    <xf numFmtId="0" fontId="3" fillId="3" borderId="1" xfId="1" applyFont="1" applyFill="1" applyBorder="1" applyAlignment="1">
      <alignment horizontal="justify" vertical="center"/>
    </xf>
    <xf numFmtId="0" fontId="3" fillId="3" borderId="8" xfId="1" applyFont="1" applyFill="1" applyBorder="1" applyAlignment="1">
      <alignment horizontal="justify" vertical="center"/>
    </xf>
    <xf numFmtId="0" fontId="6" fillId="0" borderId="6" xfId="1" applyBorder="1"/>
    <xf numFmtId="0" fontId="6" fillId="0" borderId="8" xfId="1" applyBorder="1"/>
    <xf numFmtId="0" fontId="6" fillId="0" borderId="9" xfId="1" applyBorder="1"/>
    <xf numFmtId="0" fontId="6" fillId="0" borderId="11" xfId="1" applyBorder="1"/>
    <xf numFmtId="0" fontId="6" fillId="0" borderId="18" xfId="1" applyBorder="1"/>
    <xf numFmtId="0" fontId="1" fillId="0" borderId="19" xfId="1" applyFont="1" applyBorder="1" applyAlignment="1">
      <alignment horizontal="center" vertical="center" wrapText="1"/>
    </xf>
    <xf numFmtId="0" fontId="1" fillId="0" borderId="20" xfId="1" applyFont="1" applyBorder="1" applyAlignment="1">
      <alignment horizontal="center" vertical="center" wrapText="1"/>
    </xf>
    <xf numFmtId="0" fontId="1" fillId="0" borderId="20" xfId="1" applyFont="1" applyBorder="1"/>
    <xf numFmtId="0" fontId="1" fillId="0" borderId="21" xfId="1" applyFont="1" applyBorder="1"/>
    <xf numFmtId="0" fontId="1" fillId="0" borderId="22" xfId="1" applyFont="1" applyBorder="1"/>
    <xf numFmtId="0" fontId="6" fillId="0" borderId="23" xfId="1" applyBorder="1"/>
    <xf numFmtId="0" fontId="6" fillId="0" borderId="24" xfId="1" applyBorder="1"/>
    <xf numFmtId="0" fontId="6" fillId="0" borderId="25" xfId="1" applyBorder="1"/>
    <xf numFmtId="0" fontId="1" fillId="0" borderId="17" xfId="1" applyFont="1" applyBorder="1"/>
    <xf numFmtId="0" fontId="1" fillId="0" borderId="26" xfId="1" applyFont="1" applyBorder="1"/>
    <xf numFmtId="0" fontId="1" fillId="0" borderId="27" xfId="1" applyFont="1" applyBorder="1"/>
    <xf numFmtId="0" fontId="1" fillId="0" borderId="28" xfId="1" applyFont="1" applyBorder="1"/>
    <xf numFmtId="0" fontId="1" fillId="0" borderId="30" xfId="1" applyFont="1" applyBorder="1" applyAlignment="1">
      <alignment horizontal="center" vertical="center" wrapText="1"/>
    </xf>
    <xf numFmtId="0" fontId="1" fillId="0" borderId="19" xfId="1" applyFont="1" applyBorder="1" applyAlignment="1">
      <alignment horizontal="center" vertical="center"/>
    </xf>
    <xf numFmtId="0" fontId="1" fillId="0" borderId="21" xfId="1" applyFont="1" applyBorder="1" applyAlignment="1">
      <alignment horizontal="center" vertical="center"/>
    </xf>
    <xf numFmtId="0" fontId="7" fillId="0" borderId="3" xfId="1" applyFont="1" applyBorder="1" applyAlignment="1">
      <alignment horizontal="justify" vertical="center"/>
    </xf>
    <xf numFmtId="0" fontId="7" fillId="2" borderId="3" xfId="1" applyFont="1" applyFill="1" applyBorder="1" applyAlignment="1">
      <alignment horizontal="justify" vertical="center"/>
    </xf>
    <xf numFmtId="0" fontId="7" fillId="0" borderId="4" xfId="1" applyFont="1" applyBorder="1" applyAlignment="1">
      <alignment horizontal="justify" vertical="center"/>
    </xf>
    <xf numFmtId="0" fontId="3" fillId="0" borderId="11" xfId="1" applyFont="1" applyBorder="1" applyAlignment="1">
      <alignment horizontal="justify" vertical="center"/>
    </xf>
    <xf numFmtId="0" fontId="2" fillId="2" borderId="11" xfId="0" applyFont="1" applyFill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1" xfId="1" applyFont="1" applyBorder="1" applyAlignment="1">
      <alignment horizontal="center"/>
    </xf>
    <xf numFmtId="0" fontId="3" fillId="0" borderId="9" xfId="1" applyFont="1" applyBorder="1" applyAlignment="1">
      <alignment horizontal="justify" vertical="center"/>
    </xf>
    <xf numFmtId="0" fontId="2" fillId="0" borderId="13" xfId="1" applyFont="1" applyBorder="1" applyAlignment="1">
      <alignment horizontal="center"/>
    </xf>
    <xf numFmtId="0" fontId="2" fillId="0" borderId="12" xfId="1" applyFont="1" applyBorder="1" applyAlignment="1">
      <alignment horizontal="center"/>
    </xf>
    <xf numFmtId="0" fontId="1" fillId="0" borderId="31" xfId="1" applyFont="1" applyBorder="1"/>
    <xf numFmtId="0" fontId="3" fillId="2" borderId="11" xfId="1" applyFont="1" applyFill="1" applyBorder="1" applyAlignment="1">
      <alignment horizontal="justify" vertical="center"/>
    </xf>
    <xf numFmtId="0" fontId="2" fillId="2" borderId="12" xfId="1" applyFont="1" applyFill="1" applyBorder="1" applyAlignment="1">
      <alignment horizontal="center"/>
    </xf>
    <xf numFmtId="0" fontId="1" fillId="2" borderId="27" xfId="1" applyFont="1" applyFill="1" applyBorder="1"/>
    <xf numFmtId="0" fontId="3" fillId="0" borderId="12" xfId="1" applyFont="1" applyBorder="1" applyAlignment="1">
      <alignment horizontal="justify" vertical="center"/>
    </xf>
    <xf numFmtId="0" fontId="3" fillId="2" borderId="13" xfId="1" applyFont="1" applyFill="1" applyBorder="1" applyAlignment="1">
      <alignment horizontal="justify" vertical="center"/>
    </xf>
    <xf numFmtId="0" fontId="3" fillId="2" borderId="23" xfId="1" applyFont="1" applyFill="1" applyBorder="1" applyAlignment="1">
      <alignment horizontal="justify" vertical="center"/>
    </xf>
    <xf numFmtId="0" fontId="3" fillId="0" borderId="24" xfId="1" applyFont="1" applyBorder="1" applyAlignment="1">
      <alignment horizontal="justify" vertical="center"/>
    </xf>
    <xf numFmtId="0" fontId="7" fillId="2" borderId="31" xfId="1" applyFont="1" applyFill="1" applyBorder="1" applyAlignment="1">
      <alignment horizontal="justify" vertical="center"/>
    </xf>
    <xf numFmtId="0" fontId="7" fillId="0" borderId="27" xfId="1" applyFont="1" applyBorder="1" applyAlignment="1">
      <alignment horizontal="justify" vertical="center"/>
    </xf>
    <xf numFmtId="0" fontId="7" fillId="0" borderId="28" xfId="1" applyFont="1" applyBorder="1" applyAlignment="1">
      <alignment horizontal="justify" vertical="center"/>
    </xf>
    <xf numFmtId="0" fontId="3" fillId="0" borderId="25" xfId="1" applyFont="1" applyBorder="1" applyAlignment="1">
      <alignment horizontal="justify" vertical="center"/>
    </xf>
    <xf numFmtId="0" fontId="7" fillId="0" borderId="32" xfId="1" applyFont="1" applyBorder="1" applyAlignment="1">
      <alignment horizontal="justify" vertical="center"/>
    </xf>
    <xf numFmtId="0" fontId="3" fillId="0" borderId="33" xfId="1" applyFont="1" applyBorder="1" applyAlignment="1">
      <alignment horizontal="justify" vertical="center"/>
    </xf>
    <xf numFmtId="0" fontId="3" fillId="0" borderId="23" xfId="1" applyFont="1" applyBorder="1" applyAlignment="1">
      <alignment horizontal="justify" vertical="center"/>
    </xf>
    <xf numFmtId="0" fontId="3" fillId="2" borderId="24" xfId="1" applyFont="1" applyFill="1" applyBorder="1" applyAlignment="1">
      <alignment horizontal="justify" vertical="center"/>
    </xf>
    <xf numFmtId="0" fontId="7" fillId="0" borderId="31" xfId="1" applyFont="1" applyBorder="1" applyAlignment="1">
      <alignment horizontal="justify" vertical="center"/>
    </xf>
    <xf numFmtId="0" fontId="7" fillId="2" borderId="27" xfId="1" applyFont="1" applyFill="1" applyBorder="1" applyAlignment="1">
      <alignment horizontal="justify" vertical="center"/>
    </xf>
    <xf numFmtId="0" fontId="1" fillId="2" borderId="31" xfId="1" applyFont="1" applyFill="1" applyBorder="1"/>
    <xf numFmtId="2" fontId="6" fillId="0" borderId="0" xfId="1" applyNumberFormat="1"/>
    <xf numFmtId="0" fontId="6" fillId="0" borderId="1" xfId="1" applyBorder="1" applyAlignment="1">
      <alignment horizontal="center"/>
    </xf>
    <xf numFmtId="0" fontId="6" fillId="0" borderId="4" xfId="1" applyBorder="1"/>
    <xf numFmtId="0" fontId="6" fillId="0" borderId="8" xfId="1" applyBorder="1" applyAlignment="1">
      <alignment horizontal="center"/>
    </xf>
    <xf numFmtId="0" fontId="1" fillId="0" borderId="2" xfId="1" applyFont="1" applyBorder="1" applyAlignment="1">
      <alignment horizontal="center" vertical="center"/>
    </xf>
    <xf numFmtId="0" fontId="1" fillId="0" borderId="3" xfId="1" applyFont="1" applyBorder="1" applyAlignment="1">
      <alignment horizontal="center" vertical="center"/>
    </xf>
    <xf numFmtId="0" fontId="1" fillId="0" borderId="29" xfId="1" applyFont="1" applyBorder="1"/>
    <xf numFmtId="0" fontId="6" fillId="0" borderId="3" xfId="1" applyBorder="1" applyAlignment="1">
      <alignment horizontal="center"/>
    </xf>
    <xf numFmtId="0" fontId="4" fillId="0" borderId="9" xfId="0" applyFont="1" applyBorder="1"/>
    <xf numFmtId="0" fontId="4" fillId="0" borderId="4" xfId="0" applyFont="1" applyBorder="1"/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3" fillId="0" borderId="1" xfId="0" applyFont="1" applyBorder="1" applyAlignment="1">
      <alignment horizontal="justify" vertical="center"/>
    </xf>
    <xf numFmtId="0" fontId="3" fillId="0" borderId="6" xfId="0" applyFont="1" applyBorder="1" applyAlignment="1">
      <alignment horizontal="justify" vertical="center"/>
    </xf>
    <xf numFmtId="0" fontId="3" fillId="0" borderId="24" xfId="0" applyFont="1" applyBorder="1" applyAlignment="1">
      <alignment horizontal="justify" vertical="center"/>
    </xf>
    <xf numFmtId="0" fontId="3" fillId="0" borderId="33" xfId="0" applyFont="1" applyBorder="1" applyAlignment="1">
      <alignment horizontal="justify" vertical="center"/>
    </xf>
    <xf numFmtId="0" fontId="7" fillId="0" borderId="31" xfId="0" applyFont="1" applyBorder="1" applyAlignment="1">
      <alignment horizontal="justify" vertical="center"/>
    </xf>
    <xf numFmtId="0" fontId="7" fillId="0" borderId="27" xfId="0" applyFont="1" applyBorder="1" applyAlignment="1">
      <alignment horizontal="justify" vertical="center"/>
    </xf>
    <xf numFmtId="0" fontId="7" fillId="0" borderId="28" xfId="0" applyFont="1" applyBorder="1" applyAlignment="1">
      <alignment horizontal="justify" vertical="center"/>
    </xf>
    <xf numFmtId="0" fontId="7" fillId="0" borderId="26" xfId="0" applyFont="1" applyBorder="1" applyAlignment="1">
      <alignment horizontal="justify" vertical="center"/>
    </xf>
    <xf numFmtId="0" fontId="3" fillId="0" borderId="23" xfId="0" applyFont="1" applyBorder="1" applyAlignment="1">
      <alignment horizontal="justify" vertical="center"/>
    </xf>
    <xf numFmtId="0" fontId="3" fillId="0" borderId="11" xfId="0" applyFont="1" applyBorder="1" applyAlignment="1">
      <alignment horizontal="justify" vertical="center"/>
    </xf>
    <xf numFmtId="0" fontId="3" fillId="0" borderId="18" xfId="0" applyFont="1" applyBorder="1" applyAlignment="1">
      <alignment horizontal="justify" vertical="center"/>
    </xf>
    <xf numFmtId="0" fontId="7" fillId="0" borderId="19" xfId="0" applyFont="1" applyBorder="1" applyAlignment="1">
      <alignment horizontal="justify" vertical="center"/>
    </xf>
    <xf numFmtId="0" fontId="7" fillId="0" borderId="20" xfId="0" applyFont="1" applyBorder="1" applyAlignment="1">
      <alignment horizontal="justify" vertical="center"/>
    </xf>
    <xf numFmtId="0" fontId="7" fillId="0" borderId="21" xfId="0" applyFont="1" applyBorder="1" applyAlignment="1">
      <alignment horizontal="justify" vertical="center"/>
    </xf>
    <xf numFmtId="0" fontId="3" fillId="0" borderId="19" xfId="0" applyFont="1" applyBorder="1" applyAlignment="1">
      <alignment horizontal="justify" vertical="center"/>
    </xf>
    <xf numFmtId="0" fontId="3" fillId="0" borderId="20" xfId="0" applyFont="1" applyBorder="1" applyAlignment="1">
      <alignment horizontal="justify" vertical="center"/>
    </xf>
    <xf numFmtId="0" fontId="3" fillId="0" borderId="21" xfId="0" applyFont="1" applyBorder="1" applyAlignment="1">
      <alignment horizontal="justify" vertical="center"/>
    </xf>
    <xf numFmtId="0" fontId="3" fillId="2" borderId="23" xfId="0" applyFont="1" applyFill="1" applyBorder="1" applyAlignment="1">
      <alignment horizontal="justify" vertical="center"/>
    </xf>
    <xf numFmtId="0" fontId="3" fillId="2" borderId="1" xfId="0" applyFont="1" applyFill="1" applyBorder="1" applyAlignment="1">
      <alignment horizontal="justify" vertical="center"/>
    </xf>
    <xf numFmtId="0" fontId="3" fillId="2" borderId="11" xfId="0" applyFont="1" applyFill="1" applyBorder="1" applyAlignment="1">
      <alignment horizontal="justify" vertical="center"/>
    </xf>
    <xf numFmtId="0" fontId="3" fillId="0" borderId="12" xfId="0" applyFont="1" applyBorder="1" applyAlignment="1">
      <alignment horizontal="justify" vertical="center"/>
    </xf>
    <xf numFmtId="0" fontId="7" fillId="2" borderId="31" xfId="0" applyFont="1" applyFill="1" applyBorder="1" applyAlignment="1">
      <alignment horizontal="justify" vertical="center"/>
    </xf>
    <xf numFmtId="0" fontId="7" fillId="2" borderId="28" xfId="0" applyFont="1" applyFill="1" applyBorder="1" applyAlignment="1">
      <alignment horizontal="justify" vertical="center"/>
    </xf>
    <xf numFmtId="0" fontId="3" fillId="2" borderId="33" xfId="0" applyFont="1" applyFill="1" applyBorder="1" applyAlignment="1">
      <alignment horizontal="justify" vertical="center"/>
    </xf>
    <xf numFmtId="0" fontId="3" fillId="2" borderId="35" xfId="0" applyFont="1" applyFill="1" applyBorder="1" applyAlignment="1">
      <alignment horizontal="justify" vertical="center"/>
    </xf>
    <xf numFmtId="0" fontId="3" fillId="2" borderId="38" xfId="0" applyFont="1" applyFill="1" applyBorder="1" applyAlignment="1">
      <alignment horizontal="justify" vertical="center"/>
    </xf>
    <xf numFmtId="0" fontId="7" fillId="2" borderId="20" xfId="0" applyFont="1" applyFill="1" applyBorder="1" applyAlignment="1">
      <alignment horizontal="justify" vertical="center"/>
    </xf>
    <xf numFmtId="0" fontId="7" fillId="2" borderId="27" xfId="0" applyFont="1" applyFill="1" applyBorder="1" applyAlignment="1">
      <alignment horizontal="justify" vertical="center"/>
    </xf>
    <xf numFmtId="0" fontId="3" fillId="2" borderId="24" xfId="0" applyFont="1" applyFill="1" applyBorder="1" applyAlignment="1">
      <alignment horizontal="justify" vertical="center"/>
    </xf>
    <xf numFmtId="0" fontId="7" fillId="0" borderId="0" xfId="0" applyFont="1" applyAlignment="1">
      <alignment horizontal="justify" vertical="center"/>
    </xf>
    <xf numFmtId="0" fontId="3" fillId="3" borderId="1" xfId="0" applyFont="1" applyFill="1" applyBorder="1" applyAlignment="1">
      <alignment horizontal="justify" vertical="center"/>
    </xf>
    <xf numFmtId="0" fontId="3" fillId="3" borderId="19" xfId="0" applyFont="1" applyFill="1" applyBorder="1" applyAlignment="1">
      <alignment horizontal="justify" vertical="center"/>
    </xf>
    <xf numFmtId="0" fontId="1" fillId="0" borderId="39" xfId="1" applyFont="1" applyBorder="1"/>
    <xf numFmtId="0" fontId="1" fillId="0" borderId="40" xfId="1" applyFont="1" applyBorder="1"/>
    <xf numFmtId="0" fontId="1" fillId="0" borderId="41" xfId="1" applyFont="1" applyBorder="1"/>
    <xf numFmtId="0" fontId="1" fillId="0" borderId="2" xfId="1" applyFont="1" applyBorder="1"/>
    <xf numFmtId="0" fontId="1" fillId="0" borderId="3" xfId="1" applyFont="1" applyBorder="1"/>
    <xf numFmtId="0" fontId="6" fillId="0" borderId="5" xfId="1" applyBorder="1"/>
    <xf numFmtId="0" fontId="6" fillId="0" borderId="7" xfId="1" applyBorder="1"/>
    <xf numFmtId="0" fontId="6" fillId="0" borderId="2" xfId="1" applyBorder="1"/>
    <xf numFmtId="0" fontId="6" fillId="0" borderId="3" xfId="1" applyBorder="1"/>
    <xf numFmtId="0" fontId="4" fillId="0" borderId="37" xfId="0" applyFont="1" applyBorder="1"/>
    <xf numFmtId="0" fontId="8" fillId="4" borderId="8" xfId="1" applyFont="1" applyFill="1" applyBorder="1" applyAlignment="1">
      <alignment horizontal="justify" vertical="center"/>
    </xf>
    <xf numFmtId="0" fontId="5" fillId="0" borderId="0" xfId="1" applyFont="1"/>
    <xf numFmtId="0" fontId="1" fillId="0" borderId="26" xfId="1" applyFont="1" applyBorder="1" applyAlignment="1">
      <alignment horizontal="center"/>
    </xf>
    <xf numFmtId="0" fontId="1" fillId="0" borderId="27" xfId="1" applyFont="1" applyBorder="1" applyAlignment="1">
      <alignment horizontal="center"/>
    </xf>
    <xf numFmtId="0" fontId="1" fillId="0" borderId="28" xfId="1" applyFont="1" applyBorder="1" applyAlignment="1">
      <alignment horizontal="center"/>
    </xf>
    <xf numFmtId="0" fontId="1" fillId="0" borderId="4" xfId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6" fillId="0" borderId="6" xfId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6" fillId="0" borderId="9" xfId="1" applyBorder="1" applyAlignment="1">
      <alignment horizontal="center"/>
    </xf>
    <xf numFmtId="0" fontId="5" fillId="0" borderId="31" xfId="0" applyFont="1" applyBorder="1" applyAlignment="1">
      <alignment horizontal="center"/>
    </xf>
    <xf numFmtId="0" fontId="5" fillId="0" borderId="27" xfId="0" applyFont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0" fontId="5" fillId="0" borderId="20" xfId="0" applyFont="1" applyBorder="1" applyAlignment="1">
      <alignment horizontal="center"/>
    </xf>
    <xf numFmtId="0" fontId="5" fillId="0" borderId="21" xfId="0" applyFont="1" applyBorder="1" applyAlignment="1">
      <alignment horizontal="center"/>
    </xf>
    <xf numFmtId="0" fontId="4" fillId="0" borderId="34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33" xfId="0" applyFont="1" applyBorder="1" applyAlignment="1">
      <alignment horizontal="center"/>
    </xf>
    <xf numFmtId="0" fontId="4" fillId="0" borderId="35" xfId="0" applyFont="1" applyBorder="1" applyAlignment="1">
      <alignment horizontal="center"/>
    </xf>
    <xf numFmtId="0" fontId="4" fillId="0" borderId="36" xfId="0" applyFon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4" fillId="0" borderId="25" xfId="0" applyFont="1" applyBorder="1" applyAlignment="1">
      <alignment horizontal="center"/>
    </xf>
    <xf numFmtId="0" fontId="5" fillId="0" borderId="19" xfId="0" applyFont="1" applyBorder="1" applyAlignment="1">
      <alignment horizontal="center"/>
    </xf>
    <xf numFmtId="0" fontId="8" fillId="4" borderId="20" xfId="0" applyFont="1" applyFill="1" applyBorder="1" applyAlignment="1">
      <alignment horizontal="justify" vertical="center"/>
    </xf>
    <xf numFmtId="0" fontId="3" fillId="0" borderId="0" xfId="0" applyFont="1" applyAlignment="1">
      <alignment horizontal="center" vertical="center"/>
    </xf>
    <xf numFmtId="0" fontId="3" fillId="0" borderId="34" xfId="1" applyFont="1" applyBorder="1" applyAlignment="1">
      <alignment horizontal="justify" vertical="center"/>
    </xf>
    <xf numFmtId="0" fontId="7" fillId="0" borderId="34" xfId="1" applyFont="1" applyBorder="1" applyAlignment="1">
      <alignment horizontal="justify" vertical="center"/>
    </xf>
    <xf numFmtId="0" fontId="7" fillId="2" borderId="34" xfId="1" applyFont="1" applyFill="1" applyBorder="1" applyAlignment="1">
      <alignment horizontal="justify" vertical="center"/>
    </xf>
    <xf numFmtId="0" fontId="3" fillId="2" borderId="25" xfId="1" applyFont="1" applyFill="1" applyBorder="1" applyAlignment="1">
      <alignment horizontal="justify" vertical="center"/>
    </xf>
    <xf numFmtId="0" fontId="7" fillId="0" borderId="5" xfId="1" applyFont="1" applyBorder="1" applyAlignment="1">
      <alignment horizontal="justify" vertical="center"/>
    </xf>
    <xf numFmtId="0" fontId="9" fillId="0" borderId="0" xfId="1" applyFont="1"/>
    <xf numFmtId="0" fontId="1" fillId="0" borderId="19" xfId="0" applyFont="1" applyBorder="1"/>
    <xf numFmtId="0" fontId="11" fillId="0" borderId="21" xfId="0" applyFont="1" applyBorder="1"/>
    <xf numFmtId="0" fontId="1" fillId="0" borderId="20" xfId="0" applyFont="1" applyBorder="1"/>
    <xf numFmtId="0" fontId="0" fillId="0" borderId="20" xfId="0" applyBorder="1"/>
    <xf numFmtId="0" fontId="1" fillId="0" borderId="21" xfId="0" applyFont="1" applyBorder="1"/>
    <xf numFmtId="0" fontId="0" fillId="0" borderId="18" xfId="0" applyBorder="1"/>
    <xf numFmtId="0" fontId="1" fillId="5" borderId="19" xfId="0" applyFont="1" applyFill="1" applyBorder="1"/>
    <xf numFmtId="0" fontId="0" fillId="5" borderId="21" xfId="0" applyFill="1" applyBorder="1"/>
    <xf numFmtId="0" fontId="1" fillId="0" borderId="29" xfId="0" applyFont="1" applyBorder="1"/>
    <xf numFmtId="0" fontId="0" fillId="0" borderId="43" xfId="0" applyBorder="1"/>
    <xf numFmtId="0" fontId="0" fillId="0" borderId="45" xfId="0" applyBorder="1"/>
    <xf numFmtId="0" fontId="0" fillId="0" borderId="48" xfId="0" applyBorder="1"/>
    <xf numFmtId="0" fontId="1" fillId="0" borderId="22" xfId="0" quotePrefix="1" applyFont="1" applyBorder="1" applyAlignment="1">
      <alignment horizontal="center"/>
    </xf>
    <xf numFmtId="0" fontId="1" fillId="2" borderId="20" xfId="0" quotePrefix="1" applyFont="1" applyFill="1" applyBorder="1" applyAlignment="1">
      <alignment horizontal="center"/>
    </xf>
    <xf numFmtId="0" fontId="1" fillId="0" borderId="20" xfId="0" quotePrefix="1" applyFont="1" applyBorder="1" applyAlignment="1">
      <alignment horizontal="center"/>
    </xf>
    <xf numFmtId="0" fontId="1" fillId="0" borderId="21" xfId="0" quotePrefix="1" applyFont="1" applyBorder="1" applyAlignment="1">
      <alignment horizontal="center"/>
    </xf>
    <xf numFmtId="0" fontId="0" fillId="0" borderId="51" xfId="0" quotePrefix="1" applyBorder="1"/>
    <xf numFmtId="0" fontId="0" fillId="2" borderId="52" xfId="0" quotePrefix="1" applyFill="1" applyBorder="1"/>
    <xf numFmtId="0" fontId="0" fillId="0" borderId="52" xfId="0" quotePrefix="1" applyBorder="1"/>
    <xf numFmtId="0" fontId="0" fillId="5" borderId="49" xfId="0" quotePrefix="1" applyFill="1" applyBorder="1"/>
    <xf numFmtId="0" fontId="1" fillId="2" borderId="53" xfId="0" quotePrefix="1" applyFont="1" applyFill="1" applyBorder="1"/>
    <xf numFmtId="0" fontId="0" fillId="5" borderId="2" xfId="0" quotePrefix="1" applyFill="1" applyBorder="1"/>
    <xf numFmtId="0" fontId="0" fillId="2" borderId="3" xfId="0" quotePrefix="1" applyFill="1" applyBorder="1"/>
    <xf numFmtId="0" fontId="0" fillId="2" borderId="4" xfId="0" quotePrefix="1" applyFill="1" applyBorder="1"/>
    <xf numFmtId="0" fontId="0" fillId="2" borderId="31" xfId="0" applyFill="1" applyBorder="1"/>
    <xf numFmtId="0" fontId="1" fillId="0" borderId="40" xfId="0" quotePrefix="1" applyFont="1" applyBorder="1"/>
    <xf numFmtId="0" fontId="0" fillId="0" borderId="5" xfId="0" quotePrefix="1" applyBorder="1"/>
    <xf numFmtId="0" fontId="0" fillId="0" borderId="1" xfId="0" quotePrefix="1" applyBorder="1"/>
    <xf numFmtId="0" fontId="0" fillId="0" borderId="11" xfId="0" quotePrefix="1" applyBorder="1"/>
    <xf numFmtId="0" fontId="0" fillId="2" borderId="11" xfId="0" quotePrefix="1" applyFill="1" applyBorder="1"/>
    <xf numFmtId="0" fontId="0" fillId="0" borderId="18" xfId="0" quotePrefix="1" applyBorder="1"/>
    <xf numFmtId="0" fontId="12" fillId="0" borderId="27" xfId="0" applyFont="1" applyBorder="1"/>
    <xf numFmtId="0" fontId="1" fillId="0" borderId="41" xfId="0" quotePrefix="1" applyFont="1" applyBorder="1"/>
    <xf numFmtId="0" fontId="0" fillId="0" borderId="7" xfId="0" quotePrefix="1" applyBorder="1"/>
    <xf numFmtId="0" fontId="0" fillId="0" borderId="8" xfId="0" quotePrefix="1" applyBorder="1"/>
    <xf numFmtId="0" fontId="0" fillId="0" borderId="45" xfId="0" quotePrefix="1" applyBorder="1"/>
    <xf numFmtId="0" fontId="0" fillId="2" borderId="45" xfId="0" quotePrefix="1" applyFill="1" applyBorder="1"/>
    <xf numFmtId="0" fontId="0" fillId="0" borderId="48" xfId="0" quotePrefix="1" applyBorder="1"/>
    <xf numFmtId="0" fontId="0" fillId="0" borderId="28" xfId="0" applyBorder="1"/>
    <xf numFmtId="0" fontId="0" fillId="0" borderId="10" xfId="0" quotePrefix="1" applyBorder="1"/>
    <xf numFmtId="0" fontId="12" fillId="0" borderId="11" xfId="0" quotePrefix="1" applyFont="1" applyBorder="1"/>
    <xf numFmtId="0" fontId="12" fillId="2" borderId="11" xfId="0" quotePrefix="1" applyFont="1" applyFill="1" applyBorder="1"/>
    <xf numFmtId="0" fontId="0" fillId="5" borderId="7" xfId="0" quotePrefix="1" applyFill="1" applyBorder="1"/>
    <xf numFmtId="0" fontId="0" fillId="5" borderId="8" xfId="0" quotePrefix="1" applyFill="1" applyBorder="1"/>
    <xf numFmtId="0" fontId="0" fillId="5" borderId="9" xfId="0" quotePrefix="1" applyFill="1" applyBorder="1"/>
    <xf numFmtId="0" fontId="1" fillId="2" borderId="22" xfId="0" quotePrefix="1" applyFont="1" applyFill="1" applyBorder="1" applyAlignment="1">
      <alignment horizontal="center"/>
    </xf>
    <xf numFmtId="0" fontId="0" fillId="0" borderId="0" xfId="0" quotePrefix="1" applyAlignment="1">
      <alignment horizontal="center"/>
    </xf>
    <xf numFmtId="0" fontId="0" fillId="2" borderId="42" xfId="0" quotePrefix="1" applyFill="1" applyBorder="1"/>
    <xf numFmtId="0" fontId="0" fillId="0" borderId="44" xfId="0" quotePrefix="1" applyBorder="1"/>
    <xf numFmtId="0" fontId="0" fillId="0" borderId="47" xfId="0" quotePrefix="1" applyBorder="1"/>
    <xf numFmtId="0" fontId="0" fillId="0" borderId="0" xfId="0" quotePrefix="1"/>
    <xf numFmtId="0" fontId="1" fillId="0" borderId="53" xfId="0" quotePrefix="1" applyFont="1" applyBorder="1"/>
    <xf numFmtId="0" fontId="0" fillId="0" borderId="2" xfId="0" quotePrefix="1" applyBorder="1"/>
    <xf numFmtId="0" fontId="0" fillId="0" borderId="3" xfId="0" quotePrefix="1" applyBorder="1"/>
    <xf numFmtId="0" fontId="0" fillId="0" borderId="15" xfId="0" quotePrefix="1" applyBorder="1"/>
    <xf numFmtId="0" fontId="0" fillId="0" borderId="31" xfId="0" applyBorder="1"/>
    <xf numFmtId="0" fontId="1" fillId="2" borderId="40" xfId="0" quotePrefix="1" applyFont="1" applyFill="1" applyBorder="1"/>
    <xf numFmtId="0" fontId="0" fillId="2" borderId="5" xfId="0" quotePrefix="1" applyFill="1" applyBorder="1"/>
    <xf numFmtId="0" fontId="0" fillId="2" borderId="1" xfId="0" quotePrefix="1" applyFill="1" applyBorder="1"/>
    <xf numFmtId="0" fontId="0" fillId="2" borderId="12" xfId="0" quotePrefix="1" applyFill="1" applyBorder="1"/>
    <xf numFmtId="0" fontId="0" fillId="2" borderId="27" xfId="0" applyFill="1" applyBorder="1"/>
    <xf numFmtId="0" fontId="0" fillId="0" borderId="35" xfId="0" quotePrefix="1" applyBorder="1"/>
    <xf numFmtId="0" fontId="0" fillId="2" borderId="35" xfId="0" quotePrefix="1" applyFill="1" applyBorder="1"/>
    <xf numFmtId="0" fontId="0" fillId="0" borderId="38" xfId="0" quotePrefix="1" applyBorder="1"/>
    <xf numFmtId="0" fontId="13" fillId="0" borderId="28" xfId="0" applyFont="1" applyBorder="1"/>
    <xf numFmtId="0" fontId="0" fillId="0" borderId="19" xfId="0" quotePrefix="1" applyBorder="1"/>
    <xf numFmtId="0" fontId="13" fillId="2" borderId="20" xfId="0" quotePrefix="1" applyFont="1" applyFill="1" applyBorder="1"/>
    <xf numFmtId="0" fontId="0" fillId="0" borderId="20" xfId="0" quotePrefix="1" applyBorder="1"/>
    <xf numFmtId="0" fontId="13" fillId="0" borderId="20" xfId="0" quotePrefix="1" applyFont="1" applyBorder="1"/>
    <xf numFmtId="0" fontId="0" fillId="0" borderId="21" xfId="0" quotePrefix="1" applyBorder="1"/>
    <xf numFmtId="0" fontId="0" fillId="0" borderId="42" xfId="0" quotePrefix="1" applyBorder="1"/>
    <xf numFmtId="0" fontId="0" fillId="2" borderId="44" xfId="0" quotePrefix="1" applyFill="1" applyBorder="1"/>
    <xf numFmtId="0" fontId="0" fillId="0" borderId="4" xfId="0" quotePrefix="1" applyBorder="1"/>
    <xf numFmtId="0" fontId="13" fillId="0" borderId="54" xfId="0" applyFont="1" applyBorder="1"/>
    <xf numFmtId="0" fontId="0" fillId="0" borderId="6" xfId="0" quotePrefix="1" applyBorder="1"/>
    <xf numFmtId="0" fontId="1" fillId="2" borderId="41" xfId="0" quotePrefix="1" applyFont="1" applyFill="1" applyBorder="1"/>
    <xf numFmtId="0" fontId="0" fillId="2" borderId="7" xfId="0" quotePrefix="1" applyFill="1" applyBorder="1"/>
    <xf numFmtId="0" fontId="0" fillId="2" borderId="8" xfId="0" quotePrefix="1" applyFill="1" applyBorder="1"/>
    <xf numFmtId="0" fontId="0" fillId="2" borderId="9" xfId="0" quotePrefix="1" applyFill="1" applyBorder="1"/>
    <xf numFmtId="0" fontId="0" fillId="2" borderId="54" xfId="0" applyFill="1" applyBorder="1"/>
    <xf numFmtId="0" fontId="0" fillId="0" borderId="43" xfId="0" quotePrefix="1" applyBorder="1"/>
    <xf numFmtId="0" fontId="13" fillId="2" borderId="45" xfId="0" quotePrefix="1" applyFont="1" applyFill="1" applyBorder="1"/>
    <xf numFmtId="0" fontId="0" fillId="0" borderId="9" xfId="0" quotePrefix="1" applyBorder="1"/>
    <xf numFmtId="0" fontId="0" fillId="0" borderId="19" xfId="0" applyBorder="1"/>
    <xf numFmtId="0" fontId="0" fillId="0" borderId="21" xfId="0" applyBorder="1"/>
    <xf numFmtId="0" fontId="0" fillId="6" borderId="3" xfId="0" quotePrefix="1" applyFill="1" applyBorder="1"/>
    <xf numFmtId="0" fontId="0" fillId="6" borderId="1" xfId="0" quotePrefix="1" applyFill="1" applyBorder="1"/>
    <xf numFmtId="0" fontId="0" fillId="6" borderId="8" xfId="0" quotePrefix="1" applyFill="1" applyBorder="1"/>
    <xf numFmtId="0" fontId="0" fillId="6" borderId="43" xfId="0" quotePrefix="1" applyFill="1" applyBorder="1"/>
    <xf numFmtId="0" fontId="0" fillId="0" borderId="3" xfId="0" quotePrefix="1" applyBorder="1" applyAlignment="1">
      <alignment horizontal="center"/>
    </xf>
    <xf numFmtId="0" fontId="0" fillId="0" borderId="4" xfId="0" quotePrefix="1" applyBorder="1" applyAlignment="1">
      <alignment horizontal="center"/>
    </xf>
    <xf numFmtId="0" fontId="0" fillId="0" borderId="8" xfId="0" quotePrefix="1" applyBorder="1" applyAlignment="1">
      <alignment horizontal="center"/>
    </xf>
    <xf numFmtId="0" fontId="0" fillId="0" borderId="9" xfId="0" quotePrefix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8" xfId="0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3" fillId="0" borderId="45" xfId="0" applyFont="1" applyBorder="1" applyAlignment="1">
      <alignment horizontal="center" vertical="center" wrapText="1"/>
    </xf>
    <xf numFmtId="0" fontId="0" fillId="0" borderId="2" xfId="0" quotePrefix="1" applyBorder="1" applyAlignment="1">
      <alignment horizontal="center"/>
    </xf>
    <xf numFmtId="0" fontId="0" fillId="0" borderId="7" xfId="0" quotePrefix="1" applyBorder="1" applyAlignment="1">
      <alignment horizontal="center"/>
    </xf>
    <xf numFmtId="0" fontId="1" fillId="0" borderId="32" xfId="0" quotePrefix="1" applyFont="1" applyBorder="1"/>
    <xf numFmtId="0" fontId="0" fillId="7" borderId="45" xfId="0" quotePrefix="1" applyFill="1" applyBorder="1"/>
    <xf numFmtId="0" fontId="0" fillId="7" borderId="48" xfId="0" quotePrefix="1" applyFill="1" applyBorder="1"/>
    <xf numFmtId="0" fontId="3" fillId="0" borderId="52" xfId="0" applyFont="1" applyBorder="1" applyAlignment="1">
      <alignment horizontal="center" vertical="center" wrapText="1"/>
    </xf>
    <xf numFmtId="0" fontId="3" fillId="2" borderId="45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0" fillId="2" borderId="3" xfId="0" quotePrefix="1" applyFill="1" applyBorder="1" applyAlignment="1">
      <alignment horizontal="center"/>
    </xf>
    <xf numFmtId="0" fontId="0" fillId="2" borderId="8" xfId="0" quotePrefix="1" applyFill="1" applyBorder="1" applyAlignment="1">
      <alignment horizontal="center"/>
    </xf>
    <xf numFmtId="0" fontId="3" fillId="0" borderId="31" xfId="0" applyFont="1" applyBorder="1" applyAlignment="1">
      <alignment horizontal="center" vertical="center" wrapText="1"/>
    </xf>
    <xf numFmtId="0" fontId="1" fillId="2" borderId="31" xfId="0" quotePrefix="1" applyFont="1" applyFill="1" applyBorder="1"/>
    <xf numFmtId="0" fontId="3" fillId="2" borderId="13" xfId="0" applyFont="1" applyFill="1" applyBorder="1" applyAlignment="1">
      <alignment horizontal="center" vertical="center" wrapText="1"/>
    </xf>
    <xf numFmtId="0" fontId="3" fillId="2" borderId="31" xfId="0" applyFont="1" applyFill="1" applyBorder="1" applyAlignment="1">
      <alignment horizontal="center" vertical="center" wrapText="1"/>
    </xf>
    <xf numFmtId="0" fontId="1" fillId="0" borderId="19" xfId="0" quotePrefix="1" applyFont="1" applyBorder="1" applyAlignment="1">
      <alignment horizontal="center"/>
    </xf>
    <xf numFmtId="0" fontId="3" fillId="0" borderId="43" xfId="0" applyFont="1" applyBorder="1" applyAlignment="1">
      <alignment horizontal="center" vertical="center" wrapText="1"/>
    </xf>
    <xf numFmtId="0" fontId="1" fillId="0" borderId="31" xfId="0" quotePrefix="1" applyFont="1" applyBorder="1"/>
    <xf numFmtId="0" fontId="3" fillId="0" borderId="11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1" fillId="0" borderId="27" xfId="0" quotePrefix="1" applyFont="1" applyBorder="1"/>
    <xf numFmtId="0" fontId="0" fillId="0" borderId="24" xfId="0" quotePrefix="1" applyBorder="1" applyAlignment="1">
      <alignment horizontal="center"/>
    </xf>
    <xf numFmtId="0" fontId="0" fillId="0" borderId="33" xfId="0" quotePrefix="1" applyBorder="1" applyAlignment="1">
      <alignment horizontal="center"/>
    </xf>
    <xf numFmtId="0" fontId="0" fillId="2" borderId="33" xfId="0" quotePrefix="1" applyFill="1" applyBorder="1" applyAlignment="1">
      <alignment horizontal="center"/>
    </xf>
    <xf numFmtId="0" fontId="0" fillId="7" borderId="33" xfId="0" quotePrefix="1" applyFill="1" applyBorder="1" applyAlignment="1">
      <alignment horizontal="center"/>
    </xf>
    <xf numFmtId="0" fontId="1" fillId="0" borderId="0" xfId="0" quotePrefix="1" applyFont="1" applyAlignment="1">
      <alignment horizontal="center"/>
    </xf>
    <xf numFmtId="0" fontId="1" fillId="2" borderId="19" xfId="0" quotePrefix="1" applyFont="1" applyFill="1" applyBorder="1" applyAlignment="1">
      <alignment horizontal="center"/>
    </xf>
    <xf numFmtId="0" fontId="3" fillId="2" borderId="43" xfId="0" applyFont="1" applyFill="1" applyBorder="1" applyAlignment="1">
      <alignment horizontal="center" vertical="center" wrapText="1"/>
    </xf>
    <xf numFmtId="0" fontId="13" fillId="0" borderId="0" xfId="0" applyFont="1"/>
    <xf numFmtId="0" fontId="1" fillId="0" borderId="0" xfId="0" applyFont="1"/>
    <xf numFmtId="0" fontId="14" fillId="0" borderId="0" xfId="0" applyFont="1"/>
    <xf numFmtId="0" fontId="1" fillId="2" borderId="32" xfId="0" quotePrefix="1" applyFont="1" applyFill="1" applyBorder="1"/>
    <xf numFmtId="0" fontId="3" fillId="3" borderId="11" xfId="0" applyFont="1" applyFill="1" applyBorder="1" applyAlignment="1">
      <alignment horizontal="center" vertical="center" wrapText="1"/>
    </xf>
    <xf numFmtId="0" fontId="7" fillId="0" borderId="29" xfId="1" applyFont="1" applyBorder="1" applyAlignment="1">
      <alignment horizontal="left" vertical="center"/>
    </xf>
    <xf numFmtId="0" fontId="7" fillId="0" borderId="46" xfId="1" applyFont="1" applyBorder="1" applyAlignment="1">
      <alignment horizontal="left" vertical="center"/>
    </xf>
    <xf numFmtId="0" fontId="9" fillId="0" borderId="16" xfId="1" applyFont="1" applyBorder="1" applyAlignment="1">
      <alignment horizontal="center"/>
    </xf>
    <xf numFmtId="0" fontId="10" fillId="0" borderId="16" xfId="1" applyFont="1" applyBorder="1" applyAlignment="1">
      <alignment horizontal="center" vertical="center"/>
    </xf>
    <xf numFmtId="0" fontId="7" fillId="0" borderId="42" xfId="1" applyFont="1" applyBorder="1" applyAlignment="1">
      <alignment horizontal="center" vertical="center"/>
    </xf>
    <xf numFmtId="0" fontId="7" fillId="0" borderId="43" xfId="1" applyFont="1" applyBorder="1" applyAlignment="1">
      <alignment horizontal="center" vertical="center"/>
    </xf>
    <xf numFmtId="0" fontId="7" fillId="0" borderId="44" xfId="1" applyFont="1" applyBorder="1" applyAlignment="1">
      <alignment horizontal="center" vertical="center"/>
    </xf>
    <xf numFmtId="0" fontId="7" fillId="0" borderId="45" xfId="1" applyFont="1" applyBorder="1" applyAlignment="1">
      <alignment horizontal="center" vertical="center"/>
    </xf>
    <xf numFmtId="0" fontId="7" fillId="0" borderId="47" xfId="1" applyFont="1" applyBorder="1" applyAlignment="1">
      <alignment horizontal="center" vertical="center"/>
    </xf>
    <xf numFmtId="0" fontId="7" fillId="0" borderId="48" xfId="1" applyFont="1" applyBorder="1" applyAlignment="1">
      <alignment horizontal="center" vertical="center"/>
    </xf>
    <xf numFmtId="0" fontId="1" fillId="0" borderId="20" xfId="1" applyFont="1" applyBorder="1" applyAlignment="1">
      <alignment horizontal="center" vertical="center" wrapText="1"/>
    </xf>
    <xf numFmtId="0" fontId="7" fillId="0" borderId="29" xfId="0" applyFont="1" applyBorder="1" applyAlignment="1">
      <alignment horizontal="left" vertical="center"/>
    </xf>
    <xf numFmtId="0" fontId="7" fillId="0" borderId="46" xfId="0" applyFont="1" applyBorder="1" applyAlignment="1">
      <alignment horizontal="left" vertical="center"/>
    </xf>
    <xf numFmtId="0" fontId="5" fillId="0" borderId="16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7" fillId="0" borderId="42" xfId="0" applyFont="1" applyBorder="1" applyAlignment="1">
      <alignment horizontal="center" vertical="center"/>
    </xf>
    <xf numFmtId="0" fontId="7" fillId="0" borderId="43" xfId="0" applyFont="1" applyBorder="1" applyAlignment="1">
      <alignment horizontal="center" vertical="center"/>
    </xf>
    <xf numFmtId="0" fontId="7" fillId="0" borderId="44" xfId="0" applyFont="1" applyBorder="1" applyAlignment="1">
      <alignment horizontal="center" vertical="center"/>
    </xf>
    <xf numFmtId="0" fontId="7" fillId="0" borderId="45" xfId="0" applyFont="1" applyBorder="1" applyAlignment="1">
      <alignment horizontal="center" vertical="center"/>
    </xf>
    <xf numFmtId="0" fontId="7" fillId="0" borderId="47" xfId="0" applyFont="1" applyBorder="1" applyAlignment="1">
      <alignment horizontal="center" vertical="center"/>
    </xf>
    <xf numFmtId="0" fontId="7" fillId="0" borderId="48" xfId="0" applyFont="1" applyBorder="1" applyAlignment="1">
      <alignment horizontal="center" vertical="center"/>
    </xf>
    <xf numFmtId="0" fontId="1" fillId="0" borderId="2" xfId="0" quotePrefix="1" applyFont="1" applyBorder="1" applyAlignment="1">
      <alignment horizontal="center" vertical="center"/>
    </xf>
    <xf numFmtId="0" fontId="1" fillId="0" borderId="13" xfId="0" quotePrefix="1" applyFont="1" applyBorder="1" applyAlignment="1">
      <alignment horizontal="center" vertical="center"/>
    </xf>
    <xf numFmtId="0" fontId="1" fillId="0" borderId="7" xfId="0" quotePrefix="1" applyFont="1" applyBorder="1" applyAlignment="1">
      <alignment horizontal="center" vertical="center"/>
    </xf>
    <xf numFmtId="0" fontId="1" fillId="0" borderId="9" xfId="0" quotePrefix="1" applyFont="1" applyBorder="1" applyAlignment="1">
      <alignment horizontal="center" vertical="center"/>
    </xf>
    <xf numFmtId="0" fontId="1" fillId="0" borderId="15" xfId="0" quotePrefix="1" applyFont="1" applyBorder="1" applyAlignment="1">
      <alignment horizontal="center" vertical="center"/>
    </xf>
    <xf numFmtId="0" fontId="1" fillId="0" borderId="3" xfId="0" quotePrefix="1" applyFont="1" applyBorder="1" applyAlignment="1">
      <alignment horizontal="center" vertical="center"/>
    </xf>
    <xf numFmtId="0" fontId="1" fillId="0" borderId="35" xfId="0" quotePrefix="1" applyFont="1" applyBorder="1" applyAlignment="1">
      <alignment horizontal="center" vertical="center"/>
    </xf>
    <xf numFmtId="0" fontId="1" fillId="0" borderId="4" xfId="0" quotePrefix="1" applyFont="1" applyBorder="1" applyAlignment="1">
      <alignment horizontal="center" vertical="center"/>
    </xf>
    <xf numFmtId="0" fontId="1" fillId="0" borderId="36" xfId="0" quotePrefix="1" applyFont="1" applyBorder="1" applyAlignment="1">
      <alignment horizontal="center" vertical="center"/>
    </xf>
    <xf numFmtId="0" fontId="1" fillId="0" borderId="42" xfId="0" quotePrefix="1" applyFont="1" applyBorder="1" applyAlignment="1">
      <alignment horizontal="center" vertical="center"/>
    </xf>
    <xf numFmtId="0" fontId="1" fillId="0" borderId="43" xfId="0" quotePrefix="1" applyFont="1" applyBorder="1" applyAlignment="1">
      <alignment horizontal="center" vertical="center"/>
    </xf>
    <xf numFmtId="0" fontId="1" fillId="0" borderId="47" xfId="0" quotePrefix="1" applyFont="1" applyBorder="1" applyAlignment="1">
      <alignment horizontal="center" vertical="center"/>
    </xf>
    <xf numFmtId="0" fontId="1" fillId="0" borderId="49" xfId="0" quotePrefix="1" applyFont="1" applyBorder="1" applyAlignment="1">
      <alignment horizontal="center" vertical="center"/>
    </xf>
    <xf numFmtId="0" fontId="1" fillId="0" borderId="37" xfId="0" quotePrefix="1" applyFont="1" applyBorder="1" applyAlignment="1">
      <alignment horizontal="center" vertical="center"/>
    </xf>
    <xf numFmtId="0" fontId="1" fillId="0" borderId="50" xfId="0" quotePrefix="1" applyFont="1" applyBorder="1" applyAlignment="1">
      <alignment horizontal="center" vertical="center"/>
    </xf>
    <xf numFmtId="0" fontId="1" fillId="0" borderId="14" xfId="0" quotePrefix="1" applyFont="1" applyBorder="1" applyAlignment="1">
      <alignment horizontal="center" vertical="center"/>
    </xf>
    <xf numFmtId="0" fontId="1" fillId="0" borderId="55" xfId="0" quotePrefix="1" applyFont="1" applyBorder="1" applyAlignment="1">
      <alignment horizontal="center" vertical="center"/>
    </xf>
    <xf numFmtId="0" fontId="1" fillId="0" borderId="57" xfId="0" quotePrefix="1" applyFont="1" applyBorder="1" applyAlignment="1">
      <alignment horizontal="center" vertical="center"/>
    </xf>
    <xf numFmtId="0" fontId="1" fillId="0" borderId="56" xfId="0" quotePrefix="1" applyFont="1" applyBorder="1" applyAlignment="1">
      <alignment horizontal="center" vertical="center"/>
    </xf>
    <xf numFmtId="0" fontId="1" fillId="0" borderId="16" xfId="0" quotePrefix="1" applyFont="1" applyBorder="1" applyAlignment="1">
      <alignment horizontal="center" vertical="center"/>
    </xf>
    <xf numFmtId="0" fontId="1" fillId="0" borderId="8" xfId="0" quotePrefix="1" applyFont="1" applyBorder="1" applyAlignment="1">
      <alignment horizontal="center" vertical="center"/>
    </xf>
    <xf numFmtId="0" fontId="1" fillId="0" borderId="19" xfId="0" quotePrefix="1" applyFont="1" applyBorder="1"/>
    <xf numFmtId="0" fontId="1" fillId="0" borderId="2" xfId="0" quotePrefix="1" applyFont="1" applyFill="1" applyBorder="1" applyAlignment="1">
      <alignment horizontal="center" vertical="center"/>
    </xf>
    <xf numFmtId="0" fontId="1" fillId="0" borderId="3" xfId="0" quotePrefix="1" applyFont="1" applyFill="1" applyBorder="1" applyAlignment="1">
      <alignment horizontal="center" vertical="center"/>
    </xf>
    <xf numFmtId="0" fontId="1" fillId="0" borderId="4" xfId="0" quotePrefix="1" applyFont="1" applyFill="1" applyBorder="1" applyAlignment="1">
      <alignment horizontal="center" vertical="center"/>
    </xf>
    <xf numFmtId="0" fontId="1" fillId="0" borderId="19" xfId="0" quotePrefix="1" applyFont="1" applyFill="1" applyBorder="1" applyAlignment="1">
      <alignment horizontal="center"/>
    </xf>
    <xf numFmtId="0" fontId="1" fillId="0" borderId="20" xfId="0" quotePrefix="1" applyFont="1" applyFill="1" applyBorder="1" applyAlignment="1">
      <alignment horizontal="center"/>
    </xf>
    <xf numFmtId="0" fontId="1" fillId="0" borderId="7" xfId="0" quotePrefix="1" applyFont="1" applyFill="1" applyBorder="1" applyAlignment="1">
      <alignment horizontal="center" vertical="center"/>
    </xf>
    <xf numFmtId="0" fontId="1" fillId="0" borderId="8" xfId="0" quotePrefix="1" applyFont="1" applyFill="1" applyBorder="1" applyAlignment="1">
      <alignment horizontal="center" vertical="center"/>
    </xf>
    <xf numFmtId="0" fontId="1" fillId="0" borderId="9" xfId="0" quotePrefix="1" applyFont="1" applyFill="1" applyBorder="1" applyAlignment="1">
      <alignment horizontal="center" vertical="center"/>
    </xf>
    <xf numFmtId="0" fontId="3" fillId="0" borderId="43" xfId="0" applyFont="1" applyFill="1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1" fillId="0" borderId="31" xfId="0" quotePrefix="1" applyFont="1" applyFill="1" applyBorder="1"/>
    <xf numFmtId="0" fontId="0" fillId="0" borderId="33" xfId="0" quotePrefix="1" applyFill="1" applyBorder="1" applyAlignment="1">
      <alignment horizontal="center"/>
    </xf>
    <xf numFmtId="0" fontId="3" fillId="0" borderId="11" xfId="0" applyFont="1" applyFill="1" applyBorder="1" applyAlignment="1">
      <alignment horizontal="center" vertical="center" wrapText="1"/>
    </xf>
    <xf numFmtId="0" fontId="1" fillId="0" borderId="27" xfId="0" quotePrefix="1" applyFont="1" applyFill="1" applyBorder="1"/>
    <xf numFmtId="0" fontId="0" fillId="0" borderId="24" xfId="0" quotePrefix="1" applyFill="1" applyBorder="1" applyAlignment="1">
      <alignment horizontal="center"/>
    </xf>
    <xf numFmtId="0" fontId="1" fillId="0" borderId="32" xfId="0" quotePrefix="1" applyFont="1" applyFill="1" applyBorder="1"/>
    <xf numFmtId="0" fontId="1" fillId="0" borderId="55" xfId="0" quotePrefix="1" applyFont="1" applyFill="1" applyBorder="1" applyAlignment="1">
      <alignment horizontal="center" vertical="center"/>
    </xf>
    <xf numFmtId="0" fontId="1" fillId="0" borderId="57" xfId="0" quotePrefix="1" applyFont="1" applyFill="1" applyBorder="1" applyAlignment="1">
      <alignment horizontal="center" vertical="center"/>
    </xf>
    <xf numFmtId="0" fontId="0" fillId="0" borderId="2" xfId="0" quotePrefix="1" applyFill="1" applyBorder="1" applyAlignment="1">
      <alignment horizontal="center"/>
    </xf>
    <xf numFmtId="0" fontId="1" fillId="0" borderId="56" xfId="0" quotePrefix="1" applyFont="1" applyFill="1" applyBorder="1" applyAlignment="1">
      <alignment horizontal="center" vertical="center"/>
    </xf>
    <xf numFmtId="0" fontId="1" fillId="0" borderId="16" xfId="0" quotePrefix="1" applyFont="1" applyFill="1" applyBorder="1" applyAlignment="1">
      <alignment horizontal="center" vertical="center"/>
    </xf>
    <xf numFmtId="0" fontId="0" fillId="0" borderId="7" xfId="0" quotePrefix="1" applyFill="1" applyBorder="1" applyAlignment="1">
      <alignment horizontal="center"/>
    </xf>
    <xf numFmtId="0" fontId="0" fillId="0" borderId="0" xfId="0" applyFill="1" applyBorder="1"/>
    <xf numFmtId="0" fontId="1" fillId="0" borderId="0" xfId="0" quotePrefix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0" fillId="0" borderId="0" xfId="0" quotePrefix="1" applyFill="1" applyBorder="1"/>
    <xf numFmtId="0" fontId="1" fillId="0" borderId="0" xfId="0" quotePrefix="1" applyFont="1" applyFill="1" applyBorder="1"/>
    <xf numFmtId="0" fontId="0" fillId="0" borderId="0" xfId="0" quotePrefix="1" applyFill="1" applyBorder="1" applyAlignment="1">
      <alignment horizontal="center"/>
    </xf>
    <xf numFmtId="0" fontId="1" fillId="0" borderId="0" xfId="0" quotePrefix="1" applyFont="1" applyFill="1" applyBorder="1" applyAlignment="1">
      <alignment vertical="center"/>
    </xf>
    <xf numFmtId="0" fontId="0" fillId="0" borderId="0" xfId="0" applyBorder="1"/>
    <xf numFmtId="0" fontId="1" fillId="0" borderId="0" xfId="0" quotePrefix="1" applyFont="1" applyBorder="1" applyAlignment="1">
      <alignment horizontal="center"/>
    </xf>
    <xf numFmtId="0" fontId="3" fillId="0" borderId="0" xfId="0" applyFont="1" applyBorder="1" applyAlignment="1">
      <alignment horizontal="center" vertical="center" wrapText="1"/>
    </xf>
    <xf numFmtId="0" fontId="1" fillId="0" borderId="0" xfId="0" quotePrefix="1" applyFont="1" applyBorder="1" applyAlignment="1">
      <alignment vertical="center"/>
    </xf>
    <xf numFmtId="0" fontId="1" fillId="0" borderId="0" xfId="0" quotePrefix="1" applyFont="1" applyBorder="1"/>
    <xf numFmtId="0" fontId="0" fillId="0" borderId="0" xfId="0" quotePrefix="1" applyBorder="1" applyAlignment="1">
      <alignment horizontal="center"/>
    </xf>
    <xf numFmtId="0" fontId="0" fillId="0" borderId="0" xfId="0" quotePrefix="1" applyBorder="1"/>
    <xf numFmtId="0" fontId="15" fillId="0" borderId="0" xfId="0" applyFont="1" applyFill="1" applyBorder="1" applyAlignment="1">
      <alignment horizontal="center" vertical="center" wrapText="1"/>
    </xf>
    <xf numFmtId="0" fontId="5" fillId="0" borderId="0" xfId="0" quotePrefix="1" applyFont="1" applyFill="1" applyBorder="1"/>
    <xf numFmtId="0" fontId="4" fillId="0" borderId="0" xfId="0" quotePrefix="1" applyFont="1" applyFill="1" applyBorder="1" applyAlignment="1">
      <alignment horizontal="center"/>
    </xf>
    <xf numFmtId="0" fontId="13" fillId="0" borderId="0" xfId="0" applyFont="1" applyFill="1" applyBorder="1"/>
    <xf numFmtId="0" fontId="14" fillId="0" borderId="0" xfId="0" applyFont="1" applyFill="1" applyBorder="1"/>
    <xf numFmtId="0" fontId="1" fillId="0" borderId="0" xfId="0" applyFont="1" applyFill="1" applyBorder="1"/>
    <xf numFmtId="0" fontId="0" fillId="7" borderId="58" xfId="0" quotePrefix="1" applyFill="1" applyBorder="1" applyAlignment="1">
      <alignment horizontal="center"/>
    </xf>
    <xf numFmtId="0" fontId="0" fillId="7" borderId="35" xfId="0" quotePrefix="1" applyFill="1" applyBorder="1" applyAlignment="1">
      <alignment horizontal="center"/>
    </xf>
    <xf numFmtId="0" fontId="0" fillId="7" borderId="36" xfId="0" quotePrefix="1" applyFill="1" applyBorder="1" applyAlignment="1">
      <alignment horizontal="center"/>
    </xf>
    <xf numFmtId="0" fontId="13" fillId="0" borderId="19" xfId="0" applyFont="1" applyBorder="1"/>
    <xf numFmtId="0" fontId="14" fillId="0" borderId="20" xfId="0" applyFont="1" applyBorder="1"/>
    <xf numFmtId="0" fontId="13" fillId="0" borderId="20" xfId="0" applyFont="1" applyBorder="1"/>
    <xf numFmtId="0" fontId="15" fillId="0" borderId="27" xfId="0" applyFont="1" applyBorder="1" applyAlignment="1">
      <alignment horizontal="center" vertical="center" wrapText="1"/>
    </xf>
    <xf numFmtId="0" fontId="3" fillId="2" borderId="28" xfId="0" applyFont="1" applyFill="1" applyBorder="1" applyAlignment="1">
      <alignment horizontal="center" vertical="center" wrapText="1"/>
    </xf>
    <xf numFmtId="0" fontId="3" fillId="0" borderId="27" xfId="0" applyFont="1" applyBorder="1" applyAlignment="1">
      <alignment horizontal="center" vertical="center" wrapText="1"/>
    </xf>
    <xf numFmtId="0" fontId="3" fillId="2" borderId="52" xfId="0" applyFont="1" applyFill="1" applyBorder="1" applyAlignment="1">
      <alignment horizontal="center" vertical="center" wrapText="1"/>
    </xf>
    <xf numFmtId="0" fontId="3" fillId="0" borderId="59" xfId="0" applyFont="1" applyBorder="1" applyAlignment="1">
      <alignment horizontal="center" vertical="center" wrapText="1"/>
    </xf>
    <xf numFmtId="0" fontId="13" fillId="0" borderId="43" xfId="0" applyFont="1" applyBorder="1"/>
    <xf numFmtId="0" fontId="14" fillId="0" borderId="45" xfId="0" applyFont="1" applyBorder="1"/>
    <xf numFmtId="0" fontId="13" fillId="2" borderId="45" xfId="0" applyFont="1" applyFill="1" applyBorder="1"/>
    <xf numFmtId="0" fontId="13" fillId="0" borderId="45" xfId="0" applyFont="1" applyBorder="1"/>
    <xf numFmtId="0" fontId="1" fillId="0" borderId="45" xfId="0" applyFont="1" applyBorder="1"/>
    <xf numFmtId="0" fontId="1" fillId="0" borderId="48" xfId="0" applyFont="1" applyBorder="1"/>
    <xf numFmtId="0" fontId="15" fillId="0" borderId="28" xfId="0" applyFont="1" applyBorder="1" applyAlignment="1">
      <alignment horizontal="center" vertical="center" wrapText="1"/>
    </xf>
    <xf numFmtId="0" fontId="3" fillId="0" borderId="52" xfId="0" applyFont="1" applyFill="1" applyBorder="1" applyAlignment="1">
      <alignment horizontal="center" vertical="center" wrapText="1"/>
    </xf>
    <xf numFmtId="0" fontId="0" fillId="0" borderId="3" xfId="0" quotePrefix="1" applyFill="1" applyBorder="1" applyAlignment="1">
      <alignment horizontal="center"/>
    </xf>
    <xf numFmtId="0" fontId="1" fillId="2" borderId="21" xfId="0" quotePrefix="1" applyFont="1" applyFill="1" applyBorder="1" applyAlignment="1">
      <alignment horizontal="center"/>
    </xf>
    <xf numFmtId="0" fontId="3" fillId="2" borderId="48" xfId="0" applyFont="1" applyFill="1" applyBorder="1" applyAlignment="1">
      <alignment horizontal="center" vertical="center" wrapText="1"/>
    </xf>
    <xf numFmtId="0" fontId="3" fillId="2" borderId="59" xfId="0" applyFont="1" applyFill="1" applyBorder="1" applyAlignment="1">
      <alignment horizontal="center" vertical="center" wrapText="1"/>
    </xf>
    <xf numFmtId="0" fontId="0" fillId="2" borderId="4" xfId="0" quotePrefix="1" applyFill="1" applyBorder="1" applyAlignment="1">
      <alignment horizontal="center"/>
    </xf>
    <xf numFmtId="0" fontId="15" fillId="0" borderId="31" xfId="0" applyFont="1" applyFill="1" applyBorder="1" applyAlignment="1">
      <alignment horizontal="center" vertical="center" wrapText="1"/>
    </xf>
    <xf numFmtId="0" fontId="0" fillId="3" borderId="2" xfId="0" quotePrefix="1" applyFill="1" applyBorder="1" applyAlignment="1">
      <alignment horizontal="center"/>
    </xf>
    <xf numFmtId="0" fontId="1" fillId="0" borderId="21" xfId="0" quotePrefix="1" applyFont="1" applyFill="1" applyBorder="1" applyAlignment="1">
      <alignment horizontal="center"/>
    </xf>
    <xf numFmtId="0" fontId="3" fillId="0" borderId="48" xfId="0" applyFont="1" applyFill="1" applyBorder="1" applyAlignment="1">
      <alignment horizontal="center" vertical="center" wrapText="1"/>
    </xf>
    <xf numFmtId="0" fontId="3" fillId="0" borderId="18" xfId="0" applyFont="1" applyFill="1" applyBorder="1" applyAlignment="1">
      <alignment horizontal="center" vertical="center" wrapText="1"/>
    </xf>
    <xf numFmtId="0" fontId="0" fillId="0" borderId="31" xfId="0" quotePrefix="1" applyFill="1" applyBorder="1" applyAlignment="1">
      <alignment horizontal="center"/>
    </xf>
    <xf numFmtId="0" fontId="0" fillId="0" borderId="28" xfId="0" quotePrefix="1" applyFill="1" applyBorder="1" applyAlignment="1">
      <alignment horizontal="center"/>
    </xf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</cellXfs>
  <cellStyles count="2">
    <cellStyle name="Обычный" xfId="0" builtinId="0"/>
    <cellStyle name="Обычный 2" xfId="1" xr:uid="{00000000-0005-0000-0000-000001000000}"/>
  </cellStyles>
  <dxfs count="18"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4" Type="http://schemas.openxmlformats.org/officeDocument/2006/relationships/image" Target="../media/image6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4" Type="http://schemas.openxmlformats.org/officeDocument/2006/relationships/image" Target="../media/image10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1533525</xdr:colOff>
          <xdr:row>13</xdr:row>
          <xdr:rowOff>66675</xdr:rowOff>
        </xdr:from>
        <xdr:to>
          <xdr:col>3</xdr:col>
          <xdr:colOff>619125</xdr:colOff>
          <xdr:row>14</xdr:row>
          <xdr:rowOff>152400</xdr:rowOff>
        </xdr:to>
        <xdr:sp macro="" textlink="">
          <xdr:nvSpPr>
            <xdr:cNvPr id="4097" name="Object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0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57150</xdr:colOff>
      <xdr:row>1</xdr:row>
      <xdr:rowOff>200025</xdr:rowOff>
    </xdr:from>
    <xdr:to>
      <xdr:col>19</xdr:col>
      <xdr:colOff>75664</xdr:colOff>
      <xdr:row>9</xdr:row>
      <xdr:rowOff>190257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220200" y="438150"/>
          <a:ext cx="4285714" cy="194285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40005</xdr:colOff>
      <xdr:row>2</xdr:row>
      <xdr:rowOff>24765</xdr:rowOff>
    </xdr:from>
    <xdr:to>
      <xdr:col>3</xdr:col>
      <xdr:colOff>497205</xdr:colOff>
      <xdr:row>3</xdr:row>
      <xdr:rowOff>95250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5805" y="453390"/>
          <a:ext cx="1828800" cy="2800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3810</xdr:colOff>
      <xdr:row>3</xdr:row>
      <xdr:rowOff>188595</xdr:rowOff>
    </xdr:from>
    <xdr:to>
      <xdr:col>3</xdr:col>
      <xdr:colOff>643890</xdr:colOff>
      <xdr:row>8</xdr:row>
      <xdr:rowOff>24765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9610" y="826770"/>
          <a:ext cx="2011680" cy="883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95250</xdr:colOff>
      <xdr:row>3</xdr:row>
      <xdr:rowOff>104775</xdr:rowOff>
    </xdr:from>
    <xdr:to>
      <xdr:col>10</xdr:col>
      <xdr:colOff>400050</xdr:colOff>
      <xdr:row>6</xdr:row>
      <xdr:rowOff>161925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4250" y="742950"/>
          <a:ext cx="3733800" cy="685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190500</xdr:colOff>
      <xdr:row>7</xdr:row>
      <xdr:rowOff>38100</xdr:rowOff>
    </xdr:from>
    <xdr:to>
      <xdr:col>8</xdr:col>
      <xdr:colOff>400050</xdr:colOff>
      <xdr:row>8</xdr:row>
      <xdr:rowOff>104775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19500" y="1514475"/>
          <a:ext cx="2266950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419100</xdr:colOff>
      <xdr:row>52</xdr:row>
      <xdr:rowOff>152400</xdr:rowOff>
    </xdr:from>
    <xdr:to>
      <xdr:col>16</xdr:col>
      <xdr:colOff>38100</xdr:colOff>
      <xdr:row>55</xdr:row>
      <xdr:rowOff>200025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77100" y="11353800"/>
          <a:ext cx="3733800" cy="704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533400</xdr:colOff>
      <xdr:row>57</xdr:row>
      <xdr:rowOff>47625</xdr:rowOff>
    </xdr:from>
    <xdr:to>
      <xdr:col>14</xdr:col>
      <xdr:colOff>57150</xdr:colOff>
      <xdr:row>58</xdr:row>
      <xdr:rowOff>114300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91400" y="12334875"/>
          <a:ext cx="2266950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14909</xdr:colOff>
      <xdr:row>0</xdr:row>
      <xdr:rowOff>117613</xdr:rowOff>
    </xdr:from>
    <xdr:to>
      <xdr:col>4</xdr:col>
      <xdr:colOff>243509</xdr:colOff>
      <xdr:row>2</xdr:row>
      <xdr:rowOff>10933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7822" y="117613"/>
          <a:ext cx="2067339" cy="274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86138</xdr:colOff>
      <xdr:row>1</xdr:row>
      <xdr:rowOff>188845</xdr:rowOff>
    </xdr:from>
    <xdr:to>
      <xdr:col>4</xdr:col>
      <xdr:colOff>467138</xdr:colOff>
      <xdr:row>5</xdr:row>
      <xdr:rowOff>110988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9051" y="379345"/>
          <a:ext cx="2219739" cy="6841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311426</xdr:colOff>
      <xdr:row>1</xdr:row>
      <xdr:rowOff>79512</xdr:rowOff>
    </xdr:from>
    <xdr:to>
      <xdr:col>10</xdr:col>
      <xdr:colOff>189506</xdr:colOff>
      <xdr:row>5</xdr:row>
      <xdr:rowOff>1656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69026" y="271669"/>
          <a:ext cx="2316480" cy="6907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594691</xdr:colOff>
      <xdr:row>6</xdr:row>
      <xdr:rowOff>30646</xdr:rowOff>
    </xdr:from>
    <xdr:to>
      <xdr:col>7</xdr:col>
      <xdr:colOff>572494</xdr:colOff>
      <xdr:row>9</xdr:row>
      <xdr:rowOff>143290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691" y="1173646"/>
          <a:ext cx="4606953" cy="68414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529640</xdr:colOff>
      <xdr:row>61</xdr:row>
      <xdr:rowOff>12423</xdr:rowOff>
    </xdr:from>
    <xdr:to>
      <xdr:col>14</xdr:col>
      <xdr:colOff>286296</xdr:colOff>
      <xdr:row>64</xdr:row>
      <xdr:rowOff>113344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76183" y="12775923"/>
          <a:ext cx="4245830" cy="6889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16884</xdr:colOff>
      <xdr:row>64</xdr:row>
      <xdr:rowOff>180306</xdr:rowOff>
    </xdr:from>
    <xdr:to>
      <xdr:col>10</xdr:col>
      <xdr:colOff>677454</xdr:colOff>
      <xdr:row>66</xdr:row>
      <xdr:rowOff>65343</xdr:rowOff>
    </xdr:to>
    <xdr:pic>
      <xdr:nvPicPr>
        <xdr:cNvPr id="10" name="Рисунок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6341" y="13531871"/>
          <a:ext cx="1994070" cy="274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w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T39"/>
  <sheetViews>
    <sheetView topLeftCell="A10" zoomScaleNormal="100" workbookViewId="0">
      <selection activeCell="M7" sqref="M7"/>
    </sheetView>
  </sheetViews>
  <sheetFormatPr defaultRowHeight="15" x14ac:dyDescent="0.25"/>
  <cols>
    <col min="1" max="1" width="9.140625" style="15"/>
    <col min="2" max="2" width="27.7109375" style="15" bestFit="1" customWidth="1"/>
    <col min="3" max="3" width="11.7109375" style="15" customWidth="1"/>
    <col min="4" max="4" width="12.85546875" style="15" customWidth="1"/>
    <col min="5" max="5" width="14" style="15" customWidth="1"/>
    <col min="6" max="6" width="11" style="15" customWidth="1"/>
    <col min="7" max="7" width="9.140625" style="15"/>
    <col min="8" max="8" width="6.28515625" style="15" customWidth="1"/>
    <col min="9" max="9" width="7" style="15" customWidth="1"/>
    <col min="10" max="12" width="9.140625" style="15"/>
    <col min="13" max="13" width="14.140625" style="15" customWidth="1"/>
    <col min="14" max="16384" width="9.140625" style="15"/>
  </cols>
  <sheetData>
    <row r="1" spans="2:18" ht="19.5" thickBot="1" x14ac:dyDescent="0.3">
      <c r="B1" s="312" t="s">
        <v>35</v>
      </c>
      <c r="C1" s="312"/>
      <c r="D1" s="312"/>
      <c r="E1" s="312"/>
      <c r="F1" s="312"/>
      <c r="G1" s="312"/>
      <c r="H1" s="312"/>
    </row>
    <row r="2" spans="2:18" ht="45.75" thickBot="1" x14ac:dyDescent="0.3">
      <c r="B2" s="35" t="s">
        <v>11</v>
      </c>
      <c r="C2" s="319" t="s">
        <v>12</v>
      </c>
      <c r="D2" s="319"/>
      <c r="E2" s="36" t="s">
        <v>13</v>
      </c>
      <c r="F2" s="47"/>
      <c r="G2" s="48" t="s">
        <v>27</v>
      </c>
      <c r="H2" s="49">
        <v>30</v>
      </c>
    </row>
    <row r="3" spans="2:18" ht="15.75" thickBot="1" x14ac:dyDescent="0.3">
      <c r="B3" s="43"/>
      <c r="C3" s="39" t="s">
        <v>10</v>
      </c>
      <c r="D3" s="37" t="s">
        <v>14</v>
      </c>
      <c r="E3" s="37"/>
      <c r="F3" s="38"/>
    </row>
    <row r="4" spans="2:18" x14ac:dyDescent="0.25">
      <c r="B4" s="44" t="s">
        <v>15</v>
      </c>
      <c r="C4" s="40">
        <v>7</v>
      </c>
      <c r="D4" s="33">
        <f>$H$2</f>
        <v>30</v>
      </c>
      <c r="E4" s="33">
        <v>180</v>
      </c>
      <c r="F4" s="34"/>
      <c r="P4" s="79"/>
    </row>
    <row r="5" spans="2:18" x14ac:dyDescent="0.25">
      <c r="B5" s="45" t="s">
        <v>16</v>
      </c>
      <c r="C5" s="41">
        <f>$H$2</f>
        <v>30</v>
      </c>
      <c r="D5" s="16">
        <v>8</v>
      </c>
      <c r="E5" s="16">
        <v>210</v>
      </c>
      <c r="F5" s="30"/>
    </row>
    <row r="6" spans="2:18" ht="21" customHeight="1" x14ac:dyDescent="0.25">
      <c r="B6" s="45" t="s">
        <v>17</v>
      </c>
      <c r="C6" s="41">
        <v>10</v>
      </c>
      <c r="D6" s="16">
        <f>$H$2</f>
        <v>30</v>
      </c>
      <c r="E6" s="16">
        <v>200</v>
      </c>
      <c r="F6" s="30"/>
    </row>
    <row r="7" spans="2:18" ht="15.75" thickBot="1" x14ac:dyDescent="0.3">
      <c r="B7" s="46" t="s">
        <v>18</v>
      </c>
      <c r="C7" s="42">
        <v>90</v>
      </c>
      <c r="D7" s="31">
        <v>60</v>
      </c>
      <c r="E7" s="31"/>
      <c r="F7" s="32"/>
    </row>
    <row r="8" spans="2:18" ht="15.75" thickBot="1" x14ac:dyDescent="0.3"/>
    <row r="9" spans="2:18" ht="15.75" thickBot="1" x14ac:dyDescent="0.3">
      <c r="C9" s="85" t="s">
        <v>19</v>
      </c>
      <c r="D9" s="43" t="s">
        <v>20</v>
      </c>
    </row>
    <row r="10" spans="2:18" x14ac:dyDescent="0.25">
      <c r="G10" s="83" t="s">
        <v>3</v>
      </c>
      <c r="H10" s="84" t="s">
        <v>4</v>
      </c>
      <c r="I10" s="84" t="s">
        <v>5</v>
      </c>
      <c r="J10" s="84" t="s">
        <v>6</v>
      </c>
      <c r="K10" s="84" t="s">
        <v>7</v>
      </c>
      <c r="L10" s="86" t="s">
        <v>26</v>
      </c>
      <c r="M10" s="145" t="s">
        <v>30</v>
      </c>
    </row>
    <row r="11" spans="2:18" x14ac:dyDescent="0.25">
      <c r="C11" s="15" t="str">
        <f>C4&amp;"*x1 + "&amp;D4&amp;"*x2  &lt;= "&amp;E4</f>
        <v>7*x1 + 30*x2  &lt;= 180</v>
      </c>
      <c r="F11"/>
      <c r="G11" s="146">
        <f>C4</f>
        <v>7</v>
      </c>
      <c r="H11" s="147">
        <f>D4</f>
        <v>30</v>
      </c>
      <c r="I11" s="147">
        <v>1</v>
      </c>
      <c r="J11" s="80">
        <v>0</v>
      </c>
      <c r="K11" s="80">
        <v>0</v>
      </c>
      <c r="L11" s="80" t="s">
        <v>26</v>
      </c>
      <c r="M11" s="148">
        <f>E4</f>
        <v>180</v>
      </c>
    </row>
    <row r="12" spans="2:18" x14ac:dyDescent="0.25">
      <c r="C12" s="15" t="str">
        <f t="shared" ref="C12:C13" si="0">C5&amp;"*x1 + "&amp;D5&amp;"*x2  &lt;= "&amp;E5</f>
        <v>30*x1 + 8*x2  &lt;= 210</v>
      </c>
      <c r="E12"/>
      <c r="F12"/>
      <c r="G12" s="146">
        <f t="shared" ref="G12:H12" si="1">C5</f>
        <v>30</v>
      </c>
      <c r="H12" s="147">
        <f t="shared" si="1"/>
        <v>8</v>
      </c>
      <c r="I12" s="147">
        <v>0</v>
      </c>
      <c r="J12" s="80">
        <v>1</v>
      </c>
      <c r="K12" s="80">
        <v>0</v>
      </c>
      <c r="L12" s="80" t="s">
        <v>26</v>
      </c>
      <c r="M12" s="148">
        <f t="shared" ref="M12:M13" si="2">E5</f>
        <v>210</v>
      </c>
    </row>
    <row r="13" spans="2:18" ht="15.75" thickBot="1" x14ac:dyDescent="0.3">
      <c r="C13" s="15" t="str">
        <f t="shared" si="0"/>
        <v>10*x1 + 30*x2  &lt;= 200</v>
      </c>
      <c r="F13"/>
      <c r="G13" s="149">
        <f t="shared" ref="G13:H13" si="3">C6</f>
        <v>10</v>
      </c>
      <c r="H13" s="150">
        <f t="shared" si="3"/>
        <v>30</v>
      </c>
      <c r="I13" s="150">
        <v>0</v>
      </c>
      <c r="J13" s="82">
        <v>0</v>
      </c>
      <c r="K13" s="82">
        <v>1</v>
      </c>
      <c r="L13" s="82" t="s">
        <v>26</v>
      </c>
      <c r="M13" s="151">
        <f t="shared" si="2"/>
        <v>200</v>
      </c>
    </row>
    <row r="15" spans="2:18" ht="16.5" thickBot="1" x14ac:dyDescent="0.3">
      <c r="M15" s="311" t="s">
        <v>34</v>
      </c>
      <c r="N15" s="311"/>
      <c r="O15" s="311"/>
      <c r="P15" s="311"/>
      <c r="Q15" s="311"/>
      <c r="R15" s="311"/>
    </row>
    <row r="16" spans="2:18" ht="15.75" thickBot="1" x14ac:dyDescent="0.3">
      <c r="M16" s="43"/>
      <c r="N16" s="39" t="s">
        <v>21</v>
      </c>
      <c r="O16" s="37" t="s">
        <v>22</v>
      </c>
      <c r="P16" s="37" t="s">
        <v>23</v>
      </c>
      <c r="Q16" s="37" t="s">
        <v>24</v>
      </c>
      <c r="R16" s="38" t="s">
        <v>25</v>
      </c>
    </row>
    <row r="17" spans="2:20" ht="18.75" x14ac:dyDescent="0.25">
      <c r="B17" s="313" t="s">
        <v>0</v>
      </c>
      <c r="C17" s="315" t="s">
        <v>1</v>
      </c>
      <c r="D17" s="317" t="s">
        <v>2</v>
      </c>
      <c r="E17" s="171" t="s">
        <v>3</v>
      </c>
      <c r="F17" s="50" t="s">
        <v>4</v>
      </c>
      <c r="G17" s="50" t="s">
        <v>5</v>
      </c>
      <c r="H17" s="50" t="s">
        <v>6</v>
      </c>
      <c r="I17" s="52" t="s">
        <v>7</v>
      </c>
      <c r="M17" s="142" t="s">
        <v>28</v>
      </c>
      <c r="N17" s="40">
        <f>D36</f>
        <v>5.7582938388625591</v>
      </c>
      <c r="O17" s="33">
        <f>D35</f>
        <v>4.6563981042654028</v>
      </c>
      <c r="P17" s="33">
        <v>0</v>
      </c>
      <c r="Q17" s="33">
        <v>0</v>
      </c>
      <c r="R17" s="34">
        <f>D37</f>
        <v>2.7251184834123308</v>
      </c>
    </row>
    <row r="18" spans="2:20" ht="19.5" thickBot="1" x14ac:dyDescent="0.3">
      <c r="B18" s="314"/>
      <c r="C18" s="316"/>
      <c r="D18" s="318"/>
      <c r="E18" s="172">
        <v>90</v>
      </c>
      <c r="F18" s="21">
        <v>60</v>
      </c>
      <c r="G18" s="21">
        <v>0</v>
      </c>
      <c r="H18" s="21">
        <v>0</v>
      </c>
      <c r="I18" s="57">
        <v>0</v>
      </c>
      <c r="M18" s="143" t="s">
        <v>15</v>
      </c>
      <c r="N18" s="41">
        <f>G11*$N$17+H11*$O$17+I11*$P$17+J11*$Q$17+K11*$R$17</f>
        <v>180</v>
      </c>
      <c r="O18" s="16">
        <f>M11</f>
        <v>180</v>
      </c>
      <c r="P18" s="16" t="b">
        <f>EXACT(N18,O18)</f>
        <v>1</v>
      </c>
      <c r="Q18" s="16"/>
      <c r="R18" s="30"/>
    </row>
    <row r="19" spans="2:20" ht="18.75" x14ac:dyDescent="0.25">
      <c r="B19" s="76" t="s">
        <v>5</v>
      </c>
      <c r="C19" s="74">
        <f>G18</f>
        <v>0</v>
      </c>
      <c r="D19" s="53">
        <f>E4</f>
        <v>180</v>
      </c>
      <c r="E19" s="54">
        <f t="shared" ref="E19:F21" si="4">C4</f>
        <v>7</v>
      </c>
      <c r="F19" s="55">
        <f t="shared" si="4"/>
        <v>30</v>
      </c>
      <c r="G19" s="55">
        <v>1</v>
      </c>
      <c r="H19" s="56">
        <v>0</v>
      </c>
      <c r="I19" s="58">
        <v>0</v>
      </c>
      <c r="J19" s="60">
        <f>D19/E19</f>
        <v>25.714285714285715</v>
      </c>
      <c r="M19" s="143" t="s">
        <v>16</v>
      </c>
      <c r="N19" s="41">
        <f>G12*$N$17+H12*$O$17+I12*$P$17+J12*$Q$17+K12*$R$17</f>
        <v>210</v>
      </c>
      <c r="O19" s="16">
        <f>M12</f>
        <v>210</v>
      </c>
      <c r="P19" s="16" t="b">
        <f t="shared" ref="P19:P21" si="5">EXACT(N19,O19)</f>
        <v>1</v>
      </c>
      <c r="Q19" s="16"/>
      <c r="R19" s="30"/>
    </row>
    <row r="20" spans="2:20" ht="18.75" x14ac:dyDescent="0.25">
      <c r="B20" s="77" t="s">
        <v>6</v>
      </c>
      <c r="C20" s="75">
        <f>H18</f>
        <v>0</v>
      </c>
      <c r="D20" s="61">
        <f>E5</f>
        <v>210</v>
      </c>
      <c r="E20" s="54">
        <f t="shared" si="4"/>
        <v>30</v>
      </c>
      <c r="F20" s="54">
        <f t="shared" si="4"/>
        <v>8</v>
      </c>
      <c r="G20" s="26">
        <v>0</v>
      </c>
      <c r="H20" s="27">
        <v>1</v>
      </c>
      <c r="I20" s="62">
        <v>0</v>
      </c>
      <c r="J20" s="63">
        <f>D20/E20</f>
        <v>7</v>
      </c>
      <c r="M20" s="143" t="s">
        <v>17</v>
      </c>
      <c r="N20" s="41">
        <f>G13*$N$17+H13*$O$17+I13*$P$17+J13*$Q$17+K13*$R$17</f>
        <v>200</v>
      </c>
      <c r="O20" s="16">
        <f>M13</f>
        <v>200</v>
      </c>
      <c r="P20" s="16" t="b">
        <f t="shared" si="5"/>
        <v>1</v>
      </c>
      <c r="Q20" s="16"/>
      <c r="R20" s="30"/>
    </row>
    <row r="21" spans="2:20" ht="19.5" thickBot="1" x14ac:dyDescent="0.3">
      <c r="B21" s="70" t="s">
        <v>7</v>
      </c>
      <c r="C21" s="73">
        <f>I18</f>
        <v>0</v>
      </c>
      <c r="D21" s="53">
        <f>E6</f>
        <v>200</v>
      </c>
      <c r="E21" s="54">
        <f t="shared" si="4"/>
        <v>10</v>
      </c>
      <c r="F21" s="55">
        <f t="shared" si="4"/>
        <v>30</v>
      </c>
      <c r="G21" s="24">
        <v>0</v>
      </c>
      <c r="H21" s="25">
        <v>0</v>
      </c>
      <c r="I21" s="59">
        <v>1</v>
      </c>
      <c r="J21" s="46">
        <f>D21/E21</f>
        <v>20</v>
      </c>
      <c r="M21" s="144" t="s">
        <v>29</v>
      </c>
      <c r="N21" s="42">
        <f>C7*N17+D7*O17</f>
        <v>797.63033175355451</v>
      </c>
      <c r="O21" s="31">
        <f>$D$38</f>
        <v>797.63033175355451</v>
      </c>
      <c r="P21" s="31" t="b">
        <f t="shared" si="5"/>
        <v>1</v>
      </c>
      <c r="Q21" s="31"/>
      <c r="R21" s="32"/>
    </row>
    <row r="22" spans="2:20" ht="19.5" thickBot="1" x14ac:dyDescent="0.3">
      <c r="B22" s="309" t="s">
        <v>8</v>
      </c>
      <c r="C22" s="310"/>
      <c r="D22" s="71">
        <f>$C19*D19+$C20*D20+$C21*D21</f>
        <v>0</v>
      </c>
      <c r="E22" s="140">
        <f>$C19*E19+$C20*E20+$C21*E21-E18</f>
        <v>-90</v>
      </c>
      <c r="F22" s="140">
        <f>$C19*F19+$C20*F20+$C21*F21-F18</f>
        <v>-60</v>
      </c>
      <c r="G22" s="21">
        <f>$C19*G19+$C20*G20+$C21*G21-G18</f>
        <v>0</v>
      </c>
      <c r="H22" s="21">
        <f>$C19*H19+$C20*H20+$C21*H21-H18</f>
        <v>0</v>
      </c>
      <c r="I22" s="57">
        <f>$C19*I19+$C20*I20+$C21*I21-I18</f>
        <v>0</v>
      </c>
    </row>
    <row r="23" spans="2:20" ht="18.75" x14ac:dyDescent="0.3">
      <c r="B23" s="141" t="s">
        <v>9</v>
      </c>
    </row>
    <row r="24" spans="2:20" ht="15.75" thickBot="1" x14ac:dyDescent="0.3"/>
    <row r="25" spans="2:20" ht="18.75" x14ac:dyDescent="0.25">
      <c r="B25" s="313" t="s">
        <v>0</v>
      </c>
      <c r="C25" s="315" t="s">
        <v>1</v>
      </c>
      <c r="D25" s="317" t="s">
        <v>2</v>
      </c>
      <c r="E25" s="170" t="s">
        <v>3</v>
      </c>
      <c r="F25" s="51" t="s">
        <v>4</v>
      </c>
      <c r="G25" s="50" t="s">
        <v>5</v>
      </c>
      <c r="H25" s="50" t="s">
        <v>6</v>
      </c>
      <c r="I25" s="52" t="s">
        <v>7</v>
      </c>
      <c r="M25" s="174"/>
      <c r="N25" s="174"/>
      <c r="O25" s="174"/>
      <c r="P25" s="174"/>
      <c r="Q25" s="174"/>
      <c r="R25" s="174"/>
      <c r="S25" s="174"/>
      <c r="T25" s="174"/>
    </row>
    <row r="26" spans="2:20" ht="19.5" thickBot="1" x14ac:dyDescent="0.3">
      <c r="B26" s="314"/>
      <c r="C26" s="316"/>
      <c r="D26" s="318"/>
      <c r="E26" s="71">
        <v>90</v>
      </c>
      <c r="F26" s="20">
        <v>60</v>
      </c>
      <c r="G26" s="21">
        <v>0</v>
      </c>
      <c r="H26" s="21">
        <v>0</v>
      </c>
      <c r="I26" s="57">
        <v>0</v>
      </c>
    </row>
    <row r="27" spans="2:20" ht="18.75" x14ac:dyDescent="0.25">
      <c r="B27" s="68" t="s">
        <v>5</v>
      </c>
      <c r="C27" s="66">
        <f>G26</f>
        <v>0</v>
      </c>
      <c r="D27" s="61">
        <f t="shared" ref="D27:I27" si="6">D$19 - D$28 * $E$19</f>
        <v>131</v>
      </c>
      <c r="E27" s="61">
        <f t="shared" si="6"/>
        <v>0</v>
      </c>
      <c r="F27" s="61">
        <f t="shared" si="6"/>
        <v>28.133333333333333</v>
      </c>
      <c r="G27" s="61">
        <f t="shared" si="6"/>
        <v>1</v>
      </c>
      <c r="H27" s="61">
        <f t="shared" si="6"/>
        <v>-0.23333333333333334</v>
      </c>
      <c r="I27" s="65">
        <f t="shared" si="6"/>
        <v>0</v>
      </c>
      <c r="J27" s="78">
        <f>D27/F27</f>
        <v>4.6563981042654028</v>
      </c>
    </row>
    <row r="28" spans="2:20" ht="18.75" x14ac:dyDescent="0.25">
      <c r="B28" s="69" t="s">
        <v>3</v>
      </c>
      <c r="C28" s="67">
        <f>E18</f>
        <v>90</v>
      </c>
      <c r="D28" s="23">
        <f t="shared" ref="D28:I28" si="7">D20/$E$20</f>
        <v>7</v>
      </c>
      <c r="E28" s="23">
        <f t="shared" si="7"/>
        <v>1</v>
      </c>
      <c r="F28" s="19">
        <f t="shared" si="7"/>
        <v>0.26666666666666666</v>
      </c>
      <c r="G28" s="23">
        <f t="shared" si="7"/>
        <v>0</v>
      </c>
      <c r="H28" s="23">
        <f t="shared" si="7"/>
        <v>3.3333333333333333E-2</v>
      </c>
      <c r="I28" s="64">
        <f t="shared" si="7"/>
        <v>0</v>
      </c>
      <c r="J28" s="45">
        <f t="shared" ref="J28:J29" si="8">D28/F28</f>
        <v>26.25</v>
      </c>
    </row>
    <row r="29" spans="2:20" ht="19.5" thickBot="1" x14ac:dyDescent="0.3">
      <c r="B29" s="72" t="s">
        <v>7</v>
      </c>
      <c r="C29" s="73">
        <f>I26</f>
        <v>0</v>
      </c>
      <c r="D29" s="23">
        <f t="shared" ref="D29:I29" si="9">D$21 - D$28 * $E$21</f>
        <v>130</v>
      </c>
      <c r="E29" s="23">
        <f t="shared" si="9"/>
        <v>0</v>
      </c>
      <c r="F29" s="19">
        <f t="shared" si="9"/>
        <v>27.333333333333332</v>
      </c>
      <c r="G29" s="23">
        <f t="shared" si="9"/>
        <v>0</v>
      </c>
      <c r="H29" s="23">
        <f t="shared" si="9"/>
        <v>-0.33333333333333331</v>
      </c>
      <c r="I29" s="64">
        <f t="shared" si="9"/>
        <v>1</v>
      </c>
      <c r="J29" s="46">
        <f t="shared" si="8"/>
        <v>4.7560975609756095</v>
      </c>
    </row>
    <row r="30" spans="2:20" ht="19.5" thickBot="1" x14ac:dyDescent="0.3">
      <c r="B30" s="309" t="s">
        <v>8</v>
      </c>
      <c r="C30" s="310"/>
      <c r="D30" s="71">
        <f>$C27*D27+$C28*D28+$C29*D29</f>
        <v>630</v>
      </c>
      <c r="E30" s="21">
        <f>$C27*E27+$C28*E28+$C29*E29-E26</f>
        <v>0</v>
      </c>
      <c r="F30" s="140">
        <f>$C27*F27+$C28*F28+$C29*F29-F26</f>
        <v>-36</v>
      </c>
      <c r="G30" s="21">
        <f>$C27*G27+$C28*G28+$C29*G29-G26</f>
        <v>0</v>
      </c>
      <c r="H30" s="21">
        <f>$C27*H27+$C28*H28+$C29*H29-H26</f>
        <v>3</v>
      </c>
      <c r="I30" s="57">
        <f>$C27*I27+$C28*I28+$C29*I29-I26</f>
        <v>0</v>
      </c>
    </row>
    <row r="31" spans="2:20" ht="18.75" x14ac:dyDescent="0.3">
      <c r="B31" s="141" t="s">
        <v>9</v>
      </c>
    </row>
    <row r="32" spans="2:20" ht="15.75" thickBot="1" x14ac:dyDescent="0.3"/>
    <row r="33" spans="2:9" ht="18.75" x14ac:dyDescent="0.25">
      <c r="B33" s="313" t="s">
        <v>0</v>
      </c>
      <c r="C33" s="315" t="s">
        <v>1</v>
      </c>
      <c r="D33" s="317" t="s">
        <v>2</v>
      </c>
      <c r="E33" s="169" t="s">
        <v>3</v>
      </c>
      <c r="F33" s="22" t="s">
        <v>4</v>
      </c>
      <c r="G33" s="22" t="s">
        <v>5</v>
      </c>
      <c r="H33" s="22" t="s">
        <v>6</v>
      </c>
      <c r="I33" s="17" t="s">
        <v>7</v>
      </c>
    </row>
    <row r="34" spans="2:9" ht="19.5" thickBot="1" x14ac:dyDescent="0.3">
      <c r="B34" s="314"/>
      <c r="C34" s="316"/>
      <c r="D34" s="318"/>
      <c r="E34" s="67">
        <v>90</v>
      </c>
      <c r="F34" s="23">
        <v>60</v>
      </c>
      <c r="G34" s="23">
        <v>0</v>
      </c>
      <c r="H34" s="23">
        <v>0</v>
      </c>
      <c r="I34" s="18">
        <v>0</v>
      </c>
    </row>
    <row r="35" spans="2:9" ht="18.75" x14ac:dyDescent="0.25">
      <c r="B35" s="173" t="s">
        <v>22</v>
      </c>
      <c r="C35" s="23">
        <f>F34</f>
        <v>60</v>
      </c>
      <c r="D35" s="28">
        <f t="shared" ref="D35:I35" si="10">D27/$F$27</f>
        <v>4.6563981042654028</v>
      </c>
      <c r="E35" s="23">
        <f t="shared" si="10"/>
        <v>0</v>
      </c>
      <c r="F35" s="23">
        <f t="shared" si="10"/>
        <v>1</v>
      </c>
      <c r="G35" s="23">
        <f t="shared" si="10"/>
        <v>3.5545023696682464E-2</v>
      </c>
      <c r="H35" s="23">
        <f t="shared" si="10"/>
        <v>-8.2938388625592423E-3</v>
      </c>
      <c r="I35" s="18">
        <f t="shared" si="10"/>
        <v>0</v>
      </c>
    </row>
    <row r="36" spans="2:9" ht="18.75" x14ac:dyDescent="0.25">
      <c r="B36" s="173" t="s">
        <v>3</v>
      </c>
      <c r="C36" s="23">
        <f>E34</f>
        <v>90</v>
      </c>
      <c r="D36" s="28">
        <f>D28-D$35*$F28</f>
        <v>5.7582938388625591</v>
      </c>
      <c r="E36" s="23">
        <f>E$28-E$35*$F$28</f>
        <v>1</v>
      </c>
      <c r="F36" s="23">
        <f>F$28-F$35*$F$28</f>
        <v>0</v>
      </c>
      <c r="G36" s="23">
        <f>G$28-G$35*$F$28</f>
        <v>-9.4786729857819895E-3</v>
      </c>
      <c r="H36" s="23">
        <f>H$28-H$35*$F$28</f>
        <v>3.5545023696682464E-2</v>
      </c>
      <c r="I36" s="18">
        <f>I$28-I$35*$F$28</f>
        <v>0</v>
      </c>
    </row>
    <row r="37" spans="2:9" ht="19.5" thickBot="1" x14ac:dyDescent="0.3">
      <c r="B37" s="173" t="s">
        <v>7</v>
      </c>
      <c r="C37" s="23">
        <f>I34</f>
        <v>0</v>
      </c>
      <c r="D37" s="28">
        <f>D29-D$35*$F29</f>
        <v>2.7251184834123308</v>
      </c>
      <c r="E37" s="23">
        <f>E29-E35*$F$29</f>
        <v>0</v>
      </c>
      <c r="F37" s="23">
        <f>F29-F35*$F$29</f>
        <v>0</v>
      </c>
      <c r="G37" s="23">
        <f>G29-G35*$F$29</f>
        <v>-0.97156398104265396</v>
      </c>
      <c r="H37" s="23">
        <f>H29-H35*$F$29</f>
        <v>-0.10663507109004736</v>
      </c>
      <c r="I37" s="18">
        <f>I29-I35*$F$29</f>
        <v>1</v>
      </c>
    </row>
    <row r="38" spans="2:9" ht="19.5" thickBot="1" x14ac:dyDescent="0.3">
      <c r="B38" s="309" t="s">
        <v>8</v>
      </c>
      <c r="C38" s="310"/>
      <c r="D38" s="29">
        <f>$C35*D35+$C36*D36+$C37*D37</f>
        <v>797.63033175355451</v>
      </c>
      <c r="E38" s="21">
        <f>$C35*E35+$C36*E36+$C37*E37-E34</f>
        <v>0</v>
      </c>
      <c r="F38" s="21">
        <f>$C35*F35+$C36*F36+$C37*F37-F34</f>
        <v>0</v>
      </c>
      <c r="G38" s="21">
        <f>$C35*G35+$C36*G36+$C37*G37-G34</f>
        <v>1.2796208530805688</v>
      </c>
      <c r="H38" s="21">
        <f>$C35*H35+$C36*H36+$C37*H37-H34</f>
        <v>2.7014218009478674</v>
      </c>
      <c r="I38" s="57">
        <f>$C35*I35+$C36*I36+$C37*I37-I34</f>
        <v>0</v>
      </c>
    </row>
    <row r="39" spans="2:9" ht="18.75" x14ac:dyDescent="0.3">
      <c r="B39" s="141" t="s">
        <v>33</v>
      </c>
    </row>
  </sheetData>
  <mergeCells count="15">
    <mergeCell ref="B38:C38"/>
    <mergeCell ref="M15:R15"/>
    <mergeCell ref="B1:H1"/>
    <mergeCell ref="B17:B18"/>
    <mergeCell ref="C17:C18"/>
    <mergeCell ref="D17:D18"/>
    <mergeCell ref="B25:B26"/>
    <mergeCell ref="C25:C26"/>
    <mergeCell ref="D25:D26"/>
    <mergeCell ref="B33:B34"/>
    <mergeCell ref="C33:C34"/>
    <mergeCell ref="D33:D34"/>
    <mergeCell ref="B22:C22"/>
    <mergeCell ref="B30:C30"/>
    <mergeCell ref="C2:D2"/>
  </mergeCells>
  <conditionalFormatting sqref="P18:P21">
    <cfRule type="cellIs" dxfId="17" priority="1" operator="equal">
      <formula>FALSE</formula>
    </cfRule>
    <cfRule type="cellIs" dxfId="16" priority="2" operator="equal">
      <formula>TRUE</formula>
    </cfRule>
  </conditionalFormatting>
  <pageMargins left="0.7" right="0.7" top="0.75" bottom="0.75" header="0.3" footer="0.3"/>
  <pageSetup paperSize="9" orientation="portrait" horizontalDpi="360" verticalDpi="360" r:id="rId1"/>
  <drawing r:id="rId2"/>
  <legacyDrawing r:id="rId3"/>
  <oleObjects>
    <mc:AlternateContent xmlns:mc="http://schemas.openxmlformats.org/markup-compatibility/2006">
      <mc:Choice Requires="x14">
        <oleObject progId="Equation.3" shapeId="4097" r:id="rId4">
          <objectPr defaultSize="0" autoPict="0" r:id="rId5">
            <anchor moveWithCells="1" sizeWithCells="1">
              <from>
                <xdr:col>1</xdr:col>
                <xdr:colOff>1533525</xdr:colOff>
                <xdr:row>13</xdr:row>
                <xdr:rowOff>66675</xdr:rowOff>
              </from>
              <to>
                <xdr:col>3</xdr:col>
                <xdr:colOff>619125</xdr:colOff>
                <xdr:row>14</xdr:row>
                <xdr:rowOff>152400</xdr:rowOff>
              </to>
            </anchor>
          </objectPr>
        </oleObject>
      </mc:Choice>
      <mc:Fallback>
        <oleObject progId="Equation.3" shapeId="4097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T39"/>
  <sheetViews>
    <sheetView zoomScale="85" zoomScaleNormal="85" workbookViewId="0">
      <selection activeCell="Q18" sqref="Q18"/>
    </sheetView>
  </sheetViews>
  <sheetFormatPr defaultRowHeight="18.75" x14ac:dyDescent="0.3"/>
  <cols>
    <col min="1" max="1" width="9.140625" style="4"/>
    <col min="2" max="2" width="20.28515625" style="4" customWidth="1"/>
    <col min="3" max="3" width="10.42578125" style="4" customWidth="1"/>
    <col min="4" max="4" width="11" style="4" bestFit="1" customWidth="1"/>
    <col min="5" max="5" width="10.42578125" style="4" customWidth="1"/>
    <col min="6" max="6" width="9.140625" style="4"/>
    <col min="7" max="7" width="9.5703125" style="4" customWidth="1"/>
    <col min="8" max="9" width="9.140625" style="4"/>
    <col min="10" max="11" width="15" style="4" bestFit="1" customWidth="1"/>
    <col min="12" max="16384" width="9.140625" style="4"/>
  </cols>
  <sheetData>
    <row r="2" spans="2:20" ht="19.5" customHeight="1" thickBot="1" x14ac:dyDescent="0.35">
      <c r="C2" s="323" t="s">
        <v>35</v>
      </c>
      <c r="D2" s="323"/>
      <c r="E2" s="323"/>
      <c r="F2" s="323"/>
      <c r="G2" s="323"/>
    </row>
    <row r="3" spans="2:20" ht="19.5" thickBot="1" x14ac:dyDescent="0.35">
      <c r="C3" s="139"/>
      <c r="D3" s="155" t="s">
        <v>21</v>
      </c>
      <c r="E3" s="156" t="s">
        <v>22</v>
      </c>
      <c r="F3" s="156" t="s">
        <v>23</v>
      </c>
      <c r="G3" s="157" t="s">
        <v>30</v>
      </c>
    </row>
    <row r="4" spans="2:20" x14ac:dyDescent="0.3">
      <c r="C4" s="152">
        <v>1</v>
      </c>
      <c r="D4" s="158">
        <v>-1</v>
      </c>
      <c r="E4" s="159">
        <v>6</v>
      </c>
      <c r="F4" s="159">
        <v>1</v>
      </c>
      <c r="G4" s="160">
        <v>14</v>
      </c>
    </row>
    <row r="5" spans="2:20" x14ac:dyDescent="0.3">
      <c r="C5" s="153">
        <v>2</v>
      </c>
      <c r="D5" s="161">
        <v>1</v>
      </c>
      <c r="E5" s="162">
        <v>-8</v>
      </c>
      <c r="F5" s="162">
        <v>5</v>
      </c>
      <c r="G5" s="163">
        <v>32</v>
      </c>
    </row>
    <row r="6" spans="2:20" x14ac:dyDescent="0.3">
      <c r="C6" s="153">
        <v>3</v>
      </c>
      <c r="D6" s="164">
        <v>1</v>
      </c>
      <c r="E6" s="93">
        <v>10</v>
      </c>
      <c r="F6" s="93">
        <v>-1</v>
      </c>
      <c r="G6" s="94">
        <v>11</v>
      </c>
    </row>
    <row r="7" spans="2:20" ht="19.5" thickBot="1" x14ac:dyDescent="0.35">
      <c r="C7" s="154" t="s">
        <v>32</v>
      </c>
      <c r="D7" s="165">
        <v>1</v>
      </c>
      <c r="E7" s="96">
        <v>-2</v>
      </c>
      <c r="F7" s="96">
        <v>1</v>
      </c>
      <c r="G7" s="97"/>
    </row>
    <row r="8" spans="2:20" ht="19.5" thickBot="1" x14ac:dyDescent="0.35"/>
    <row r="9" spans="2:20" ht="19.5" customHeight="1" thickBot="1" x14ac:dyDescent="0.35">
      <c r="D9" s="166" t="s">
        <v>21</v>
      </c>
      <c r="E9" s="156" t="s">
        <v>22</v>
      </c>
      <c r="F9" s="156" t="s">
        <v>23</v>
      </c>
      <c r="G9" s="156" t="s">
        <v>24</v>
      </c>
      <c r="H9" s="156" t="s">
        <v>25</v>
      </c>
      <c r="I9" s="156" t="s">
        <v>31</v>
      </c>
      <c r="J9" s="156" t="s">
        <v>26</v>
      </c>
      <c r="K9" s="157" t="s">
        <v>30</v>
      </c>
    </row>
    <row r="10" spans="2:20" x14ac:dyDescent="0.3">
      <c r="C10" s="152">
        <v>1</v>
      </c>
      <c r="D10" s="89">
        <f t="shared" ref="D10:F12" si="0">D4</f>
        <v>-1</v>
      </c>
      <c r="E10" s="90">
        <f t="shared" si="0"/>
        <v>6</v>
      </c>
      <c r="F10" s="90">
        <f t="shared" si="0"/>
        <v>1</v>
      </c>
      <c r="G10" s="90">
        <v>1</v>
      </c>
      <c r="H10" s="90">
        <v>0</v>
      </c>
      <c r="I10" s="90">
        <v>0</v>
      </c>
      <c r="J10" s="90" t="s">
        <v>26</v>
      </c>
      <c r="K10" s="91">
        <f>G4</f>
        <v>14</v>
      </c>
    </row>
    <row r="11" spans="2:20" x14ac:dyDescent="0.3">
      <c r="C11" s="153">
        <v>2</v>
      </c>
      <c r="D11" s="92">
        <f t="shared" si="0"/>
        <v>1</v>
      </c>
      <c r="E11" s="93">
        <f t="shared" si="0"/>
        <v>-8</v>
      </c>
      <c r="F11" s="93">
        <f t="shared" si="0"/>
        <v>5</v>
      </c>
      <c r="G11" s="93">
        <v>0</v>
      </c>
      <c r="H11" s="93">
        <v>1</v>
      </c>
      <c r="I11" s="93">
        <v>0</v>
      </c>
      <c r="J11" s="93" t="s">
        <v>26</v>
      </c>
      <c r="K11" s="94">
        <f>G5</f>
        <v>32</v>
      </c>
    </row>
    <row r="12" spans="2:20" ht="19.5" thickBot="1" x14ac:dyDescent="0.35">
      <c r="C12" s="154">
        <v>3</v>
      </c>
      <c r="D12" s="95">
        <f t="shared" si="0"/>
        <v>1</v>
      </c>
      <c r="E12" s="96">
        <f t="shared" si="0"/>
        <v>10</v>
      </c>
      <c r="F12" s="96">
        <f t="shared" si="0"/>
        <v>-1</v>
      </c>
      <c r="G12" s="96">
        <v>0</v>
      </c>
      <c r="H12" s="96">
        <v>0</v>
      </c>
      <c r="I12" s="96">
        <v>1</v>
      </c>
      <c r="J12" s="96" t="s">
        <v>26</v>
      </c>
      <c r="K12" s="97">
        <f>G6</f>
        <v>11</v>
      </c>
    </row>
    <row r="14" spans="2:20" ht="19.5" thickBot="1" x14ac:dyDescent="0.35">
      <c r="B14" s="3"/>
      <c r="C14" s="3"/>
      <c r="D14" s="3"/>
      <c r="E14" s="3"/>
      <c r="F14" s="3"/>
      <c r="G14" s="3"/>
      <c r="H14" s="3"/>
      <c r="I14" s="3"/>
      <c r="J14" s="3"/>
      <c r="L14" s="3"/>
      <c r="O14" s="2"/>
    </row>
    <row r="15" spans="2:20" ht="19.5" thickBot="1" x14ac:dyDescent="0.35">
      <c r="B15" s="324" t="s">
        <v>0</v>
      </c>
      <c r="C15" s="326" t="s">
        <v>1</v>
      </c>
      <c r="D15" s="328" t="s">
        <v>2</v>
      </c>
      <c r="E15" s="109" t="s">
        <v>3</v>
      </c>
      <c r="F15" s="110" t="s">
        <v>4</v>
      </c>
      <c r="G15" s="110" t="s">
        <v>5</v>
      </c>
      <c r="H15" s="110" t="s">
        <v>6</v>
      </c>
      <c r="I15" s="110" t="s">
        <v>7</v>
      </c>
      <c r="J15" s="111" t="s">
        <v>31</v>
      </c>
      <c r="L15" s="3"/>
      <c r="N15" s="322" t="s">
        <v>34</v>
      </c>
      <c r="O15" s="322"/>
      <c r="P15" s="322"/>
      <c r="Q15" s="322"/>
      <c r="R15" s="322"/>
      <c r="S15" s="322"/>
      <c r="T15" s="322"/>
    </row>
    <row r="16" spans="2:20" ht="20.25" customHeight="1" thickBot="1" x14ac:dyDescent="0.35">
      <c r="B16" s="325"/>
      <c r="C16" s="327"/>
      <c r="D16" s="329"/>
      <c r="E16" s="115">
        <f>$D$7</f>
        <v>1</v>
      </c>
      <c r="F16" s="107">
        <f>$E$7</f>
        <v>-2</v>
      </c>
      <c r="G16" s="107">
        <f>$F$7</f>
        <v>1</v>
      </c>
      <c r="H16" s="107">
        <v>0</v>
      </c>
      <c r="I16" s="107">
        <v>0</v>
      </c>
      <c r="J16" s="108">
        <v>0</v>
      </c>
      <c r="N16" s="85"/>
      <c r="O16" s="133" t="s">
        <v>21</v>
      </c>
      <c r="P16" s="134" t="s">
        <v>22</v>
      </c>
      <c r="Q16" s="134" t="s">
        <v>23</v>
      </c>
      <c r="R16" s="134" t="s">
        <v>24</v>
      </c>
      <c r="S16" s="134" t="s">
        <v>25</v>
      </c>
      <c r="T16" s="88" t="s">
        <v>31</v>
      </c>
    </row>
    <row r="17" spans="2:20" ht="19.5" thickBot="1" x14ac:dyDescent="0.35">
      <c r="B17" s="105" t="s">
        <v>24</v>
      </c>
      <c r="C17" s="106">
        <v>0</v>
      </c>
      <c r="D17" s="107">
        <f>G4</f>
        <v>14</v>
      </c>
      <c r="E17" s="116">
        <f t="shared" ref="E17:G19" si="1">D10</f>
        <v>-1</v>
      </c>
      <c r="F17" s="98">
        <f t="shared" si="1"/>
        <v>6</v>
      </c>
      <c r="G17" s="98">
        <f t="shared" si="1"/>
        <v>1</v>
      </c>
      <c r="H17" s="98">
        <v>1</v>
      </c>
      <c r="I17" s="98">
        <v>0</v>
      </c>
      <c r="J17" s="118">
        <v>0</v>
      </c>
      <c r="K17" s="102">
        <f>D17/E17</f>
        <v>-14</v>
      </c>
      <c r="N17" s="130" t="s">
        <v>28</v>
      </c>
      <c r="O17" s="136">
        <f>D37</f>
        <v>14.5</v>
      </c>
      <c r="P17" s="31">
        <f>E43</f>
        <v>0</v>
      </c>
      <c r="Q17" s="31">
        <f>D36</f>
        <v>3.5</v>
      </c>
      <c r="R17" s="31">
        <f>D35</f>
        <v>25</v>
      </c>
      <c r="S17" s="31">
        <f>E45</f>
        <v>0</v>
      </c>
      <c r="T17" s="87">
        <v>0</v>
      </c>
    </row>
    <row r="18" spans="2:20" x14ac:dyDescent="0.3">
      <c r="B18" s="103" t="s">
        <v>25</v>
      </c>
      <c r="C18" s="100">
        <v>0</v>
      </c>
      <c r="D18" s="98">
        <f>G5</f>
        <v>32</v>
      </c>
      <c r="E18" s="116">
        <f t="shared" si="1"/>
        <v>1</v>
      </c>
      <c r="F18" s="98">
        <f t="shared" si="1"/>
        <v>-8</v>
      </c>
      <c r="G18" s="98">
        <f t="shared" si="1"/>
        <v>5</v>
      </c>
      <c r="H18" s="98">
        <v>0</v>
      </c>
      <c r="I18" s="98">
        <v>1</v>
      </c>
      <c r="J18" s="118">
        <v>0</v>
      </c>
      <c r="K18" s="103">
        <f t="shared" ref="K18:K19" si="2">D18/E18</f>
        <v>32</v>
      </c>
      <c r="N18" s="131" t="s">
        <v>15</v>
      </c>
      <c r="O18" s="137">
        <f>D10*$O$17+E10*$P$17+F10*$Q$17+G10*$R$17+H10*$S$17+I10*$T$17</f>
        <v>14</v>
      </c>
      <c r="P18" s="138">
        <f>K10</f>
        <v>14</v>
      </c>
      <c r="Q18" s="81" t="b">
        <f>EXACT(O18,P18)</f>
        <v>1</v>
      </c>
      <c r="R18" s="15"/>
      <c r="S18" s="15"/>
    </row>
    <row r="19" spans="2:20" ht="19.5" customHeight="1" thickBot="1" x14ac:dyDescent="0.35">
      <c r="B19" s="120" t="s">
        <v>31</v>
      </c>
      <c r="C19" s="121">
        <v>0</v>
      </c>
      <c r="D19" s="122">
        <f>G6</f>
        <v>11</v>
      </c>
      <c r="E19" s="116">
        <f t="shared" si="1"/>
        <v>1</v>
      </c>
      <c r="F19" s="116">
        <f t="shared" si="1"/>
        <v>10</v>
      </c>
      <c r="G19" s="116">
        <f t="shared" si="1"/>
        <v>-1</v>
      </c>
      <c r="H19" s="122">
        <v>0</v>
      </c>
      <c r="I19" s="122">
        <v>0</v>
      </c>
      <c r="J19" s="123">
        <v>1</v>
      </c>
      <c r="K19" s="120">
        <f t="shared" si="2"/>
        <v>11</v>
      </c>
      <c r="L19" s="3"/>
      <c r="N19" s="131" t="s">
        <v>16</v>
      </c>
      <c r="O19" s="135">
        <f>D11*$O$17+E11*$P$17+F11*$Q$17+G11*$R$17+H11*$S$17+I11*$T$17</f>
        <v>32</v>
      </c>
      <c r="P19" s="16">
        <f>K11</f>
        <v>32</v>
      </c>
      <c r="Q19" s="30" t="b">
        <f>EXACT(O19,P19)</f>
        <v>1</v>
      </c>
      <c r="R19" s="15"/>
      <c r="S19" s="15"/>
    </row>
    <row r="20" spans="2:20" ht="19.5" thickBot="1" x14ac:dyDescent="0.35">
      <c r="B20" s="320" t="s">
        <v>8</v>
      </c>
      <c r="C20" s="321"/>
      <c r="D20" s="112">
        <f>$C17*D17+$C18*D18+$C19*D19</f>
        <v>0</v>
      </c>
      <c r="E20" s="167">
        <f t="shared" ref="E20:J20" si="3">$C17*E17+$C18*E18+$C19*E19-E16</f>
        <v>-1</v>
      </c>
      <c r="F20" s="113">
        <f t="shared" si="3"/>
        <v>2</v>
      </c>
      <c r="G20" s="167">
        <f t="shared" si="3"/>
        <v>-1</v>
      </c>
      <c r="H20" s="113">
        <f t="shared" si="3"/>
        <v>0</v>
      </c>
      <c r="I20" s="113">
        <f t="shared" si="3"/>
        <v>0</v>
      </c>
      <c r="J20" s="114">
        <f t="shared" si="3"/>
        <v>0</v>
      </c>
      <c r="L20" s="3"/>
      <c r="N20" s="131" t="s">
        <v>17</v>
      </c>
      <c r="O20" s="135">
        <f>D12*$O$17+E12*$P$17+F12*$Q$17+G12*$R$17+H12*$S$17+I12*$T$17</f>
        <v>11</v>
      </c>
      <c r="P20" s="16">
        <f>K12</f>
        <v>11</v>
      </c>
      <c r="Q20" s="30" t="b">
        <f t="shared" ref="Q20:Q21" si="4">EXACT(O20,P20)</f>
        <v>1</v>
      </c>
      <c r="R20" s="15"/>
      <c r="S20" s="15"/>
    </row>
    <row r="21" spans="2:20" ht="19.5" thickBot="1" x14ac:dyDescent="0.35">
      <c r="B21" s="141" t="s">
        <v>9</v>
      </c>
      <c r="D21" s="3"/>
      <c r="E21" s="3"/>
      <c r="F21" s="3"/>
      <c r="G21" s="3"/>
      <c r="H21" s="3"/>
      <c r="I21" s="3"/>
      <c r="N21" s="132" t="s">
        <v>29</v>
      </c>
      <c r="O21" s="136">
        <f>D38</f>
        <v>18</v>
      </c>
      <c r="P21" s="31">
        <f>D7*O17+E7*P17+F7*Q17</f>
        <v>18</v>
      </c>
      <c r="Q21" s="32" t="b">
        <f t="shared" si="4"/>
        <v>1</v>
      </c>
      <c r="R21" s="15"/>
      <c r="S21" s="15"/>
    </row>
    <row r="22" spans="2:20" x14ac:dyDescent="0.3">
      <c r="B22" s="168"/>
      <c r="C22" s="168"/>
    </row>
    <row r="23" spans="2:20" ht="20.25" customHeight="1" thickBot="1" x14ac:dyDescent="0.35"/>
    <row r="24" spans="2:20" ht="19.5" thickBot="1" x14ac:dyDescent="0.35">
      <c r="B24" s="324" t="s">
        <v>0</v>
      </c>
      <c r="C24" s="326" t="s">
        <v>1</v>
      </c>
      <c r="D24" s="328" t="s">
        <v>2</v>
      </c>
      <c r="E24" s="109" t="s">
        <v>3</v>
      </c>
      <c r="F24" s="110" t="s">
        <v>4</v>
      </c>
      <c r="G24" s="124" t="s">
        <v>5</v>
      </c>
      <c r="H24" s="110" t="s">
        <v>6</v>
      </c>
      <c r="I24" s="110" t="s">
        <v>7</v>
      </c>
      <c r="J24" s="111" t="s">
        <v>31</v>
      </c>
    </row>
    <row r="25" spans="2:20" ht="19.5" thickBot="1" x14ac:dyDescent="0.35">
      <c r="B25" s="325"/>
      <c r="C25" s="327"/>
      <c r="D25" s="329"/>
      <c r="E25" s="106">
        <f>$D$7</f>
        <v>1</v>
      </c>
      <c r="F25" s="107">
        <f>$E$7</f>
        <v>-2</v>
      </c>
      <c r="G25" s="117">
        <f>$F$7</f>
        <v>1</v>
      </c>
      <c r="H25" s="107">
        <v>0</v>
      </c>
      <c r="I25" s="107">
        <v>0</v>
      </c>
      <c r="J25" s="108">
        <v>0</v>
      </c>
    </row>
    <row r="26" spans="2:20" ht="19.5" thickBot="1" x14ac:dyDescent="0.35">
      <c r="B26" s="105" t="s">
        <v>24</v>
      </c>
      <c r="C26" s="106">
        <f>H25</f>
        <v>0</v>
      </c>
      <c r="D26" s="98">
        <f t="shared" ref="D26:J27" si="5">D17-D$28*$E17</f>
        <v>25</v>
      </c>
      <c r="E26" s="98">
        <f t="shared" si="5"/>
        <v>0</v>
      </c>
      <c r="F26" s="98">
        <f t="shared" si="5"/>
        <v>16</v>
      </c>
      <c r="G26" s="116">
        <f t="shared" si="5"/>
        <v>0</v>
      </c>
      <c r="H26" s="98">
        <f t="shared" si="5"/>
        <v>1</v>
      </c>
      <c r="I26" s="98">
        <f t="shared" si="5"/>
        <v>0</v>
      </c>
      <c r="J26" s="98">
        <f t="shared" si="5"/>
        <v>1</v>
      </c>
      <c r="K26" s="102" t="e">
        <f>D26/G26</f>
        <v>#DIV/0!</v>
      </c>
    </row>
    <row r="27" spans="2:20" ht="19.5" customHeight="1" thickBot="1" x14ac:dyDescent="0.35">
      <c r="B27" s="125" t="s">
        <v>25</v>
      </c>
      <c r="C27" s="126">
        <f>I25</f>
        <v>0</v>
      </c>
      <c r="D27" s="116">
        <f t="shared" si="5"/>
        <v>21</v>
      </c>
      <c r="E27" s="116">
        <f t="shared" si="5"/>
        <v>0</v>
      </c>
      <c r="F27" s="116">
        <f t="shared" si="5"/>
        <v>-18</v>
      </c>
      <c r="G27" s="116">
        <f t="shared" si="5"/>
        <v>6</v>
      </c>
      <c r="H27" s="116">
        <f t="shared" si="5"/>
        <v>0</v>
      </c>
      <c r="I27" s="116">
        <f t="shared" si="5"/>
        <v>1</v>
      </c>
      <c r="J27" s="116">
        <f t="shared" si="5"/>
        <v>-1</v>
      </c>
      <c r="K27" s="119">
        <f>D27/G27</f>
        <v>3.5</v>
      </c>
    </row>
    <row r="28" spans="2:20" ht="19.5" thickBot="1" x14ac:dyDescent="0.35">
      <c r="B28" s="104" t="s">
        <v>21</v>
      </c>
      <c r="C28" s="101">
        <f>E25</f>
        <v>1</v>
      </c>
      <c r="D28" s="98">
        <f t="shared" ref="D28:J28" si="6">D19/$E$19</f>
        <v>11</v>
      </c>
      <c r="E28" s="98">
        <f t="shared" si="6"/>
        <v>1</v>
      </c>
      <c r="F28" s="98">
        <f t="shared" si="6"/>
        <v>10</v>
      </c>
      <c r="G28" s="116">
        <f t="shared" si="6"/>
        <v>-1</v>
      </c>
      <c r="H28" s="98">
        <f t="shared" si="6"/>
        <v>0</v>
      </c>
      <c r="I28" s="98">
        <f t="shared" si="6"/>
        <v>0</v>
      </c>
      <c r="J28" s="98">
        <f t="shared" si="6"/>
        <v>1</v>
      </c>
      <c r="K28" s="102">
        <f>D28/G28</f>
        <v>-11</v>
      </c>
    </row>
    <row r="29" spans="2:20" ht="19.5" thickBot="1" x14ac:dyDescent="0.35">
      <c r="B29" s="320" t="s">
        <v>8</v>
      </c>
      <c r="C29" s="321"/>
      <c r="D29" s="112">
        <f>$C26*D26+$C27*D27+$C28*D28</f>
        <v>11</v>
      </c>
      <c r="E29" s="113">
        <f t="shared" ref="E29:J29" si="7">$C26*E26+$C27*E27+$C28*E28-E25</f>
        <v>0</v>
      </c>
      <c r="F29" s="113">
        <f t="shared" si="7"/>
        <v>12</v>
      </c>
      <c r="G29" s="167">
        <f t="shared" si="7"/>
        <v>-2</v>
      </c>
      <c r="H29" s="113">
        <f t="shared" si="7"/>
        <v>0</v>
      </c>
      <c r="I29" s="113">
        <f t="shared" si="7"/>
        <v>0</v>
      </c>
      <c r="J29" s="114">
        <f t="shared" si="7"/>
        <v>1</v>
      </c>
    </row>
    <row r="30" spans="2:20" x14ac:dyDescent="0.3">
      <c r="B30" s="141" t="s">
        <v>9</v>
      </c>
    </row>
    <row r="31" spans="2:20" x14ac:dyDescent="0.3">
      <c r="B31" s="3"/>
      <c r="C31" s="3"/>
      <c r="D31" s="3"/>
      <c r="E31" s="3"/>
      <c r="F31" s="3"/>
      <c r="G31" s="3"/>
      <c r="H31" s="3"/>
      <c r="I31" s="3"/>
    </row>
    <row r="32" spans="2:20" ht="19.5" thickBot="1" x14ac:dyDescent="0.35">
      <c r="B32" s="3"/>
      <c r="C32" s="3"/>
      <c r="D32" s="3"/>
      <c r="E32" s="3"/>
      <c r="F32" s="3"/>
      <c r="G32" s="3"/>
      <c r="H32" s="3"/>
      <c r="I32" s="3"/>
    </row>
    <row r="33" spans="2:11" ht="19.5" thickBot="1" x14ac:dyDescent="0.35">
      <c r="B33" s="324" t="s">
        <v>0</v>
      </c>
      <c r="C33" s="326" t="s">
        <v>1</v>
      </c>
      <c r="D33" s="328" t="s">
        <v>2</v>
      </c>
      <c r="E33" s="109" t="s">
        <v>3</v>
      </c>
      <c r="F33" s="110" t="s">
        <v>4</v>
      </c>
      <c r="G33" s="110" t="s">
        <v>5</v>
      </c>
      <c r="H33" s="110" t="s">
        <v>6</v>
      </c>
      <c r="I33" s="110" t="s">
        <v>7</v>
      </c>
      <c r="J33" s="111" t="s">
        <v>31</v>
      </c>
    </row>
    <row r="34" spans="2:11" ht="19.5" thickBot="1" x14ac:dyDescent="0.35">
      <c r="B34" s="325"/>
      <c r="C34" s="327"/>
      <c r="D34" s="329"/>
      <c r="E34" s="106">
        <f>$D$7</f>
        <v>1</v>
      </c>
      <c r="F34" s="107">
        <f>$E$7</f>
        <v>-2</v>
      </c>
      <c r="G34" s="107">
        <f>$F$7</f>
        <v>1</v>
      </c>
      <c r="H34" s="107">
        <v>0</v>
      </c>
      <c r="I34" s="107">
        <v>0</v>
      </c>
      <c r="J34" s="108">
        <v>0</v>
      </c>
    </row>
    <row r="35" spans="2:11" x14ac:dyDescent="0.3">
      <c r="B35" s="105" t="s">
        <v>24</v>
      </c>
      <c r="C35" s="106">
        <f>H34</f>
        <v>0</v>
      </c>
      <c r="D35" s="128">
        <f t="shared" ref="D35:J35" si="8">D26-D$36*$G26</f>
        <v>25</v>
      </c>
      <c r="E35" s="98">
        <f t="shared" si="8"/>
        <v>0</v>
      </c>
      <c r="F35" s="98">
        <f t="shared" si="8"/>
        <v>16</v>
      </c>
      <c r="G35" s="98">
        <f t="shared" si="8"/>
        <v>0</v>
      </c>
      <c r="H35" s="98">
        <f t="shared" si="8"/>
        <v>1</v>
      </c>
      <c r="I35" s="98">
        <f t="shared" si="8"/>
        <v>0</v>
      </c>
      <c r="J35" s="99">
        <f t="shared" si="8"/>
        <v>1</v>
      </c>
      <c r="K35" s="127"/>
    </row>
    <row r="36" spans="2:11" ht="19.5" customHeight="1" x14ac:dyDescent="0.3">
      <c r="B36" s="103" t="s">
        <v>23</v>
      </c>
      <c r="C36" s="100">
        <f>G34</f>
        <v>1</v>
      </c>
      <c r="D36" s="128">
        <f t="shared" ref="D36:J36" si="9">D27/$G$27</f>
        <v>3.5</v>
      </c>
      <c r="E36" s="98">
        <f t="shared" si="9"/>
        <v>0</v>
      </c>
      <c r="F36" s="98">
        <f t="shared" si="9"/>
        <v>-3</v>
      </c>
      <c r="G36" s="98">
        <f t="shared" si="9"/>
        <v>1</v>
      </c>
      <c r="H36" s="98">
        <f t="shared" si="9"/>
        <v>0</v>
      </c>
      <c r="I36" s="98">
        <f t="shared" si="9"/>
        <v>0.16666666666666666</v>
      </c>
      <c r="J36" s="99">
        <f t="shared" si="9"/>
        <v>-0.16666666666666666</v>
      </c>
      <c r="K36" s="127"/>
    </row>
    <row r="37" spans="2:11" ht="19.5" thickBot="1" x14ac:dyDescent="0.35">
      <c r="B37" s="104" t="s">
        <v>21</v>
      </c>
      <c r="C37" s="101">
        <f>E34</f>
        <v>1</v>
      </c>
      <c r="D37" s="128">
        <f t="shared" ref="D37:J37" si="10">D28-D$36*$G28</f>
        <v>14.5</v>
      </c>
      <c r="E37" s="98">
        <f t="shared" si="10"/>
        <v>1</v>
      </c>
      <c r="F37" s="98">
        <f t="shared" si="10"/>
        <v>7</v>
      </c>
      <c r="G37" s="98">
        <f t="shared" si="10"/>
        <v>0</v>
      </c>
      <c r="H37" s="98">
        <f t="shared" si="10"/>
        <v>0</v>
      </c>
      <c r="I37" s="98">
        <f t="shared" si="10"/>
        <v>0.16666666666666666</v>
      </c>
      <c r="J37" s="99">
        <f t="shared" si="10"/>
        <v>0.83333333333333337</v>
      </c>
      <c r="K37" s="127"/>
    </row>
    <row r="38" spans="2:11" ht="19.5" thickBot="1" x14ac:dyDescent="0.35">
      <c r="B38" s="320" t="s">
        <v>8</v>
      </c>
      <c r="C38" s="321"/>
      <c r="D38" s="129">
        <f>$C35*D35+$C36*D36+$C37*D37</f>
        <v>18</v>
      </c>
      <c r="E38" s="113">
        <f t="shared" ref="E38:J38" si="11">$C35*E35+$C36*E36+$C37*E37-E34</f>
        <v>0</v>
      </c>
      <c r="F38" s="113">
        <f t="shared" si="11"/>
        <v>6</v>
      </c>
      <c r="G38" s="113">
        <f t="shared" si="11"/>
        <v>0</v>
      </c>
      <c r="H38" s="113">
        <f t="shared" si="11"/>
        <v>0</v>
      </c>
      <c r="I38" s="113">
        <f t="shared" si="11"/>
        <v>0.33333333333333331</v>
      </c>
      <c r="J38" s="114">
        <f t="shared" si="11"/>
        <v>0.66666666666666674</v>
      </c>
    </row>
    <row r="39" spans="2:11" x14ac:dyDescent="0.3">
      <c r="B39" s="141" t="s">
        <v>33</v>
      </c>
    </row>
  </sheetData>
  <mergeCells count="14">
    <mergeCell ref="B38:C38"/>
    <mergeCell ref="N15:T15"/>
    <mergeCell ref="C2:G2"/>
    <mergeCell ref="B15:B16"/>
    <mergeCell ref="C15:C16"/>
    <mergeCell ref="D15:D16"/>
    <mergeCell ref="B24:B25"/>
    <mergeCell ref="C24:C25"/>
    <mergeCell ref="D24:D25"/>
    <mergeCell ref="B33:B34"/>
    <mergeCell ref="C33:C34"/>
    <mergeCell ref="D33:D34"/>
    <mergeCell ref="B29:C29"/>
    <mergeCell ref="B20:C20"/>
  </mergeCells>
  <conditionalFormatting sqref="Q18:Q21">
    <cfRule type="cellIs" dxfId="15" priority="1" operator="equal">
      <formula>FALSE</formula>
    </cfRule>
    <cfRule type="cellIs" dxfId="14" priority="2" operator="equal">
      <formula>TRUE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6F782-9B9C-4E22-87BE-E5EC3F0E2C9E}">
  <dimension ref="B1:L61"/>
  <sheetViews>
    <sheetView zoomScaleNormal="100" workbookViewId="0">
      <selection activeCell="F20" sqref="F20"/>
    </sheetView>
  </sheetViews>
  <sheetFormatPr defaultRowHeight="15" x14ac:dyDescent="0.25"/>
  <sheetData>
    <row r="1" spans="2:10" ht="15.75" thickBot="1" x14ac:dyDescent="0.3">
      <c r="B1" s="175" t="s">
        <v>27</v>
      </c>
      <c r="C1" s="176">
        <v>30</v>
      </c>
    </row>
    <row r="3" spans="2:10" x14ac:dyDescent="0.25">
      <c r="F3" t="s">
        <v>36</v>
      </c>
    </row>
    <row r="10" spans="2:10" ht="15.75" thickBot="1" x14ac:dyDescent="0.3"/>
    <row r="11" spans="2:10" ht="15.75" thickBot="1" x14ac:dyDescent="0.3">
      <c r="C11" s="175" t="s">
        <v>21</v>
      </c>
      <c r="D11" s="177" t="s">
        <v>22</v>
      </c>
      <c r="E11" s="177" t="s">
        <v>23</v>
      </c>
      <c r="F11" s="177" t="s">
        <v>24</v>
      </c>
      <c r="G11" s="177" t="s">
        <v>25</v>
      </c>
      <c r="H11" s="177" t="s">
        <v>37</v>
      </c>
      <c r="I11" s="178"/>
      <c r="J11" s="179" t="s">
        <v>30</v>
      </c>
    </row>
    <row r="12" spans="2:10" x14ac:dyDescent="0.25">
      <c r="C12" s="13">
        <v>1</v>
      </c>
      <c r="D12" s="14">
        <f>$C$1</f>
        <v>30</v>
      </c>
      <c r="E12" s="14">
        <v>-1</v>
      </c>
      <c r="F12" s="14"/>
      <c r="G12" s="14"/>
      <c r="H12" s="14">
        <v>1</v>
      </c>
      <c r="I12" s="14" t="s">
        <v>26</v>
      </c>
      <c r="J12" s="180">
        <v>10</v>
      </c>
    </row>
    <row r="13" spans="2:10" x14ac:dyDescent="0.25">
      <c r="C13" s="8">
        <f>$C$1</f>
        <v>30</v>
      </c>
      <c r="D13" s="1">
        <v>-3</v>
      </c>
      <c r="E13" s="1"/>
      <c r="F13" s="1">
        <f>1</f>
        <v>1</v>
      </c>
      <c r="G13" s="1"/>
      <c r="H13" s="1"/>
      <c r="I13" s="1" t="s">
        <v>26</v>
      </c>
      <c r="J13" s="9">
        <v>12</v>
      </c>
    </row>
    <row r="14" spans="2:10" ht="15.75" thickBot="1" x14ac:dyDescent="0.3">
      <c r="C14" s="10">
        <v>-1</v>
      </c>
      <c r="D14" s="11">
        <f>$C$1</f>
        <v>30</v>
      </c>
      <c r="E14" s="11"/>
      <c r="F14" s="11"/>
      <c r="G14" s="11">
        <v>1</v>
      </c>
      <c r="H14" s="11"/>
      <c r="I14" s="11" t="s">
        <v>26</v>
      </c>
      <c r="J14" s="12">
        <v>13</v>
      </c>
    </row>
    <row r="15" spans="2:10" ht="15.75" thickBot="1" x14ac:dyDescent="0.3"/>
    <row r="16" spans="2:10" ht="15.75" thickBot="1" x14ac:dyDescent="0.3">
      <c r="C16" s="181" t="s">
        <v>38</v>
      </c>
      <c r="D16" s="182">
        <v>1</v>
      </c>
      <c r="G16" s="175" t="s">
        <v>21</v>
      </c>
      <c r="H16" s="177" t="s">
        <v>22</v>
      </c>
      <c r="I16" s="179" t="s">
        <v>37</v>
      </c>
    </row>
    <row r="17" spans="3:12" ht="15.75" thickBot="1" x14ac:dyDescent="0.3">
      <c r="F17" s="183" t="s">
        <v>29</v>
      </c>
      <c r="G17" s="184">
        <v>-3</v>
      </c>
      <c r="H17" s="185">
        <v>-2</v>
      </c>
      <c r="I17" s="186" t="s">
        <v>39</v>
      </c>
    </row>
    <row r="18" spans="3:12" ht="15.75" thickBot="1" x14ac:dyDescent="0.3"/>
    <row r="19" spans="3:12" ht="15.75" thickBot="1" x14ac:dyDescent="0.3">
      <c r="C19" s="339" t="s">
        <v>0</v>
      </c>
      <c r="D19" s="341" t="s">
        <v>1</v>
      </c>
      <c r="E19" s="343" t="s">
        <v>2</v>
      </c>
      <c r="F19" s="187" t="s">
        <v>3</v>
      </c>
      <c r="G19" s="188" t="s">
        <v>4</v>
      </c>
      <c r="H19" s="189" t="s">
        <v>5</v>
      </c>
      <c r="I19" s="189" t="s">
        <v>6</v>
      </c>
      <c r="J19" s="189" t="s">
        <v>7</v>
      </c>
      <c r="K19" s="190" t="s">
        <v>37</v>
      </c>
    </row>
    <row r="20" spans="3:12" ht="15.75" thickBot="1" x14ac:dyDescent="0.3">
      <c r="C20" s="340"/>
      <c r="D20" s="342"/>
      <c r="E20" s="344"/>
      <c r="F20" s="191">
        <f>$G$17</f>
        <v>-3</v>
      </c>
      <c r="G20" s="192">
        <f>$H$17</f>
        <v>-2</v>
      </c>
      <c r="H20" s="193">
        <v>0</v>
      </c>
      <c r="I20" s="193">
        <v>0</v>
      </c>
      <c r="J20" s="193">
        <v>0</v>
      </c>
      <c r="K20" s="194">
        <f>$D$16</f>
        <v>1</v>
      </c>
    </row>
    <row r="21" spans="3:12" x14ac:dyDescent="0.25">
      <c r="C21" s="195" t="s">
        <v>37</v>
      </c>
      <c r="D21" s="196">
        <f>$C$12</f>
        <v>1</v>
      </c>
      <c r="E21" s="197">
        <v>10</v>
      </c>
      <c r="F21" s="197">
        <f>C12</f>
        <v>1</v>
      </c>
      <c r="G21" s="197">
        <f>D12</f>
        <v>30</v>
      </c>
      <c r="H21" s="197">
        <f t="shared" ref="H21:K23" si="0">E12</f>
        <v>-1</v>
      </c>
      <c r="I21" s="197">
        <f>F12</f>
        <v>0</v>
      </c>
      <c r="J21" s="197">
        <f t="shared" si="0"/>
        <v>0</v>
      </c>
      <c r="K21" s="198">
        <f t="shared" si="0"/>
        <v>1</v>
      </c>
      <c r="L21" s="199">
        <f>E21/G21</f>
        <v>0.33333333333333331</v>
      </c>
    </row>
    <row r="22" spans="3:12" x14ac:dyDescent="0.25">
      <c r="C22" s="200" t="s">
        <v>6</v>
      </c>
      <c r="D22" s="201">
        <v>0</v>
      </c>
      <c r="E22" s="202">
        <v>12</v>
      </c>
      <c r="F22" s="203">
        <f t="shared" ref="F22:G23" si="1">C13</f>
        <v>30</v>
      </c>
      <c r="G22" s="204">
        <f t="shared" si="1"/>
        <v>-3</v>
      </c>
      <c r="H22" s="203">
        <f t="shared" si="0"/>
        <v>0</v>
      </c>
      <c r="I22" s="203">
        <f t="shared" si="0"/>
        <v>1</v>
      </c>
      <c r="J22" s="203">
        <f t="shared" si="0"/>
        <v>0</v>
      </c>
      <c r="K22" s="205">
        <f t="shared" si="0"/>
        <v>0</v>
      </c>
      <c r="L22" s="206">
        <f>E22/G22</f>
        <v>-4</v>
      </c>
    </row>
    <row r="23" spans="3:12" ht="15.75" thickBot="1" x14ac:dyDescent="0.3">
      <c r="C23" s="207" t="s">
        <v>7</v>
      </c>
      <c r="D23" s="208">
        <v>0</v>
      </c>
      <c r="E23" s="209">
        <v>13</v>
      </c>
      <c r="F23" s="210">
        <f t="shared" si="1"/>
        <v>-1</v>
      </c>
      <c r="G23" s="211">
        <f t="shared" si="1"/>
        <v>30</v>
      </c>
      <c r="H23" s="210">
        <f t="shared" si="0"/>
        <v>0</v>
      </c>
      <c r="I23" s="210">
        <f t="shared" si="0"/>
        <v>0</v>
      </c>
      <c r="J23" s="210">
        <f t="shared" si="0"/>
        <v>1</v>
      </c>
      <c r="K23" s="212">
        <f t="shared" si="0"/>
        <v>0</v>
      </c>
      <c r="L23" s="213">
        <f>E23/G23</f>
        <v>0.43333333333333335</v>
      </c>
    </row>
    <row r="24" spans="3:12" x14ac:dyDescent="0.25">
      <c r="C24" s="330" t="s">
        <v>8</v>
      </c>
      <c r="D24" s="331"/>
      <c r="E24" s="214">
        <f>$D$22*E22+$D$23*E23</f>
        <v>0</v>
      </c>
      <c r="F24" s="215">
        <f>$D$22*F22+$D$23*F23-F20</f>
        <v>3</v>
      </c>
      <c r="G24" s="216">
        <f t="shared" ref="G24:J24" si="2">$D$22*G22+$D$23*G23-G20</f>
        <v>2</v>
      </c>
      <c r="H24" s="203">
        <f t="shared" si="2"/>
        <v>0</v>
      </c>
      <c r="I24" s="203">
        <f t="shared" si="2"/>
        <v>0</v>
      </c>
      <c r="J24" s="203">
        <f t="shared" si="2"/>
        <v>0</v>
      </c>
      <c r="K24" s="205">
        <v>0</v>
      </c>
    </row>
    <row r="25" spans="3:12" ht="15.75" thickBot="1" x14ac:dyDescent="0.3">
      <c r="C25" s="332"/>
      <c r="D25" s="345"/>
      <c r="E25" s="217">
        <f>E21*$D$21</f>
        <v>10</v>
      </c>
      <c r="F25" s="218">
        <f t="shared" ref="F25:J25" si="3">F21*$D$21</f>
        <v>1</v>
      </c>
      <c r="G25" s="218">
        <f t="shared" si="3"/>
        <v>30</v>
      </c>
      <c r="H25" s="218">
        <f t="shared" si="3"/>
        <v>-1</v>
      </c>
      <c r="I25" s="218">
        <f t="shared" si="3"/>
        <v>0</v>
      </c>
      <c r="J25" s="218">
        <f t="shared" si="3"/>
        <v>0</v>
      </c>
      <c r="K25" s="219">
        <f>K21*$D$21-K20</f>
        <v>0</v>
      </c>
    </row>
    <row r="27" spans="3:12" ht="15.75" thickBot="1" x14ac:dyDescent="0.3"/>
    <row r="28" spans="3:12" ht="15.75" thickBot="1" x14ac:dyDescent="0.3">
      <c r="C28" s="330" t="s">
        <v>0</v>
      </c>
      <c r="D28" s="335" t="s">
        <v>1</v>
      </c>
      <c r="E28" s="337" t="s">
        <v>2</v>
      </c>
      <c r="F28" s="220" t="s">
        <v>3</v>
      </c>
      <c r="G28" s="189" t="s">
        <v>4</v>
      </c>
      <c r="H28" s="189" t="s">
        <v>5</v>
      </c>
      <c r="I28" s="189" t="s">
        <v>6</v>
      </c>
      <c r="J28" s="190" t="s">
        <v>7</v>
      </c>
      <c r="K28" s="221"/>
    </row>
    <row r="29" spans="3:12" ht="15.75" thickBot="1" x14ac:dyDescent="0.3">
      <c r="C29" s="332"/>
      <c r="D29" s="336"/>
      <c r="E29" s="338"/>
      <c r="F29" s="222">
        <f>$G$17</f>
        <v>-3</v>
      </c>
      <c r="G29" s="223">
        <f>$H$17</f>
        <v>-2</v>
      </c>
      <c r="H29" s="223">
        <v>0</v>
      </c>
      <c r="I29" s="223">
        <v>0</v>
      </c>
      <c r="J29" s="224">
        <v>0</v>
      </c>
      <c r="K29" s="225"/>
    </row>
    <row r="30" spans="3:12" x14ac:dyDescent="0.25">
      <c r="C30" s="226" t="str">
        <f>G28</f>
        <v>х2</v>
      </c>
      <c r="D30" s="227">
        <f>G29</f>
        <v>-2</v>
      </c>
      <c r="E30" s="228">
        <f>E21/$G$21</f>
        <v>0.33333333333333331</v>
      </c>
      <c r="F30" s="197">
        <f t="shared" ref="F30:J30" si="4">F21/$G$21</f>
        <v>3.3333333333333333E-2</v>
      </c>
      <c r="G30" s="228">
        <f t="shared" si="4"/>
        <v>1</v>
      </c>
      <c r="H30" s="228">
        <f t="shared" si="4"/>
        <v>-3.3333333333333333E-2</v>
      </c>
      <c r="I30" s="228">
        <f t="shared" si="4"/>
        <v>0</v>
      </c>
      <c r="J30" s="229">
        <f t="shared" si="4"/>
        <v>0</v>
      </c>
      <c r="K30" s="230">
        <f>E30/F30</f>
        <v>10</v>
      </c>
    </row>
    <row r="31" spans="3:12" x14ac:dyDescent="0.25">
      <c r="C31" s="231" t="s">
        <v>6</v>
      </c>
      <c r="D31" s="232">
        <v>0</v>
      </c>
      <c r="E31" s="233">
        <f>E22-E$30*$G22</f>
        <v>13</v>
      </c>
      <c r="F31" s="233">
        <f t="shared" ref="F31:J32" si="5">F22-F$30*$G22</f>
        <v>30.1</v>
      </c>
      <c r="G31" s="233">
        <f t="shared" si="5"/>
        <v>0</v>
      </c>
      <c r="H31" s="233">
        <f t="shared" si="5"/>
        <v>-0.1</v>
      </c>
      <c r="I31" s="233">
        <f t="shared" si="5"/>
        <v>1</v>
      </c>
      <c r="J31" s="234">
        <f t="shared" si="5"/>
        <v>0</v>
      </c>
      <c r="K31" s="235">
        <f t="shared" ref="K31:K32" si="6">E31/F31</f>
        <v>0.43189368770764119</v>
      </c>
    </row>
    <row r="32" spans="3:12" ht="15.75" thickBot="1" x14ac:dyDescent="0.3">
      <c r="C32" s="207" t="s">
        <v>7</v>
      </c>
      <c r="D32" s="208">
        <v>0</v>
      </c>
      <c r="E32" s="236">
        <f>E23-E$30*$G23</f>
        <v>3</v>
      </c>
      <c r="F32" s="237">
        <f t="shared" si="5"/>
        <v>-2</v>
      </c>
      <c r="G32" s="236">
        <f t="shared" si="5"/>
        <v>0</v>
      </c>
      <c r="H32" s="236">
        <f t="shared" si="5"/>
        <v>1</v>
      </c>
      <c r="I32" s="236">
        <f t="shared" si="5"/>
        <v>0</v>
      </c>
      <c r="J32" s="238">
        <f t="shared" si="5"/>
        <v>1</v>
      </c>
      <c r="K32" s="239">
        <f t="shared" si="6"/>
        <v>-1.5</v>
      </c>
    </row>
    <row r="33" spans="3:11" ht="15.75" thickBot="1" x14ac:dyDescent="0.3">
      <c r="C33" s="330" t="s">
        <v>8</v>
      </c>
      <c r="D33" s="334"/>
      <c r="E33" s="240">
        <f>$D30*E30+$D31*E31+$D32*E32</f>
        <v>-0.66666666666666663</v>
      </c>
      <c r="F33" s="241">
        <f>$D30*F30+$D31*F31+$D32*F32-F29</f>
        <v>2.9333333333333331</v>
      </c>
      <c r="G33" s="242">
        <f t="shared" ref="G33:J33" si="7">$D30*G30+$D31*G31+$D32*G32-G29</f>
        <v>0</v>
      </c>
      <c r="H33" s="243">
        <f t="shared" si="7"/>
        <v>6.6666666666666666E-2</v>
      </c>
      <c r="I33" s="242">
        <f t="shared" si="7"/>
        <v>0</v>
      </c>
      <c r="J33" s="244">
        <f t="shared" si="7"/>
        <v>0</v>
      </c>
      <c r="K33" s="225"/>
    </row>
    <row r="34" spans="3:11" ht="15.75" thickBot="1" x14ac:dyDescent="0.3">
      <c r="C34" s="332"/>
      <c r="D34" s="333"/>
      <c r="E34" s="225"/>
      <c r="F34" s="225"/>
      <c r="G34" s="225"/>
      <c r="H34" s="225"/>
      <c r="I34" s="225"/>
      <c r="J34" s="225"/>
      <c r="K34" s="225"/>
    </row>
    <row r="36" spans="3:11" ht="15.75" thickBot="1" x14ac:dyDescent="0.3"/>
    <row r="37" spans="3:11" ht="15.75" thickBot="1" x14ac:dyDescent="0.3">
      <c r="C37" s="330" t="s">
        <v>0</v>
      </c>
      <c r="D37" s="335" t="s">
        <v>1</v>
      </c>
      <c r="E37" s="337" t="s">
        <v>2</v>
      </c>
      <c r="F37" s="187" t="s">
        <v>3</v>
      </c>
      <c r="G37" s="189" t="s">
        <v>4</v>
      </c>
      <c r="H37" s="188" t="s">
        <v>5</v>
      </c>
      <c r="I37" s="189" t="s">
        <v>6</v>
      </c>
      <c r="J37" s="190" t="s">
        <v>7</v>
      </c>
      <c r="K37" s="221"/>
    </row>
    <row r="38" spans="3:11" ht="15.75" thickBot="1" x14ac:dyDescent="0.3">
      <c r="C38" s="332"/>
      <c r="D38" s="336"/>
      <c r="E38" s="338"/>
      <c r="F38" s="245">
        <f>$G$17</f>
        <v>-3</v>
      </c>
      <c r="G38" s="223">
        <f>$H$17</f>
        <v>-2</v>
      </c>
      <c r="H38" s="246">
        <v>0</v>
      </c>
      <c r="I38" s="223">
        <v>0</v>
      </c>
      <c r="J38" s="224">
        <v>0</v>
      </c>
      <c r="K38" s="225"/>
    </row>
    <row r="39" spans="3:11" ht="15.75" thickBot="1" x14ac:dyDescent="0.3">
      <c r="C39" s="226" t="str">
        <f>G37</f>
        <v>х2</v>
      </c>
      <c r="D39" s="227">
        <f>G38</f>
        <v>-2</v>
      </c>
      <c r="E39" s="228">
        <f>E30-E$40*$F30</f>
        <v>0.31893687707641194</v>
      </c>
      <c r="F39" s="228">
        <f t="shared" ref="F39:J39" si="8">F30-F$40*$F30</f>
        <v>0</v>
      </c>
      <c r="G39" s="228">
        <f t="shared" si="8"/>
        <v>1</v>
      </c>
      <c r="H39" s="197">
        <f t="shared" si="8"/>
        <v>-3.3222591362126248E-2</v>
      </c>
      <c r="I39" s="228">
        <f t="shared" si="8"/>
        <v>-1.1074197120708746E-3</v>
      </c>
      <c r="J39" s="247">
        <f t="shared" si="8"/>
        <v>0</v>
      </c>
      <c r="K39" s="248">
        <f>E39/H39</f>
        <v>-9.5999999999999979</v>
      </c>
    </row>
    <row r="40" spans="3:11" ht="15.75" thickBot="1" x14ac:dyDescent="0.3">
      <c r="C40" s="200" t="str">
        <f>F37</f>
        <v>х1</v>
      </c>
      <c r="D40" s="201">
        <f>F38</f>
        <v>-3</v>
      </c>
      <c r="E40" s="202">
        <f>E31/$F$31</f>
        <v>0.43189368770764119</v>
      </c>
      <c r="F40" s="202">
        <f t="shared" ref="F40:J40" si="9">F31/$F$31</f>
        <v>1</v>
      </c>
      <c r="G40" s="202">
        <f t="shared" si="9"/>
        <v>0</v>
      </c>
      <c r="H40" s="233">
        <f t="shared" si="9"/>
        <v>-3.3222591362126247E-3</v>
      </c>
      <c r="I40" s="202">
        <f t="shared" si="9"/>
        <v>3.3222591362126241E-2</v>
      </c>
      <c r="J40" s="249">
        <f t="shared" si="9"/>
        <v>0</v>
      </c>
      <c r="K40" s="248">
        <f t="shared" ref="K40:K41" si="10">E40/H40</f>
        <v>-130</v>
      </c>
    </row>
    <row r="41" spans="3:11" ht="15.75" thickBot="1" x14ac:dyDescent="0.3">
      <c r="C41" s="250" t="s">
        <v>7</v>
      </c>
      <c r="D41" s="251">
        <v>0</v>
      </c>
      <c r="E41" s="252">
        <f>E32-E$40*$F32</f>
        <v>3.8637873754152823</v>
      </c>
      <c r="F41" s="252">
        <f t="shared" ref="F41:J41" si="11">F32-F$40*$F32</f>
        <v>0</v>
      </c>
      <c r="G41" s="252">
        <f t="shared" si="11"/>
        <v>0</v>
      </c>
      <c r="H41" s="252">
        <f t="shared" si="11"/>
        <v>0.99335548172757471</v>
      </c>
      <c r="I41" s="252">
        <f t="shared" si="11"/>
        <v>6.6445182724252483E-2</v>
      </c>
      <c r="J41" s="253">
        <f t="shared" si="11"/>
        <v>1</v>
      </c>
      <c r="K41" s="254">
        <f t="shared" si="10"/>
        <v>3.8896321070234112</v>
      </c>
    </row>
    <row r="42" spans="3:11" ht="15.75" thickBot="1" x14ac:dyDescent="0.3">
      <c r="C42" s="330" t="s">
        <v>8</v>
      </c>
      <c r="D42" s="331"/>
      <c r="E42" s="255">
        <f>$D39*E39+$D40*E40+$D41*E41</f>
        <v>-1.9335548172757475</v>
      </c>
      <c r="F42" s="210">
        <f>$D39*F39+$D40*F40+$D41*F41-F38</f>
        <v>0</v>
      </c>
      <c r="G42" s="210">
        <f t="shared" ref="G42:J42" si="12">$D39*G39+$D40*G40+$D41*G41-G38</f>
        <v>0</v>
      </c>
      <c r="H42" s="256">
        <f t="shared" si="12"/>
        <v>7.6411960132890366E-2</v>
      </c>
      <c r="I42" s="210">
        <f t="shared" si="12"/>
        <v>-9.7452934662236979E-2</v>
      </c>
      <c r="J42" s="212">
        <f t="shared" si="12"/>
        <v>0</v>
      </c>
      <c r="K42" s="225"/>
    </row>
    <row r="43" spans="3:11" ht="15.75" thickBot="1" x14ac:dyDescent="0.3">
      <c r="C43" s="332"/>
      <c r="D43" s="333"/>
      <c r="E43" s="225"/>
      <c r="F43" s="225"/>
      <c r="G43" s="225"/>
      <c r="H43" s="225"/>
      <c r="I43" s="225"/>
      <c r="J43" s="225"/>
      <c r="K43" s="225"/>
    </row>
    <row r="45" spans="3:11" ht="15.75" thickBot="1" x14ac:dyDescent="0.3"/>
    <row r="46" spans="3:11" ht="15.75" thickBot="1" x14ac:dyDescent="0.3">
      <c r="C46" s="330" t="s">
        <v>0</v>
      </c>
      <c r="D46" s="335" t="s">
        <v>1</v>
      </c>
      <c r="E46" s="337" t="s">
        <v>2</v>
      </c>
      <c r="F46" s="187" t="s">
        <v>3</v>
      </c>
      <c r="G46" s="189" t="s">
        <v>4</v>
      </c>
      <c r="H46" s="189" t="s">
        <v>5</v>
      </c>
      <c r="I46" s="189" t="s">
        <v>6</v>
      </c>
      <c r="J46" s="190" t="s">
        <v>7</v>
      </c>
      <c r="K46" s="221"/>
    </row>
    <row r="47" spans="3:11" ht="15.75" thickBot="1" x14ac:dyDescent="0.3">
      <c r="C47" s="332"/>
      <c r="D47" s="336"/>
      <c r="E47" s="338"/>
      <c r="F47" s="245">
        <f>$G$17</f>
        <v>-3</v>
      </c>
      <c r="G47" s="223">
        <f>$H$17</f>
        <v>-2</v>
      </c>
      <c r="H47" s="223">
        <v>0</v>
      </c>
      <c r="I47" s="223">
        <v>0</v>
      </c>
      <c r="J47" s="224">
        <v>0</v>
      </c>
      <c r="K47" s="225"/>
    </row>
    <row r="48" spans="3:11" x14ac:dyDescent="0.25">
      <c r="C48" s="226" t="str">
        <f>G46</f>
        <v>х2</v>
      </c>
      <c r="D48" s="227">
        <f>G47</f>
        <v>-2</v>
      </c>
      <c r="E48" s="260">
        <f>E39-E$50*$H39</f>
        <v>0.44816053511705684</v>
      </c>
      <c r="F48" s="228">
        <f t="shared" ref="F48:J49" si="13">F39-F$50*$H39</f>
        <v>0</v>
      </c>
      <c r="G48" s="228">
        <f t="shared" si="13"/>
        <v>1</v>
      </c>
      <c r="H48" s="228">
        <f t="shared" si="13"/>
        <v>0</v>
      </c>
      <c r="I48" s="228">
        <f t="shared" si="13"/>
        <v>1.1148272017837239E-3</v>
      </c>
      <c r="J48" s="247">
        <f t="shared" si="13"/>
        <v>3.3444816053511711E-2</v>
      </c>
    </row>
    <row r="49" spans="3:11" x14ac:dyDescent="0.25">
      <c r="C49" s="200" t="str">
        <f>F46</f>
        <v>х1</v>
      </c>
      <c r="D49" s="201">
        <f>F47</f>
        <v>-3</v>
      </c>
      <c r="E49" s="261">
        <f>E40-E$50*$H40</f>
        <v>0.44481605351170567</v>
      </c>
      <c r="F49" s="202">
        <f t="shared" si="13"/>
        <v>1</v>
      </c>
      <c r="G49" s="202">
        <f t="shared" si="13"/>
        <v>0</v>
      </c>
      <c r="H49" s="202">
        <f t="shared" si="13"/>
        <v>0</v>
      </c>
      <c r="I49" s="202">
        <f t="shared" si="13"/>
        <v>3.3444816053511704E-2</v>
      </c>
      <c r="J49" s="249">
        <f t="shared" si="13"/>
        <v>3.3444816053511705E-3</v>
      </c>
    </row>
    <row r="50" spans="3:11" ht="15.75" thickBot="1" x14ac:dyDescent="0.3">
      <c r="C50" s="207" t="str">
        <f>H46</f>
        <v>х3</v>
      </c>
      <c r="D50" s="208">
        <f>H47</f>
        <v>0</v>
      </c>
      <c r="E50" s="262">
        <f>E41/$H$41</f>
        <v>3.8896321070234112</v>
      </c>
      <c r="F50" s="209">
        <f t="shared" ref="F50:J50" si="14">F41/$H$41</f>
        <v>0</v>
      </c>
      <c r="G50" s="209">
        <f t="shared" si="14"/>
        <v>0</v>
      </c>
      <c r="H50" s="209">
        <f t="shared" si="14"/>
        <v>1</v>
      </c>
      <c r="I50" s="209">
        <f t="shared" si="14"/>
        <v>6.6889632107023408E-2</v>
      </c>
      <c r="J50" s="257">
        <f t="shared" si="14"/>
        <v>1.0066889632107023</v>
      </c>
    </row>
    <row r="51" spans="3:11" ht="15.75" thickBot="1" x14ac:dyDescent="0.3">
      <c r="C51" s="330" t="s">
        <v>8</v>
      </c>
      <c r="D51" s="331"/>
      <c r="E51" s="263">
        <f>$D48*E48+$D49*E49+$D50*E50</f>
        <v>-2.2307692307692308</v>
      </c>
      <c r="F51" s="210">
        <f>$D48*F48+$D49*F49+$D50*F50-F47</f>
        <v>0</v>
      </c>
      <c r="G51" s="210">
        <f t="shared" ref="G51:J51" si="15">$D48*G48+$D49*G49+$D50*G50-G47</f>
        <v>0</v>
      </c>
      <c r="H51" s="210">
        <f t="shared" si="15"/>
        <v>0</v>
      </c>
      <c r="I51" s="210">
        <f t="shared" si="15"/>
        <v>-0.10256410256410256</v>
      </c>
      <c r="J51" s="212">
        <f t="shared" si="15"/>
        <v>-7.6923076923076927E-2</v>
      </c>
      <c r="K51" s="225"/>
    </row>
    <row r="52" spans="3:11" ht="15.75" thickBot="1" x14ac:dyDescent="0.3">
      <c r="C52" s="332"/>
      <c r="D52" s="333"/>
      <c r="E52" s="225"/>
      <c r="F52" s="225"/>
      <c r="G52" s="225"/>
      <c r="H52" s="225"/>
      <c r="I52" s="225"/>
      <c r="J52" s="225"/>
      <c r="K52" s="225"/>
    </row>
    <row r="53" spans="3:11" ht="15.75" thickBot="1" x14ac:dyDescent="0.3"/>
    <row r="54" spans="3:11" ht="15.75" thickBot="1" x14ac:dyDescent="0.3">
      <c r="E54" s="175" t="s">
        <v>40</v>
      </c>
      <c r="F54" s="177" t="s">
        <v>22</v>
      </c>
      <c r="G54" s="177" t="s">
        <v>23</v>
      </c>
      <c r="H54" s="177" t="s">
        <v>24</v>
      </c>
      <c r="I54" s="177" t="s">
        <v>25</v>
      </c>
      <c r="J54" s="179" t="s">
        <v>32</v>
      </c>
    </row>
    <row r="55" spans="3:11" ht="15.75" thickBot="1" x14ac:dyDescent="0.3">
      <c r="E55" s="184">
        <f>E49</f>
        <v>0.44481605351170567</v>
      </c>
      <c r="F55" s="185">
        <f>E48</f>
        <v>0.44816053511705684</v>
      </c>
      <c r="G55" s="185">
        <f>E50</f>
        <v>3.8896321070234112</v>
      </c>
      <c r="H55" s="185">
        <v>0</v>
      </c>
      <c r="I55" s="185">
        <v>0</v>
      </c>
      <c r="J55" s="186">
        <f>E51</f>
        <v>-2.2307692307692308</v>
      </c>
    </row>
    <row r="56" spans="3:11" ht="15.75" thickBot="1" x14ac:dyDescent="0.3"/>
    <row r="57" spans="3:11" x14ac:dyDescent="0.25">
      <c r="E57" s="5">
        <f>1*E55+30*F55-G55</f>
        <v>10</v>
      </c>
      <c r="F57" s="6">
        <v>10</v>
      </c>
      <c r="G57" s="7" t="b">
        <f>EXACT(E57,F57)</f>
        <v>1</v>
      </c>
    </row>
    <row r="58" spans="3:11" x14ac:dyDescent="0.25">
      <c r="E58" s="8">
        <f>30*E55-3*F55+H55</f>
        <v>12</v>
      </c>
      <c r="F58" s="1">
        <v>12</v>
      </c>
      <c r="G58" s="9" t="b">
        <f t="shared" ref="G58:G59" si="16">EXACT(E58,F58)</f>
        <v>1</v>
      </c>
    </row>
    <row r="59" spans="3:11" ht="15.75" thickBot="1" x14ac:dyDescent="0.3">
      <c r="E59" s="10">
        <f>-E55+30*F55+I55</f>
        <v>12.999999999999998</v>
      </c>
      <c r="F59" s="11">
        <v>13</v>
      </c>
      <c r="G59" s="12" t="b">
        <f t="shared" si="16"/>
        <v>1</v>
      </c>
    </row>
    <row r="60" spans="3:11" ht="15.75" thickBot="1" x14ac:dyDescent="0.3"/>
    <row r="61" spans="3:11" ht="15.75" thickBot="1" x14ac:dyDescent="0.3">
      <c r="E61" s="258">
        <f>-3*E55-2*F55</f>
        <v>-2.2307692307692308</v>
      </c>
      <c r="F61" s="178">
        <f>E51</f>
        <v>-2.2307692307692308</v>
      </c>
      <c r="G61" s="259" t="b">
        <f>EXACT(E61,F61)</f>
        <v>1</v>
      </c>
    </row>
  </sheetData>
  <mergeCells count="16">
    <mergeCell ref="C19:C20"/>
    <mergeCell ref="D19:D20"/>
    <mergeCell ref="E19:E20"/>
    <mergeCell ref="C24:D25"/>
    <mergeCell ref="C28:C29"/>
    <mergeCell ref="D28:D29"/>
    <mergeCell ref="E28:E29"/>
    <mergeCell ref="C51:D52"/>
    <mergeCell ref="C33:D34"/>
    <mergeCell ref="C37:C38"/>
    <mergeCell ref="D37:D38"/>
    <mergeCell ref="E37:E38"/>
    <mergeCell ref="C42:D43"/>
    <mergeCell ref="C46:C47"/>
    <mergeCell ref="D46:D47"/>
    <mergeCell ref="E46:E47"/>
  </mergeCells>
  <conditionalFormatting sqref="G57:G59 G61">
    <cfRule type="cellIs" dxfId="13" priority="1" operator="equal">
      <formula>FALSE</formula>
    </cfRule>
    <cfRule type="cellIs" dxfId="12" priority="2" operator="equal">
      <formula>TRUE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8045F-804B-4E4F-8C57-C42B6A10D0F0}">
  <dimension ref="A7:AL92"/>
  <sheetViews>
    <sheetView tabSelected="1" topLeftCell="A52" zoomScale="115" zoomScaleNormal="115" workbookViewId="0">
      <selection activeCell="M52" sqref="M52"/>
    </sheetView>
  </sheetViews>
  <sheetFormatPr defaultRowHeight="15" x14ac:dyDescent="0.25"/>
  <cols>
    <col min="4" max="4" width="8.28515625" customWidth="1"/>
    <col min="5" max="5" width="15.42578125" bestFit="1" customWidth="1"/>
    <col min="9" max="9" width="10.7109375" bestFit="1" customWidth="1"/>
    <col min="10" max="10" width="9.28515625" customWidth="1"/>
    <col min="11" max="11" width="10.42578125" customWidth="1"/>
    <col min="12" max="12" width="9.28515625" customWidth="1"/>
  </cols>
  <sheetData>
    <row r="7" spans="2:38" x14ac:dyDescent="0.25">
      <c r="P7" s="305"/>
    </row>
    <row r="11" spans="2:38" ht="15.75" thickBot="1" x14ac:dyDescent="0.3"/>
    <row r="12" spans="2:38" ht="15.75" thickBot="1" x14ac:dyDescent="0.3">
      <c r="B12" s="273" t="s">
        <v>21</v>
      </c>
      <c r="C12" s="274" t="s">
        <v>22</v>
      </c>
      <c r="D12" s="274" t="s">
        <v>23</v>
      </c>
      <c r="E12" s="274" t="s">
        <v>24</v>
      </c>
      <c r="F12" s="274" t="s">
        <v>25</v>
      </c>
      <c r="G12" s="274" t="s">
        <v>37</v>
      </c>
      <c r="H12" s="274" t="s">
        <v>41</v>
      </c>
      <c r="I12" s="274" t="s">
        <v>26</v>
      </c>
      <c r="J12" s="275" t="s">
        <v>30</v>
      </c>
    </row>
    <row r="13" spans="2:38" x14ac:dyDescent="0.25">
      <c r="B13" s="270">
        <v>2</v>
      </c>
      <c r="C13" s="271">
        <v>3</v>
      </c>
      <c r="D13" s="271">
        <v>1</v>
      </c>
      <c r="E13" s="271"/>
      <c r="F13" s="271"/>
      <c r="G13" s="271">
        <v>1</v>
      </c>
      <c r="H13" s="271"/>
      <c r="I13" s="271" t="s">
        <v>26</v>
      </c>
      <c r="J13" s="272">
        <v>9</v>
      </c>
    </row>
    <row r="14" spans="2:38" x14ac:dyDescent="0.25">
      <c r="B14" s="146">
        <v>-2</v>
      </c>
      <c r="C14" s="147">
        <v>4</v>
      </c>
      <c r="D14" s="147"/>
      <c r="E14" s="147">
        <v>1</v>
      </c>
      <c r="F14" s="147"/>
      <c r="G14" s="147"/>
      <c r="H14" s="147"/>
      <c r="I14" s="147" t="s">
        <v>26</v>
      </c>
      <c r="J14" s="268">
        <v>2</v>
      </c>
    </row>
    <row r="15" spans="2:38" ht="15.75" thickBot="1" x14ac:dyDescent="0.3">
      <c r="B15" s="149">
        <v>5</v>
      </c>
      <c r="C15" s="150"/>
      <c r="D15" s="150">
        <v>2</v>
      </c>
      <c r="E15" s="150"/>
      <c r="F15" s="150">
        <v>-1</v>
      </c>
      <c r="G15" s="150"/>
      <c r="H15" s="150">
        <v>1</v>
      </c>
      <c r="I15" s="150" t="s">
        <v>26</v>
      </c>
      <c r="J15" s="269">
        <v>20</v>
      </c>
      <c r="Q15" s="374"/>
      <c r="R15" s="374"/>
      <c r="S15" s="374"/>
      <c r="T15" s="374"/>
      <c r="U15" s="374"/>
      <c r="V15" s="374"/>
      <c r="W15" s="374"/>
      <c r="X15" s="374"/>
      <c r="Y15" s="374"/>
      <c r="Z15" s="374"/>
      <c r="AA15" s="374"/>
      <c r="AB15" s="374"/>
      <c r="AC15" s="374"/>
      <c r="AD15" s="374"/>
      <c r="AE15" s="374"/>
      <c r="AF15" s="374"/>
      <c r="AG15" s="374"/>
      <c r="AH15" s="374"/>
      <c r="AI15" s="374"/>
      <c r="AJ15" s="374"/>
      <c r="AK15" s="374"/>
      <c r="AL15" s="374"/>
    </row>
    <row r="16" spans="2:38" ht="15.75" thickBot="1" x14ac:dyDescent="0.3">
      <c r="Q16" s="374"/>
      <c r="R16" s="374"/>
      <c r="S16" s="374"/>
      <c r="T16" s="374"/>
      <c r="U16" s="374"/>
      <c r="V16" s="374"/>
      <c r="W16" s="374"/>
      <c r="X16" s="374"/>
      <c r="Y16" s="374"/>
      <c r="Z16" s="374"/>
      <c r="AA16" s="374"/>
      <c r="AB16" s="374"/>
      <c r="AC16" s="374"/>
      <c r="AD16" s="374"/>
      <c r="AE16" s="374"/>
      <c r="AF16" s="374"/>
      <c r="AG16" s="374"/>
      <c r="AH16" s="374"/>
      <c r="AI16" s="374"/>
      <c r="AJ16" s="374"/>
      <c r="AK16" s="374"/>
      <c r="AL16" s="374"/>
    </row>
    <row r="17" spans="2:38" ht="15.75" thickBot="1" x14ac:dyDescent="0.3">
      <c r="B17" s="351" t="s">
        <v>42</v>
      </c>
      <c r="C17" s="179">
        <v>-1</v>
      </c>
      <c r="Q17" s="374"/>
      <c r="R17" s="374"/>
      <c r="S17" s="374"/>
      <c r="T17" s="374"/>
      <c r="U17" s="374"/>
      <c r="V17" s="374"/>
      <c r="W17" s="374"/>
      <c r="X17" s="374"/>
      <c r="Y17" s="374"/>
      <c r="Z17" s="374"/>
      <c r="AA17" s="374"/>
      <c r="AB17" s="374"/>
      <c r="AC17" s="374"/>
      <c r="AD17" s="374"/>
      <c r="AE17" s="374"/>
      <c r="AF17" s="374"/>
      <c r="AG17" s="374"/>
      <c r="AH17" s="374"/>
      <c r="AI17" s="374"/>
      <c r="AJ17" s="374"/>
      <c r="AK17" s="374"/>
      <c r="AL17" s="374"/>
    </row>
    <row r="18" spans="2:38" x14ac:dyDescent="0.25">
      <c r="Q18" s="374"/>
      <c r="R18" s="374"/>
      <c r="S18" s="374"/>
      <c r="T18" s="374"/>
      <c r="U18" s="374"/>
      <c r="V18" s="374"/>
      <c r="W18" s="374"/>
      <c r="X18" s="374"/>
      <c r="Y18" s="374"/>
      <c r="Z18" s="374"/>
      <c r="AA18" s="374"/>
      <c r="AB18" s="374"/>
      <c r="AC18" s="374"/>
      <c r="AD18" s="374"/>
      <c r="AE18" s="374"/>
      <c r="AF18" s="374"/>
      <c r="AG18" s="374"/>
      <c r="AH18" s="374"/>
      <c r="AI18" s="374"/>
      <c r="AJ18" s="374"/>
      <c r="AK18" s="374"/>
      <c r="AL18" s="374"/>
    </row>
    <row r="19" spans="2:38" ht="15.75" thickBot="1" x14ac:dyDescent="0.3">
      <c r="Q19" s="374"/>
      <c r="R19" s="374"/>
      <c r="S19" s="374"/>
      <c r="T19" s="374"/>
      <c r="U19" s="374"/>
      <c r="V19" s="374"/>
      <c r="W19" s="374"/>
      <c r="X19" s="374"/>
      <c r="Y19" s="374"/>
      <c r="Z19" s="374"/>
      <c r="AA19" s="374"/>
      <c r="AB19" s="374"/>
      <c r="AC19" s="374"/>
      <c r="AD19" s="374"/>
      <c r="AE19" s="374"/>
      <c r="AF19" s="374"/>
      <c r="AG19" s="374"/>
      <c r="AH19" s="374"/>
      <c r="AI19" s="374"/>
      <c r="AJ19" s="374"/>
      <c r="AK19" s="374"/>
      <c r="AL19" s="374"/>
    </row>
    <row r="20" spans="2:38" ht="15.75" thickBot="1" x14ac:dyDescent="0.3">
      <c r="B20" s="330" t="s">
        <v>0</v>
      </c>
      <c r="C20" s="335" t="s">
        <v>1</v>
      </c>
      <c r="D20" s="337" t="s">
        <v>2</v>
      </c>
      <c r="E20" s="302" t="s">
        <v>3</v>
      </c>
      <c r="F20" s="189" t="s">
        <v>4</v>
      </c>
      <c r="G20" s="189" t="s">
        <v>5</v>
      </c>
      <c r="H20" s="189" t="s">
        <v>6</v>
      </c>
      <c r="I20" s="189" t="s">
        <v>7</v>
      </c>
      <c r="J20" s="189" t="s">
        <v>37</v>
      </c>
      <c r="K20" s="190" t="s">
        <v>41</v>
      </c>
      <c r="Q20" s="374"/>
      <c r="R20" s="380"/>
      <c r="S20" s="380"/>
      <c r="T20" s="380"/>
      <c r="U20" s="375"/>
      <c r="V20" s="375"/>
      <c r="W20" s="375"/>
      <c r="X20" s="375"/>
      <c r="Y20" s="375"/>
      <c r="Z20" s="375"/>
      <c r="AA20" s="375"/>
      <c r="AB20" s="374"/>
      <c r="AC20" s="374"/>
      <c r="AD20" s="374"/>
      <c r="AE20" s="374"/>
      <c r="AF20" s="374"/>
      <c r="AG20" s="374"/>
      <c r="AH20" s="374"/>
      <c r="AI20" s="374"/>
      <c r="AJ20" s="374"/>
      <c r="AK20" s="374"/>
      <c r="AL20" s="374"/>
    </row>
    <row r="21" spans="2:38" ht="19.5" thickBot="1" x14ac:dyDescent="0.3">
      <c r="B21" s="332"/>
      <c r="C21" s="350"/>
      <c r="D21" s="333"/>
      <c r="E21" s="303">
        <v>6</v>
      </c>
      <c r="F21" s="276">
        <v>-1</v>
      </c>
      <c r="G21" s="276">
        <v>2</v>
      </c>
      <c r="H21" s="276">
        <v>0</v>
      </c>
      <c r="I21" s="276">
        <v>0</v>
      </c>
      <c r="J21" s="280">
        <f>$C$17</f>
        <v>-1</v>
      </c>
      <c r="K21" s="281">
        <f>$C$17</f>
        <v>-1</v>
      </c>
      <c r="Q21" s="374"/>
      <c r="R21" s="380"/>
      <c r="S21" s="380"/>
      <c r="T21" s="380"/>
      <c r="U21" s="376"/>
      <c r="V21" s="376"/>
      <c r="W21" s="376"/>
      <c r="X21" s="376"/>
      <c r="Y21" s="376"/>
      <c r="Z21" s="377"/>
      <c r="AA21" s="377"/>
      <c r="AB21" s="374"/>
      <c r="AC21" s="374"/>
      <c r="AD21" s="374"/>
      <c r="AE21" s="374"/>
      <c r="AF21" s="380"/>
      <c r="AG21" s="380"/>
      <c r="AH21" s="380"/>
      <c r="AI21" s="375"/>
      <c r="AJ21" s="375"/>
      <c r="AK21" s="375"/>
      <c r="AL21" s="374"/>
    </row>
    <row r="22" spans="2:38" ht="18.75" x14ac:dyDescent="0.25">
      <c r="B22" s="293" t="s">
        <v>37</v>
      </c>
      <c r="C22" s="300">
        <f>$C$17</f>
        <v>-1</v>
      </c>
      <c r="D22" s="294">
        <f>J13</f>
        <v>9</v>
      </c>
      <c r="E22" s="284">
        <f>B13</f>
        <v>2</v>
      </c>
      <c r="F22" s="294">
        <f t="shared" ref="F22:K22" si="0">C13</f>
        <v>3</v>
      </c>
      <c r="G22" s="294">
        <f t="shared" si="0"/>
        <v>1</v>
      </c>
      <c r="H22" s="294">
        <f t="shared" si="0"/>
        <v>0</v>
      </c>
      <c r="I22" s="294">
        <f t="shared" si="0"/>
        <v>0</v>
      </c>
      <c r="J22" s="294">
        <f t="shared" si="0"/>
        <v>1</v>
      </c>
      <c r="K22" s="295">
        <f t="shared" si="0"/>
        <v>0</v>
      </c>
      <c r="L22" s="287">
        <f>D22/E22</f>
        <v>4.5</v>
      </c>
      <c r="Q22" s="374"/>
      <c r="R22" s="378"/>
      <c r="S22" s="379"/>
      <c r="T22" s="376"/>
      <c r="U22" s="376"/>
      <c r="V22" s="376"/>
      <c r="W22" s="376"/>
      <c r="X22" s="376"/>
      <c r="Y22" s="376"/>
      <c r="Z22" s="376"/>
      <c r="AA22" s="376"/>
      <c r="AB22" s="376"/>
      <c r="AC22" s="374"/>
      <c r="AD22" s="374"/>
      <c r="AE22" s="374"/>
      <c r="AF22" s="380"/>
      <c r="AG22" s="380"/>
      <c r="AH22" s="380"/>
      <c r="AI22" s="376"/>
      <c r="AJ22" s="376"/>
      <c r="AK22" s="376"/>
      <c r="AL22" s="374"/>
    </row>
    <row r="23" spans="2:38" ht="18.75" x14ac:dyDescent="0.3">
      <c r="B23" s="296" t="s">
        <v>24</v>
      </c>
      <c r="C23" s="297">
        <f>H21</f>
        <v>0</v>
      </c>
      <c r="D23" s="294">
        <f>J14</f>
        <v>2</v>
      </c>
      <c r="E23" s="284">
        <f t="shared" ref="E23:E24" si="1">B14</f>
        <v>-2</v>
      </c>
      <c r="F23" s="294">
        <f t="shared" ref="F23:F24" si="2">C14</f>
        <v>4</v>
      </c>
      <c r="G23" s="294">
        <f t="shared" ref="G23:G24" si="3">D14</f>
        <v>0</v>
      </c>
      <c r="H23" s="294">
        <f t="shared" ref="H23:H24" si="4">E14</f>
        <v>1</v>
      </c>
      <c r="I23" s="294">
        <f t="shared" ref="I23:I24" si="5">F14</f>
        <v>0</v>
      </c>
      <c r="J23" s="294">
        <f t="shared" ref="J23:J24" si="6">G14</f>
        <v>0</v>
      </c>
      <c r="K23" s="295">
        <f t="shared" ref="K23:K24" si="7">H14</f>
        <v>0</v>
      </c>
      <c r="L23" s="400">
        <f t="shared" ref="L23" si="8">D23/E23</f>
        <v>-1</v>
      </c>
      <c r="Q23" s="374"/>
      <c r="R23" s="378"/>
      <c r="S23" s="379"/>
      <c r="T23" s="376"/>
      <c r="U23" s="376"/>
      <c r="V23" s="376"/>
      <c r="W23" s="376"/>
      <c r="X23" s="376"/>
      <c r="Y23" s="376"/>
      <c r="Z23" s="376"/>
      <c r="AA23" s="376"/>
      <c r="AB23" s="388"/>
      <c r="AC23" s="374"/>
      <c r="AD23" s="374"/>
      <c r="AE23" s="374"/>
      <c r="AF23" s="389"/>
      <c r="AG23" s="390"/>
      <c r="AH23" s="376"/>
      <c r="AI23" s="376"/>
      <c r="AJ23" s="376"/>
      <c r="AK23" s="376"/>
      <c r="AL23" s="374"/>
    </row>
    <row r="24" spans="2:38" ht="19.5" thickBot="1" x14ac:dyDescent="0.35">
      <c r="B24" s="307" t="s">
        <v>41</v>
      </c>
      <c r="C24" s="300">
        <f>$C$17</f>
        <v>-1</v>
      </c>
      <c r="D24" s="284">
        <f t="shared" ref="D23:D24" si="9">J15</f>
        <v>20</v>
      </c>
      <c r="E24" s="284">
        <f t="shared" si="1"/>
        <v>5</v>
      </c>
      <c r="F24" s="284">
        <f t="shared" si="2"/>
        <v>0</v>
      </c>
      <c r="G24" s="284">
        <f t="shared" si="3"/>
        <v>2</v>
      </c>
      <c r="H24" s="284">
        <f t="shared" si="4"/>
        <v>0</v>
      </c>
      <c r="I24" s="284">
        <f t="shared" si="5"/>
        <v>-1</v>
      </c>
      <c r="J24" s="284">
        <f t="shared" si="6"/>
        <v>0</v>
      </c>
      <c r="K24" s="289">
        <f t="shared" si="7"/>
        <v>1</v>
      </c>
      <c r="L24" s="401">
        <f>D24/E24</f>
        <v>4</v>
      </c>
      <c r="Q24" s="374"/>
      <c r="R24" s="378"/>
      <c r="S24" s="379"/>
      <c r="T24" s="376"/>
      <c r="U24" s="376"/>
      <c r="V24" s="376"/>
      <c r="W24" s="376"/>
      <c r="X24" s="376"/>
      <c r="Y24" s="376"/>
      <c r="Z24" s="376"/>
      <c r="AA24" s="376"/>
      <c r="AB24" s="376"/>
      <c r="AC24" s="374"/>
      <c r="AD24" s="374"/>
      <c r="AE24" s="374"/>
      <c r="AF24" s="389"/>
      <c r="AG24" s="390"/>
      <c r="AH24" s="376"/>
      <c r="AI24" s="376"/>
      <c r="AJ24" s="376"/>
      <c r="AK24" s="376"/>
      <c r="AL24" s="374"/>
    </row>
    <row r="25" spans="2:38" ht="18.75" x14ac:dyDescent="0.3">
      <c r="B25" s="346" t="s">
        <v>8</v>
      </c>
      <c r="C25" s="347"/>
      <c r="D25" s="277">
        <f>$S$23*D23</f>
        <v>0</v>
      </c>
      <c r="E25" s="285">
        <f>$S$23*E23-E21</f>
        <v>-6</v>
      </c>
      <c r="F25" s="264">
        <f>$S$23*F23-F21</f>
        <v>1</v>
      </c>
      <c r="G25" s="264">
        <f>$S$23*G23-G21</f>
        <v>-2</v>
      </c>
      <c r="H25" s="264">
        <f>$S$23*H23-H21</f>
        <v>0</v>
      </c>
      <c r="I25" s="264">
        <f>$S$23*I23-I21</f>
        <v>0</v>
      </c>
      <c r="J25" s="264">
        <v>0</v>
      </c>
      <c r="K25" s="265">
        <v>0</v>
      </c>
      <c r="Q25" s="374"/>
      <c r="R25" s="380"/>
      <c r="S25" s="380"/>
      <c r="T25" s="379"/>
      <c r="U25" s="379"/>
      <c r="V25" s="379"/>
      <c r="W25" s="379"/>
      <c r="X25" s="379"/>
      <c r="Y25" s="379"/>
      <c r="Z25" s="379"/>
      <c r="AA25" s="379"/>
      <c r="AB25" s="374"/>
      <c r="AC25" s="374"/>
      <c r="AD25" s="374"/>
      <c r="AE25" s="374"/>
      <c r="AF25" s="389"/>
      <c r="AG25" s="390"/>
      <c r="AH25" s="376"/>
      <c r="AI25" s="376"/>
      <c r="AJ25" s="376"/>
      <c r="AK25" s="376"/>
      <c r="AL25" s="374"/>
    </row>
    <row r="26" spans="2:38" ht="15.75" thickBot="1" x14ac:dyDescent="0.3">
      <c r="B26" s="348"/>
      <c r="C26" s="349"/>
      <c r="D26" s="394">
        <f t="shared" ref="D26:I26" si="10">$S$22*D22+$S$24*D24</f>
        <v>0</v>
      </c>
      <c r="E26" s="395">
        <f t="shared" si="10"/>
        <v>0</v>
      </c>
      <c r="F26" s="395">
        <f t="shared" si="10"/>
        <v>0</v>
      </c>
      <c r="G26" s="395">
        <f t="shared" si="10"/>
        <v>0</v>
      </c>
      <c r="H26" s="395">
        <f t="shared" si="10"/>
        <v>0</v>
      </c>
      <c r="I26" s="395">
        <f t="shared" si="10"/>
        <v>0</v>
      </c>
      <c r="J26" s="395">
        <f>$S$22*J22+$S$24*J24-J21</f>
        <v>1</v>
      </c>
      <c r="K26" s="396">
        <f>$S$22*K22+$S$24*K24-K21</f>
        <v>1</v>
      </c>
      <c r="Q26" s="374"/>
      <c r="R26" s="380"/>
      <c r="S26" s="380"/>
      <c r="T26" s="379"/>
      <c r="U26" s="379"/>
      <c r="V26" s="379"/>
      <c r="W26" s="379"/>
      <c r="X26" s="379"/>
      <c r="Y26" s="379"/>
      <c r="Z26" s="379"/>
      <c r="AA26" s="379"/>
      <c r="AB26" s="374"/>
      <c r="AC26" s="374"/>
      <c r="AD26" s="374"/>
      <c r="AE26" s="374"/>
      <c r="AF26" s="380"/>
      <c r="AG26" s="380"/>
      <c r="AH26" s="379"/>
      <c r="AI26" s="379"/>
      <c r="AJ26" s="379"/>
      <c r="AK26" s="379"/>
      <c r="AL26" s="374"/>
    </row>
    <row r="27" spans="2:38" ht="15.75" thickBot="1" x14ac:dyDescent="0.3">
      <c r="D27" s="397">
        <f>D25+D26</f>
        <v>0</v>
      </c>
      <c r="E27" s="398">
        <f t="shared" ref="E27" si="11">E25+E26</f>
        <v>-6</v>
      </c>
      <c r="F27" s="399">
        <f t="shared" ref="F27" si="12">F25+F26</f>
        <v>1</v>
      </c>
      <c r="G27" s="399">
        <f t="shared" ref="G27" si="13">G25+G26</f>
        <v>-2</v>
      </c>
      <c r="H27" s="177">
        <f t="shared" ref="H27" si="14">H25+H26</f>
        <v>0</v>
      </c>
      <c r="I27" s="177">
        <f t="shared" ref="I27" si="15">I25+I26</f>
        <v>0</v>
      </c>
      <c r="J27" s="177">
        <f t="shared" ref="J27" si="16">J25+J26</f>
        <v>1</v>
      </c>
      <c r="K27" s="179">
        <f t="shared" ref="K27" si="17">K25+K26</f>
        <v>1</v>
      </c>
      <c r="Q27" s="374"/>
      <c r="R27" s="374"/>
      <c r="S27" s="374"/>
      <c r="T27" s="391"/>
      <c r="U27" s="392"/>
      <c r="V27" s="391"/>
      <c r="W27" s="391"/>
      <c r="X27" s="393"/>
      <c r="Y27" s="393"/>
      <c r="Z27" s="393"/>
      <c r="AA27" s="393"/>
      <c r="AB27" s="374"/>
      <c r="AC27" s="374"/>
      <c r="AD27" s="374"/>
      <c r="AE27" s="374"/>
      <c r="AF27" s="380"/>
      <c r="AG27" s="380"/>
      <c r="AH27" s="379"/>
      <c r="AI27" s="379"/>
      <c r="AJ27" s="379"/>
      <c r="AK27" s="379"/>
      <c r="AL27" s="374"/>
    </row>
    <row r="28" spans="2:38" x14ac:dyDescent="0.25">
      <c r="Q28" s="374"/>
      <c r="R28" s="374"/>
      <c r="S28" s="374"/>
      <c r="T28" s="374"/>
      <c r="U28" s="374"/>
      <c r="V28" s="374"/>
      <c r="W28" s="374"/>
      <c r="X28" s="374"/>
      <c r="Y28" s="374"/>
      <c r="Z28" s="374"/>
      <c r="AA28" s="374"/>
      <c r="AB28" s="374"/>
      <c r="AC28" s="374"/>
      <c r="AD28" s="374"/>
      <c r="AE28" s="374"/>
      <c r="AF28" s="374"/>
      <c r="AG28" s="374"/>
      <c r="AH28" s="374"/>
      <c r="AI28" s="374"/>
      <c r="AJ28" s="374"/>
      <c r="AK28" s="374"/>
      <c r="AL28" s="374"/>
    </row>
    <row r="29" spans="2:38" x14ac:dyDescent="0.25">
      <c r="Q29" s="374"/>
      <c r="R29" s="374"/>
      <c r="S29" s="374"/>
      <c r="T29" s="374"/>
      <c r="U29" s="374"/>
      <c r="V29" s="374"/>
      <c r="W29" s="374"/>
      <c r="X29" s="374"/>
      <c r="Y29" s="374"/>
      <c r="Z29" s="374"/>
      <c r="AA29" s="374"/>
      <c r="AB29" s="374"/>
      <c r="AC29" s="374"/>
      <c r="AD29" s="374"/>
      <c r="AE29" s="374"/>
      <c r="AF29" s="374"/>
      <c r="AG29" s="374"/>
      <c r="AH29" s="374"/>
      <c r="AI29" s="374"/>
      <c r="AJ29" s="374"/>
      <c r="AK29" s="374"/>
      <c r="AL29" s="374"/>
    </row>
    <row r="30" spans="2:38" ht="15.75" thickBot="1" x14ac:dyDescent="0.3">
      <c r="Q30" s="374"/>
      <c r="R30" s="380"/>
      <c r="S30" s="380"/>
      <c r="T30" s="380"/>
      <c r="U30" s="375"/>
      <c r="V30" s="375"/>
      <c r="W30" s="375"/>
      <c r="X30" s="375"/>
      <c r="Y30" s="375"/>
      <c r="Z30" s="375"/>
      <c r="AA30" s="375"/>
      <c r="AB30" s="374"/>
      <c r="AC30" s="374"/>
      <c r="AD30" s="374"/>
      <c r="AE30" s="374"/>
      <c r="AF30" s="374"/>
      <c r="AG30" s="374"/>
      <c r="AH30" s="374"/>
      <c r="AI30" s="374"/>
      <c r="AJ30" s="374"/>
      <c r="AK30" s="374"/>
      <c r="AL30" s="374"/>
    </row>
    <row r="31" spans="2:38" ht="15.75" thickBot="1" x14ac:dyDescent="0.3">
      <c r="B31" s="330" t="s">
        <v>0</v>
      </c>
      <c r="C31" s="335" t="s">
        <v>1</v>
      </c>
      <c r="D31" s="337" t="s">
        <v>2</v>
      </c>
      <c r="E31" s="291" t="s">
        <v>3</v>
      </c>
      <c r="F31" s="188" t="s">
        <v>4</v>
      </c>
      <c r="G31" s="189" t="s">
        <v>5</v>
      </c>
      <c r="H31" s="189" t="s">
        <v>6</v>
      </c>
      <c r="I31" s="189" t="s">
        <v>7</v>
      </c>
      <c r="J31" s="190" t="s">
        <v>37</v>
      </c>
      <c r="K31" s="301"/>
      <c r="Q31" s="374"/>
      <c r="R31" s="380"/>
      <c r="S31" s="380"/>
      <c r="T31" s="380"/>
      <c r="U31" s="375"/>
      <c r="V31" s="375"/>
      <c r="W31" s="375"/>
      <c r="X31" s="375"/>
      <c r="Y31" s="375"/>
      <c r="Z31" s="375"/>
      <c r="AA31" s="375"/>
      <c r="AB31" s="374"/>
      <c r="AC31" s="374"/>
      <c r="AD31" s="374"/>
      <c r="AE31" s="374"/>
      <c r="AF31" s="374"/>
      <c r="AG31" s="374"/>
      <c r="AH31" s="374"/>
      <c r="AI31" s="374"/>
      <c r="AJ31" s="374"/>
      <c r="AK31" s="374"/>
      <c r="AL31" s="374"/>
    </row>
    <row r="32" spans="2:38" ht="19.5" thickBot="1" x14ac:dyDescent="0.3">
      <c r="B32" s="332"/>
      <c r="C32" s="350"/>
      <c r="D32" s="333"/>
      <c r="E32" s="292">
        <v>6</v>
      </c>
      <c r="F32" s="283">
        <v>-1</v>
      </c>
      <c r="G32" s="276">
        <v>2</v>
      </c>
      <c r="H32" s="276">
        <v>0</v>
      </c>
      <c r="I32" s="276">
        <v>0</v>
      </c>
      <c r="J32" s="281">
        <f>$C$17</f>
        <v>-1</v>
      </c>
      <c r="K32" s="225"/>
      <c r="Q32" s="374"/>
      <c r="R32" s="380"/>
      <c r="S32" s="380"/>
      <c r="T32" s="380"/>
      <c r="U32" s="376"/>
      <c r="V32" s="376"/>
      <c r="W32" s="376"/>
      <c r="X32" s="376"/>
      <c r="Y32" s="376"/>
      <c r="Z32" s="377"/>
      <c r="AA32" s="377"/>
      <c r="AB32" s="374"/>
      <c r="AC32" s="374"/>
      <c r="AD32" s="374"/>
      <c r="AE32" s="374"/>
      <c r="AF32" s="374"/>
      <c r="AG32" s="374"/>
      <c r="AH32" s="374"/>
      <c r="AI32" s="374"/>
      <c r="AJ32" s="374"/>
      <c r="AK32" s="374"/>
      <c r="AL32" s="374"/>
    </row>
    <row r="33" spans="2:38" ht="18.75" x14ac:dyDescent="0.25">
      <c r="B33" s="288" t="s">
        <v>37</v>
      </c>
      <c r="C33" s="300">
        <f>$C$17</f>
        <v>-1</v>
      </c>
      <c r="D33" s="284">
        <f>D22-D$35*$E22</f>
        <v>1</v>
      </c>
      <c r="E33" s="284">
        <f t="shared" ref="E33:J34" si="18">E22-E$35*$E22</f>
        <v>0</v>
      </c>
      <c r="F33" s="284">
        <f t="shared" si="18"/>
        <v>3</v>
      </c>
      <c r="G33" s="284">
        <f t="shared" si="18"/>
        <v>0.19999999999999996</v>
      </c>
      <c r="H33" s="284">
        <f t="shared" si="18"/>
        <v>0</v>
      </c>
      <c r="I33" s="284">
        <f>I22-I$35*$E22</f>
        <v>0.4</v>
      </c>
      <c r="J33" s="289">
        <f t="shared" si="18"/>
        <v>1</v>
      </c>
      <c r="K33" s="290">
        <f>D33/F33</f>
        <v>0.33333333333333331</v>
      </c>
      <c r="Q33" s="374"/>
      <c r="R33" s="378"/>
      <c r="S33" s="379"/>
      <c r="T33" s="376"/>
      <c r="U33" s="376"/>
      <c r="V33" s="376"/>
      <c r="W33" s="376"/>
      <c r="X33" s="376"/>
      <c r="Y33" s="376"/>
      <c r="Z33" s="376"/>
      <c r="AA33" s="376"/>
      <c r="AB33" s="376"/>
      <c r="AC33" s="374"/>
      <c r="AD33" s="374"/>
      <c r="AE33" s="374"/>
      <c r="AF33" s="374"/>
      <c r="AG33" s="374"/>
      <c r="AH33" s="374"/>
      <c r="AI33" s="374"/>
      <c r="AJ33" s="374"/>
      <c r="AK33" s="374"/>
      <c r="AL33" s="374"/>
    </row>
    <row r="34" spans="2:38" ht="18.75" x14ac:dyDescent="0.25">
      <c r="B34" s="296" t="s">
        <v>24</v>
      </c>
      <c r="C34" s="297">
        <f>H32</f>
        <v>0</v>
      </c>
      <c r="D34" s="294">
        <f>D23-D$35*$E23</f>
        <v>10</v>
      </c>
      <c r="E34" s="294">
        <f t="shared" si="18"/>
        <v>0</v>
      </c>
      <c r="F34" s="284">
        <f>F23-F$35*$E23</f>
        <v>4</v>
      </c>
      <c r="G34" s="294">
        <f t="shared" si="18"/>
        <v>0.8</v>
      </c>
      <c r="H34" s="294">
        <f t="shared" si="18"/>
        <v>1</v>
      </c>
      <c r="I34" s="294">
        <f>I23-I$35*$E23</f>
        <v>-0.4</v>
      </c>
      <c r="J34" s="295">
        <f t="shared" si="18"/>
        <v>0</v>
      </c>
      <c r="K34" s="402">
        <f>D34/F34</f>
        <v>2.5</v>
      </c>
      <c r="Q34" s="374"/>
      <c r="R34" s="378"/>
      <c r="S34" s="379"/>
      <c r="T34" s="376"/>
      <c r="U34" s="376"/>
      <c r="V34" s="376"/>
      <c r="W34" s="376"/>
      <c r="X34" s="376"/>
      <c r="Y34" s="376"/>
      <c r="Z34" s="376"/>
      <c r="AA34" s="376"/>
      <c r="AB34" s="376"/>
      <c r="AC34" s="374"/>
      <c r="AD34" s="374"/>
      <c r="AE34" s="374"/>
      <c r="AF34" s="374"/>
      <c r="AG34" s="374"/>
      <c r="AH34" s="374"/>
      <c r="AI34" s="374"/>
      <c r="AJ34" s="374"/>
      <c r="AK34" s="374"/>
      <c r="AL34" s="374"/>
    </row>
    <row r="35" spans="2:38" ht="19.5" thickBot="1" x14ac:dyDescent="0.3">
      <c r="B35" s="279" t="s">
        <v>21</v>
      </c>
      <c r="C35" s="298">
        <f>E32</f>
        <v>6</v>
      </c>
      <c r="D35" s="282">
        <f>D24/$E$24</f>
        <v>4</v>
      </c>
      <c r="E35" s="282">
        <f t="shared" ref="E35:J35" si="19">E24/$E$24</f>
        <v>1</v>
      </c>
      <c r="F35" s="403">
        <f t="shared" si="19"/>
        <v>0</v>
      </c>
      <c r="G35" s="282">
        <f t="shared" si="19"/>
        <v>0.4</v>
      </c>
      <c r="H35" s="282">
        <f t="shared" si="19"/>
        <v>0</v>
      </c>
      <c r="I35" s="282">
        <f t="shared" si="19"/>
        <v>-0.2</v>
      </c>
      <c r="J35" s="404">
        <f t="shared" si="19"/>
        <v>0</v>
      </c>
      <c r="K35" s="411" t="s">
        <v>43</v>
      </c>
      <c r="Q35" s="374"/>
      <c r="R35" s="378"/>
      <c r="S35" s="379"/>
      <c r="T35" s="376"/>
      <c r="U35" s="376"/>
      <c r="V35" s="376"/>
      <c r="W35" s="376"/>
      <c r="X35" s="376"/>
      <c r="Y35" s="376"/>
      <c r="Z35" s="376"/>
      <c r="AA35" s="376"/>
      <c r="AB35" s="376"/>
      <c r="AC35" s="374"/>
      <c r="AD35" s="374"/>
      <c r="AE35" s="374"/>
      <c r="AF35" s="374"/>
      <c r="AG35" s="374"/>
      <c r="AH35" s="374"/>
      <c r="AI35" s="374"/>
      <c r="AJ35" s="374"/>
      <c r="AK35" s="374"/>
      <c r="AL35" s="374"/>
    </row>
    <row r="36" spans="2:38" x14ac:dyDescent="0.25">
      <c r="B36" s="346" t="s">
        <v>8</v>
      </c>
      <c r="C36" s="347"/>
      <c r="D36" s="277">
        <f>$C$34*D34+$C$35*D35</f>
        <v>24</v>
      </c>
      <c r="E36" s="264">
        <f>$C$34*E34+$C$35*E35-E32</f>
        <v>0</v>
      </c>
      <c r="F36" s="285">
        <f t="shared" ref="F36:I36" si="20">$C$34*F34+$C$35*F35-F32</f>
        <v>1</v>
      </c>
      <c r="G36" s="264">
        <f t="shared" si="20"/>
        <v>0.40000000000000036</v>
      </c>
      <c r="H36" s="264">
        <f t="shared" si="20"/>
        <v>0</v>
      </c>
      <c r="I36" s="264">
        <f t="shared" si="20"/>
        <v>-1.2000000000000002</v>
      </c>
      <c r="J36" s="265">
        <v>0</v>
      </c>
      <c r="K36" s="221"/>
      <c r="Q36" s="374"/>
      <c r="R36" s="380"/>
      <c r="S36" s="380"/>
      <c r="T36" s="379"/>
      <c r="U36" s="379"/>
      <c r="V36" s="379"/>
      <c r="W36" s="379"/>
      <c r="X36" s="379"/>
      <c r="Y36" s="379"/>
      <c r="Z36" s="379"/>
      <c r="AA36" s="379"/>
      <c r="AB36" s="374"/>
      <c r="AC36" s="374"/>
      <c r="AD36" s="374"/>
      <c r="AE36" s="374"/>
      <c r="AF36" s="374"/>
      <c r="AG36" s="374"/>
      <c r="AH36" s="374"/>
      <c r="AI36" s="374"/>
      <c r="AJ36" s="374"/>
      <c r="AK36" s="374"/>
      <c r="AL36" s="374"/>
    </row>
    <row r="37" spans="2:38" ht="15.75" thickBot="1" x14ac:dyDescent="0.3">
      <c r="B37" s="348"/>
      <c r="C37" s="349"/>
      <c r="D37" s="278">
        <f>$C$33*D33</f>
        <v>-1</v>
      </c>
      <c r="E37" s="266">
        <f t="shared" ref="E37:I37" si="21">$C$33*E33</f>
        <v>0</v>
      </c>
      <c r="F37" s="286">
        <f t="shared" si="21"/>
        <v>-3</v>
      </c>
      <c r="G37" s="266">
        <f>$C$33*G33</f>
        <v>-0.19999999999999996</v>
      </c>
      <c r="H37" s="266">
        <f t="shared" si="21"/>
        <v>0</v>
      </c>
      <c r="I37" s="266">
        <f t="shared" si="21"/>
        <v>-0.4</v>
      </c>
      <c r="J37" s="267">
        <f>$C$33*J33-J32</f>
        <v>0</v>
      </c>
      <c r="K37" s="221"/>
      <c r="Q37" s="374"/>
      <c r="R37" s="380"/>
      <c r="S37" s="380"/>
      <c r="T37" s="379"/>
      <c r="U37" s="379"/>
      <c r="V37" s="379"/>
      <c r="W37" s="379"/>
      <c r="X37" s="379"/>
      <c r="Y37" s="379"/>
      <c r="Z37" s="379"/>
      <c r="AA37" s="379"/>
      <c r="AB37" s="374"/>
      <c r="AC37" s="374"/>
      <c r="AD37" s="374"/>
      <c r="AE37" s="374"/>
      <c r="AF37" s="374"/>
      <c r="AG37" s="374"/>
      <c r="AH37" s="374"/>
      <c r="AI37" s="374"/>
      <c r="AJ37" s="374"/>
      <c r="AK37" s="374"/>
      <c r="AL37" s="374"/>
    </row>
    <row r="38" spans="2:38" ht="15.75" thickBot="1" x14ac:dyDescent="0.3">
      <c r="D38" s="405">
        <f>D36+D37</f>
        <v>23</v>
      </c>
      <c r="E38" s="406">
        <f t="shared" ref="E38" si="22">E36+E37</f>
        <v>0</v>
      </c>
      <c r="F38" s="407">
        <f t="shared" ref="F38" si="23">F36+F37</f>
        <v>-2</v>
      </c>
      <c r="G38" s="408">
        <f t="shared" ref="G38" si="24">G36+G37</f>
        <v>0.2000000000000004</v>
      </c>
      <c r="H38" s="409">
        <f t="shared" ref="H38" si="25">H36+H37</f>
        <v>0</v>
      </c>
      <c r="I38" s="409">
        <f t="shared" ref="I38" si="26">I36+I37</f>
        <v>-1.6</v>
      </c>
      <c r="J38" s="410">
        <f t="shared" ref="J38" si="27">J36+J37</f>
        <v>0</v>
      </c>
      <c r="K38" s="305"/>
      <c r="Q38" s="374"/>
      <c r="R38" s="374"/>
      <c r="S38" s="374"/>
      <c r="T38" s="391"/>
      <c r="U38" s="391"/>
      <c r="V38" s="391"/>
      <c r="W38" s="391"/>
      <c r="X38" s="393"/>
      <c r="Y38" s="393"/>
      <c r="Z38" s="393"/>
      <c r="AA38" s="393"/>
      <c r="AB38" s="374"/>
      <c r="AC38" s="374"/>
      <c r="AD38" s="374"/>
      <c r="AE38" s="374"/>
      <c r="AF38" s="374"/>
      <c r="AG38" s="374"/>
      <c r="AH38" s="374"/>
      <c r="AI38" s="374"/>
      <c r="AJ38" s="374"/>
      <c r="AK38" s="374"/>
      <c r="AL38" s="374"/>
    </row>
    <row r="39" spans="2:38" x14ac:dyDescent="0.25">
      <c r="Q39" s="374"/>
      <c r="R39" s="374"/>
      <c r="S39" s="374"/>
      <c r="T39" s="374"/>
      <c r="U39" s="374"/>
      <c r="V39" s="374"/>
      <c r="W39" s="374"/>
      <c r="X39" s="374"/>
      <c r="Y39" s="374"/>
      <c r="Z39" s="374"/>
      <c r="AA39" s="374"/>
      <c r="AB39" s="374"/>
      <c r="AC39" s="374"/>
      <c r="AD39" s="374"/>
      <c r="AE39" s="374"/>
      <c r="AF39" s="374"/>
      <c r="AG39" s="374"/>
      <c r="AH39" s="374"/>
      <c r="AI39" s="374"/>
      <c r="AJ39" s="374"/>
      <c r="AK39" s="374"/>
      <c r="AL39" s="374"/>
    </row>
    <row r="40" spans="2:38" ht="15.75" thickBot="1" x14ac:dyDescent="0.3">
      <c r="Q40" s="374"/>
      <c r="R40" s="374"/>
      <c r="S40" s="374"/>
      <c r="T40" s="374"/>
      <c r="U40" s="374"/>
      <c r="V40" s="374"/>
      <c r="W40" s="374"/>
      <c r="X40" s="374"/>
      <c r="Y40" s="374"/>
      <c r="Z40" s="374"/>
      <c r="AA40" s="374"/>
      <c r="AB40" s="374"/>
      <c r="AC40" s="374"/>
      <c r="AD40" s="374"/>
      <c r="AE40" s="374"/>
      <c r="AF40" s="374"/>
      <c r="AG40" s="374"/>
      <c r="AH40" s="374"/>
      <c r="AI40" s="374"/>
      <c r="AJ40" s="374"/>
      <c r="AK40" s="374"/>
      <c r="AL40" s="374"/>
    </row>
    <row r="41" spans="2:38" ht="15.75" thickBot="1" x14ac:dyDescent="0.3">
      <c r="B41" s="330" t="s">
        <v>0</v>
      </c>
      <c r="C41" s="335" t="s">
        <v>1</v>
      </c>
      <c r="D41" s="337" t="s">
        <v>2</v>
      </c>
      <c r="E41" s="291" t="s">
        <v>3</v>
      </c>
      <c r="F41" s="189" t="s">
        <v>4</v>
      </c>
      <c r="G41" s="356" t="s">
        <v>5</v>
      </c>
      <c r="H41" s="189" t="s">
        <v>6</v>
      </c>
      <c r="I41" s="414" t="s">
        <v>7</v>
      </c>
      <c r="J41" s="301"/>
      <c r="K41" s="301"/>
      <c r="Q41" s="374"/>
      <c r="R41" s="380"/>
      <c r="S41" s="380"/>
      <c r="T41" s="380"/>
      <c r="U41" s="375"/>
      <c r="V41" s="375"/>
      <c r="W41" s="375"/>
      <c r="X41" s="375"/>
      <c r="Y41" s="375"/>
      <c r="Z41" s="375"/>
      <c r="AA41" s="375"/>
      <c r="AB41" s="374"/>
      <c r="AC41" s="374"/>
      <c r="AD41" s="374"/>
      <c r="AE41" s="374"/>
      <c r="AF41" s="374"/>
      <c r="AG41" s="374"/>
      <c r="AH41" s="374"/>
      <c r="AI41" s="374"/>
      <c r="AJ41" s="374"/>
      <c r="AK41" s="374"/>
      <c r="AL41" s="374"/>
    </row>
    <row r="42" spans="2:38" ht="19.5" thickBot="1" x14ac:dyDescent="0.3">
      <c r="B42" s="332"/>
      <c r="C42" s="350"/>
      <c r="D42" s="333"/>
      <c r="E42" s="292">
        <v>6</v>
      </c>
      <c r="F42" s="276">
        <v>-1</v>
      </c>
      <c r="G42" s="361">
        <v>2</v>
      </c>
      <c r="H42" s="276">
        <v>0</v>
      </c>
      <c r="I42" s="415">
        <v>0</v>
      </c>
      <c r="J42" s="225"/>
      <c r="K42" s="225"/>
      <c r="Q42" s="374"/>
      <c r="R42" s="380"/>
      <c r="S42" s="380"/>
      <c r="T42" s="380"/>
      <c r="U42" s="376"/>
      <c r="V42" s="376"/>
      <c r="W42" s="376"/>
      <c r="X42" s="376"/>
      <c r="Y42" s="376"/>
      <c r="Z42" s="377"/>
      <c r="AA42" s="377"/>
      <c r="AB42" s="374"/>
      <c r="AC42" s="374"/>
      <c r="AD42" s="374"/>
      <c r="AE42" s="374"/>
      <c r="AF42" s="374"/>
      <c r="AG42" s="374"/>
      <c r="AH42" s="374"/>
      <c r="AI42" s="374"/>
      <c r="AJ42" s="374"/>
      <c r="AK42" s="374"/>
      <c r="AL42" s="374"/>
    </row>
    <row r="43" spans="2:38" ht="19.5" thickBot="1" x14ac:dyDescent="0.3">
      <c r="B43" s="288" t="s">
        <v>22</v>
      </c>
      <c r="C43" s="299">
        <f>F42</f>
        <v>-1</v>
      </c>
      <c r="D43" s="284">
        <f>D33/$F$33</f>
        <v>0.33333333333333331</v>
      </c>
      <c r="E43" s="284">
        <f t="shared" ref="E43:I43" si="28">E33/$F$33</f>
        <v>0</v>
      </c>
      <c r="F43" s="284">
        <f t="shared" si="28"/>
        <v>1</v>
      </c>
      <c r="G43" s="284">
        <f t="shared" si="28"/>
        <v>6.6666666666666652E-2</v>
      </c>
      <c r="H43" s="284">
        <f t="shared" si="28"/>
        <v>0</v>
      </c>
      <c r="I43" s="289">
        <f t="shared" si="28"/>
        <v>0.13333333333333333</v>
      </c>
      <c r="J43" s="290">
        <f>D43/I43</f>
        <v>2.5</v>
      </c>
      <c r="Q43" s="374"/>
      <c r="R43" s="378"/>
      <c r="S43" s="379"/>
      <c r="T43" s="376"/>
      <c r="U43" s="376"/>
      <c r="V43" s="376"/>
      <c r="W43" s="376"/>
      <c r="X43" s="376"/>
      <c r="Y43" s="376"/>
      <c r="Z43" s="376"/>
      <c r="AA43" s="376"/>
      <c r="AB43" s="376"/>
      <c r="AC43" s="374"/>
      <c r="AD43" s="374"/>
      <c r="AE43" s="374"/>
      <c r="AF43" s="374"/>
      <c r="AG43" s="374"/>
      <c r="AH43" s="374"/>
      <c r="AI43" s="374"/>
      <c r="AJ43" s="374"/>
      <c r="AK43" s="374"/>
      <c r="AL43" s="374"/>
    </row>
    <row r="44" spans="2:38" ht="19.5" thickBot="1" x14ac:dyDescent="0.3">
      <c r="B44" s="296" t="s">
        <v>24</v>
      </c>
      <c r="C44" s="297">
        <f>H42</f>
        <v>0</v>
      </c>
      <c r="D44" s="294">
        <f>D34-D$43*$F34</f>
        <v>8.6666666666666661</v>
      </c>
      <c r="E44" s="294">
        <f t="shared" ref="E44:I44" si="29">E34-E$43*$F34</f>
        <v>0</v>
      </c>
      <c r="F44" s="294">
        <f t="shared" si="29"/>
        <v>0</v>
      </c>
      <c r="G44" s="364">
        <f t="shared" si="29"/>
        <v>0.53333333333333344</v>
      </c>
      <c r="H44" s="294">
        <f t="shared" si="29"/>
        <v>1</v>
      </c>
      <c r="I44" s="289">
        <f t="shared" si="29"/>
        <v>-0.93333333333333335</v>
      </c>
      <c r="J44" s="418">
        <f t="shared" ref="J44:J45" si="30">D44/I44</f>
        <v>-9.2857142857142847</v>
      </c>
      <c r="Q44" s="374"/>
      <c r="R44" s="378"/>
      <c r="S44" s="379"/>
      <c r="T44" s="376"/>
      <c r="U44" s="376"/>
      <c r="V44" s="376"/>
      <c r="W44" s="376"/>
      <c r="X44" s="376"/>
      <c r="Y44" s="376"/>
      <c r="Z44" s="376"/>
      <c r="AA44" s="376"/>
      <c r="AB44" s="376"/>
      <c r="AC44" s="374"/>
      <c r="AD44" s="374"/>
      <c r="AE44" s="374"/>
      <c r="AF44" s="374"/>
      <c r="AG44" s="374"/>
      <c r="AH44" s="374"/>
      <c r="AI44" s="374"/>
      <c r="AJ44" s="374"/>
      <c r="AK44" s="374"/>
      <c r="AL44" s="374"/>
    </row>
    <row r="45" spans="2:38" ht="19.5" thickBot="1" x14ac:dyDescent="0.3">
      <c r="B45" s="279" t="s">
        <v>21</v>
      </c>
      <c r="C45" s="298">
        <f>E42</f>
        <v>6</v>
      </c>
      <c r="D45" s="282">
        <f>D35-D$43*$F35</f>
        <v>4</v>
      </c>
      <c r="E45" s="282">
        <f t="shared" ref="E45:I45" si="31">E35-E$43*$F35</f>
        <v>1</v>
      </c>
      <c r="F45" s="282">
        <f t="shared" si="31"/>
        <v>0</v>
      </c>
      <c r="G45" s="412">
        <f t="shared" si="31"/>
        <v>0.4</v>
      </c>
      <c r="H45" s="282">
        <f t="shared" si="31"/>
        <v>0</v>
      </c>
      <c r="I45" s="416">
        <f t="shared" si="31"/>
        <v>-0.2</v>
      </c>
      <c r="J45" s="418">
        <f t="shared" si="30"/>
        <v>-20</v>
      </c>
      <c r="Q45" s="374"/>
      <c r="R45" s="378"/>
      <c r="S45" s="379"/>
      <c r="T45" s="376"/>
      <c r="U45" s="376"/>
      <c r="V45" s="376"/>
      <c r="W45" s="376"/>
      <c r="X45" s="376"/>
      <c r="Y45" s="376"/>
      <c r="Z45" s="376"/>
      <c r="AA45" s="376"/>
      <c r="AB45" s="376"/>
      <c r="AC45" s="374"/>
      <c r="AD45" s="374"/>
      <c r="AE45" s="374"/>
      <c r="AF45" s="374"/>
      <c r="AG45" s="374"/>
      <c r="AH45" s="374"/>
      <c r="AI45" s="374"/>
      <c r="AJ45" s="374"/>
      <c r="AK45" s="374"/>
      <c r="AL45" s="374"/>
    </row>
    <row r="46" spans="2:38" x14ac:dyDescent="0.25">
      <c r="B46" s="346" t="s">
        <v>8</v>
      </c>
      <c r="C46" s="347"/>
      <c r="D46" s="277">
        <f>$C$43*D43+$C$44*D44+$C$45*D45</f>
        <v>23.666666666666668</v>
      </c>
      <c r="E46" s="264">
        <f>$C$43*E43+$C$44*E44+$C$45*E45-E42</f>
        <v>0</v>
      </c>
      <c r="F46" s="264">
        <f t="shared" ref="F46:H46" si="32">$C$43*F43+$C$44*F44+$C$45*F45-F42</f>
        <v>0</v>
      </c>
      <c r="G46" s="413">
        <f>$C$43*G43+$C$44*G44+$C$45*G45-G42</f>
        <v>0.33333333333333393</v>
      </c>
      <c r="H46" s="264">
        <f t="shared" si="32"/>
        <v>0</v>
      </c>
      <c r="I46" s="417">
        <f>$C$43*I43+$C$44*I44+$C$45*I45-I42</f>
        <v>-1.3333333333333335</v>
      </c>
      <c r="J46" s="221"/>
      <c r="K46" s="221"/>
      <c r="Q46" s="374"/>
      <c r="R46" s="380"/>
      <c r="S46" s="380"/>
      <c r="T46" s="379"/>
      <c r="U46" s="379"/>
      <c r="V46" s="379"/>
      <c r="W46" s="379"/>
      <c r="X46" s="379"/>
      <c r="Y46" s="379"/>
      <c r="Z46" s="379"/>
      <c r="AA46" s="379"/>
      <c r="AB46" s="374"/>
      <c r="AC46" s="374"/>
      <c r="AD46" s="374"/>
      <c r="AE46" s="374"/>
      <c r="AF46" s="374"/>
      <c r="AG46" s="374"/>
      <c r="AH46" s="374"/>
      <c r="AI46" s="374"/>
      <c r="AJ46" s="374"/>
      <c r="AK46" s="374"/>
      <c r="AL46" s="374"/>
    </row>
    <row r="47" spans="2:38" ht="15.75" thickBot="1" x14ac:dyDescent="0.3">
      <c r="B47" s="348"/>
      <c r="C47" s="349"/>
      <c r="D47" s="278"/>
      <c r="E47" s="266"/>
      <c r="F47" s="266"/>
      <c r="G47" s="266"/>
      <c r="H47" s="266"/>
      <c r="I47" s="267"/>
      <c r="J47" s="221"/>
      <c r="K47" s="221"/>
      <c r="Q47" s="374"/>
      <c r="R47" s="380"/>
      <c r="S47" s="380"/>
      <c r="T47" s="379"/>
      <c r="U47" s="379"/>
      <c r="V47" s="379"/>
      <c r="W47" s="379"/>
      <c r="X47" s="379"/>
      <c r="Y47" s="379"/>
      <c r="Z47" s="379"/>
      <c r="AA47" s="379"/>
      <c r="AB47" s="374"/>
      <c r="AC47" s="374"/>
      <c r="AD47" s="374"/>
      <c r="AE47" s="374"/>
      <c r="AF47" s="374"/>
      <c r="AG47" s="374"/>
      <c r="AH47" s="374"/>
      <c r="AI47" s="374"/>
      <c r="AJ47" s="374"/>
      <c r="AK47" s="374"/>
      <c r="AL47" s="374"/>
    </row>
    <row r="48" spans="2:38" x14ac:dyDescent="0.25">
      <c r="D48" s="304"/>
      <c r="E48" s="306"/>
      <c r="F48" s="304"/>
      <c r="G48" s="304"/>
      <c r="H48" s="305"/>
      <c r="I48" s="305"/>
      <c r="J48" s="305"/>
      <c r="K48" s="305"/>
      <c r="Q48" s="374"/>
      <c r="R48" s="374"/>
      <c r="S48" s="374"/>
      <c r="T48" s="391"/>
      <c r="U48" s="391"/>
      <c r="V48" s="391"/>
      <c r="W48" s="391"/>
      <c r="X48" s="393"/>
      <c r="Y48" s="393"/>
      <c r="Z48" s="393"/>
      <c r="AA48" s="393"/>
      <c r="AB48" s="374"/>
      <c r="AC48" s="374"/>
      <c r="AD48" s="374"/>
      <c r="AE48" s="374"/>
      <c r="AF48" s="374"/>
      <c r="AG48" s="374"/>
      <c r="AH48" s="374"/>
      <c r="AI48" s="374"/>
      <c r="AJ48" s="374"/>
      <c r="AK48" s="374"/>
      <c r="AL48" s="374"/>
    </row>
    <row r="49" spans="2:38" x14ac:dyDescent="0.25">
      <c r="Q49" s="374"/>
      <c r="R49" s="374"/>
      <c r="S49" s="374"/>
      <c r="T49" s="374"/>
      <c r="U49" s="374"/>
      <c r="V49" s="374"/>
      <c r="W49" s="374"/>
      <c r="X49" s="374"/>
      <c r="Y49" s="374"/>
      <c r="Z49" s="374"/>
      <c r="AA49" s="374"/>
      <c r="AB49" s="374"/>
      <c r="AC49" s="374"/>
      <c r="AD49" s="374"/>
      <c r="AE49" s="374"/>
      <c r="AF49" s="374"/>
      <c r="AG49" s="374"/>
      <c r="AH49" s="374"/>
      <c r="AI49" s="374"/>
      <c r="AJ49" s="374"/>
      <c r="AK49" s="374"/>
      <c r="AL49" s="374"/>
    </row>
    <row r="50" spans="2:38" ht="15.75" thickBot="1" x14ac:dyDescent="0.3">
      <c r="Q50" s="374"/>
      <c r="R50" s="380"/>
      <c r="S50" s="380"/>
      <c r="T50" s="380"/>
      <c r="U50" s="375"/>
      <c r="V50" s="375"/>
      <c r="W50" s="375"/>
      <c r="X50" s="375"/>
      <c r="Y50" s="375"/>
      <c r="Z50" s="375"/>
      <c r="AA50" s="374"/>
      <c r="AB50" s="374"/>
      <c r="AC50" s="374"/>
      <c r="AD50" s="374"/>
      <c r="AE50" s="374"/>
      <c r="AF50" s="374"/>
      <c r="AG50" s="374"/>
      <c r="AH50" s="374"/>
      <c r="AI50" s="374"/>
      <c r="AJ50" s="374"/>
      <c r="AK50" s="374"/>
      <c r="AL50" s="374"/>
    </row>
    <row r="51" spans="2:38" ht="19.5" thickBot="1" x14ac:dyDescent="0.3">
      <c r="B51" s="352" t="s">
        <v>0</v>
      </c>
      <c r="C51" s="353" t="s">
        <v>1</v>
      </c>
      <c r="D51" s="354" t="s">
        <v>2</v>
      </c>
      <c r="E51" s="355" t="s">
        <v>3</v>
      </c>
      <c r="F51" s="356" t="s">
        <v>4</v>
      </c>
      <c r="G51" s="356" t="s">
        <v>5</v>
      </c>
      <c r="H51" s="356" t="s">
        <v>6</v>
      </c>
      <c r="I51" s="420" t="s">
        <v>7</v>
      </c>
      <c r="J51" s="301"/>
      <c r="Q51" s="374"/>
      <c r="R51" s="380"/>
      <c r="S51" s="380"/>
      <c r="T51" s="380"/>
      <c r="U51" s="376"/>
      <c r="V51" s="376"/>
      <c r="W51" s="376"/>
      <c r="X51" s="376"/>
      <c r="Y51" s="376"/>
      <c r="Z51" s="377"/>
      <c r="AA51" s="374"/>
      <c r="AB51" s="374"/>
      <c r="AC51" s="374"/>
      <c r="AD51" s="374"/>
      <c r="AE51" s="374"/>
      <c r="AF51" s="374"/>
      <c r="AG51" s="374"/>
      <c r="AH51" s="374"/>
      <c r="AI51" s="374"/>
      <c r="AJ51" s="374"/>
      <c r="AK51" s="374"/>
      <c r="AL51" s="374"/>
    </row>
    <row r="52" spans="2:38" ht="19.5" thickBot="1" x14ac:dyDescent="0.3">
      <c r="B52" s="357"/>
      <c r="C52" s="358"/>
      <c r="D52" s="359"/>
      <c r="E52" s="360">
        <v>6</v>
      </c>
      <c r="F52" s="361">
        <v>-1</v>
      </c>
      <c r="G52" s="361">
        <v>2</v>
      </c>
      <c r="H52" s="361">
        <v>0</v>
      </c>
      <c r="I52" s="421">
        <v>0</v>
      </c>
      <c r="J52" s="225"/>
      <c r="Q52" s="374"/>
      <c r="R52" s="378"/>
      <c r="S52" s="379"/>
      <c r="T52" s="376"/>
      <c r="U52" s="376"/>
      <c r="V52" s="376"/>
      <c r="W52" s="376"/>
      <c r="X52" s="376"/>
      <c r="Y52" s="376"/>
      <c r="Z52" s="376"/>
      <c r="AA52" s="374"/>
      <c r="AB52" s="374"/>
      <c r="AC52" s="374"/>
      <c r="AD52" s="374"/>
      <c r="AE52" s="374"/>
      <c r="AF52" s="374"/>
      <c r="AG52" s="374"/>
      <c r="AH52" s="374"/>
      <c r="AI52" s="374"/>
      <c r="AJ52" s="374"/>
      <c r="AK52" s="374"/>
      <c r="AL52" s="374"/>
    </row>
    <row r="53" spans="2:38" ht="18.75" x14ac:dyDescent="0.25">
      <c r="B53" s="362" t="str">
        <f>I51</f>
        <v>х5</v>
      </c>
      <c r="C53" s="363">
        <f>I52</f>
        <v>0</v>
      </c>
      <c r="D53" s="308">
        <f>D43/$I$43</f>
        <v>2.5</v>
      </c>
      <c r="E53" s="364">
        <f t="shared" ref="E53:I53" si="33">E43/$I$43</f>
        <v>0</v>
      </c>
      <c r="F53" s="364">
        <f t="shared" si="33"/>
        <v>7.5</v>
      </c>
      <c r="G53" s="364">
        <f t="shared" si="33"/>
        <v>0.49999999999999989</v>
      </c>
      <c r="H53" s="364">
        <f t="shared" si="33"/>
        <v>0</v>
      </c>
      <c r="I53" s="422">
        <f t="shared" si="33"/>
        <v>1</v>
      </c>
      <c r="J53" s="376"/>
      <c r="Q53" s="374"/>
      <c r="R53" s="378"/>
      <c r="S53" s="379"/>
      <c r="T53" s="376"/>
      <c r="U53" s="376"/>
      <c r="V53" s="376"/>
      <c r="W53" s="376"/>
      <c r="X53" s="376"/>
      <c r="Y53" s="376"/>
      <c r="Z53" s="376"/>
      <c r="AA53" s="374"/>
      <c r="AB53" s="374"/>
      <c r="AC53" s="374"/>
      <c r="AD53" s="374"/>
      <c r="AE53" s="374"/>
      <c r="AF53" s="374"/>
      <c r="AG53" s="374"/>
      <c r="AH53" s="374"/>
      <c r="AI53" s="374"/>
      <c r="AJ53" s="374"/>
      <c r="AK53" s="374"/>
      <c r="AL53" s="374"/>
    </row>
    <row r="54" spans="2:38" ht="18.75" x14ac:dyDescent="0.25">
      <c r="B54" s="365" t="s">
        <v>24</v>
      </c>
      <c r="C54" s="366">
        <f>H52</f>
        <v>0</v>
      </c>
      <c r="D54" s="308">
        <f>D44-D$53*$I44</f>
        <v>11</v>
      </c>
      <c r="E54" s="364">
        <f t="shared" ref="E54:I55" si="34">E44-E$53*$I44</f>
        <v>0</v>
      </c>
      <c r="F54" s="364">
        <f t="shared" si="34"/>
        <v>7</v>
      </c>
      <c r="G54" s="364">
        <f t="shared" si="34"/>
        <v>1</v>
      </c>
      <c r="H54" s="364">
        <f t="shared" si="34"/>
        <v>1</v>
      </c>
      <c r="I54" s="422">
        <f t="shared" si="34"/>
        <v>0</v>
      </c>
      <c r="J54" s="376"/>
      <c r="Q54" s="374"/>
      <c r="R54" s="378"/>
      <c r="S54" s="379"/>
      <c r="T54" s="376"/>
      <c r="U54" s="376"/>
      <c r="V54" s="376"/>
      <c r="W54" s="376"/>
      <c r="X54" s="376"/>
      <c r="Y54" s="376"/>
      <c r="Z54" s="376"/>
      <c r="AA54" s="374"/>
      <c r="AB54" s="374"/>
      <c r="AC54" s="374"/>
      <c r="AD54" s="374"/>
      <c r="AE54" s="374"/>
      <c r="AF54" s="374"/>
      <c r="AG54" s="374"/>
      <c r="AH54" s="374"/>
      <c r="AI54" s="374"/>
      <c r="AJ54" s="374"/>
      <c r="AK54" s="374"/>
      <c r="AL54" s="374"/>
    </row>
    <row r="55" spans="2:38" ht="19.5" thickBot="1" x14ac:dyDescent="0.3">
      <c r="B55" s="367" t="s">
        <v>21</v>
      </c>
      <c r="C55" s="363">
        <f>E52</f>
        <v>6</v>
      </c>
      <c r="D55" s="308">
        <f>D45-D$53*$I45</f>
        <v>4.5</v>
      </c>
      <c r="E55" s="364">
        <f t="shared" si="34"/>
        <v>1</v>
      </c>
      <c r="F55" s="364">
        <f t="shared" si="34"/>
        <v>1.5</v>
      </c>
      <c r="G55" s="364">
        <f t="shared" si="34"/>
        <v>0.5</v>
      </c>
      <c r="H55" s="364">
        <f t="shared" si="34"/>
        <v>0</v>
      </c>
      <c r="I55" s="422">
        <f t="shared" si="34"/>
        <v>0</v>
      </c>
      <c r="J55" s="376"/>
      <c r="Q55" s="374"/>
      <c r="R55" s="380"/>
      <c r="S55" s="380"/>
      <c r="T55" s="379"/>
      <c r="U55" s="379"/>
      <c r="V55" s="379"/>
      <c r="W55" s="379"/>
      <c r="X55" s="379"/>
      <c r="Y55" s="379"/>
      <c r="Z55" s="379"/>
      <c r="AA55" s="374"/>
      <c r="AB55" s="374"/>
      <c r="AC55" s="374"/>
      <c r="AD55" s="374"/>
      <c r="AE55" s="374"/>
      <c r="AF55" s="374"/>
      <c r="AG55" s="374"/>
      <c r="AH55" s="374"/>
      <c r="AI55" s="374"/>
      <c r="AJ55" s="374"/>
      <c r="AK55" s="374"/>
      <c r="AL55" s="374"/>
    </row>
    <row r="56" spans="2:38" x14ac:dyDescent="0.25">
      <c r="B56" s="368" t="s">
        <v>8</v>
      </c>
      <c r="C56" s="369"/>
      <c r="D56" s="419">
        <f>$C$53*D53+$C$54*D54+$C$55*D55</f>
        <v>27</v>
      </c>
      <c r="E56" s="370">
        <f>$C$53*E53+$C$54*E54+$C$55*E55-E52</f>
        <v>0</v>
      </c>
      <c r="F56" s="370">
        <f t="shared" ref="F56:I56" si="35">$C$53*F53+$C$54*F54+$C$55*F55-F52</f>
        <v>10</v>
      </c>
      <c r="G56" s="370">
        <f t="shared" si="35"/>
        <v>1</v>
      </c>
      <c r="H56" s="370">
        <f t="shared" si="35"/>
        <v>0</v>
      </c>
      <c r="I56" s="423">
        <f t="shared" si="35"/>
        <v>0</v>
      </c>
      <c r="J56" s="221"/>
      <c r="Q56" s="374"/>
      <c r="R56" s="374"/>
      <c r="S56" s="374"/>
      <c r="T56" s="374"/>
      <c r="U56" s="374"/>
      <c r="V56" s="374"/>
      <c r="W56" s="374"/>
      <c r="X56" s="374"/>
      <c r="Y56" s="374"/>
      <c r="Z56" s="374"/>
      <c r="AA56" s="374"/>
      <c r="AB56" s="374"/>
      <c r="AC56" s="374"/>
      <c r="AD56" s="374"/>
      <c r="AE56" s="374"/>
      <c r="AF56" s="374"/>
      <c r="AG56" s="374"/>
      <c r="AH56" s="374"/>
      <c r="AI56" s="374"/>
      <c r="AJ56" s="374"/>
      <c r="AK56" s="374"/>
      <c r="AL56" s="374"/>
    </row>
    <row r="57" spans="2:38" ht="15.75" thickBot="1" x14ac:dyDescent="0.3">
      <c r="B57" s="371"/>
      <c r="C57" s="372"/>
      <c r="D57" s="373"/>
      <c r="E57" s="373"/>
      <c r="F57" s="373"/>
      <c r="G57" s="373"/>
      <c r="H57" s="373"/>
      <c r="I57" s="424"/>
      <c r="J57" s="221"/>
      <c r="Q57" s="374"/>
      <c r="R57" s="374"/>
      <c r="S57" s="374"/>
      <c r="T57" s="374"/>
      <c r="U57" s="374"/>
      <c r="V57" s="374"/>
      <c r="W57" s="374"/>
      <c r="X57" s="374"/>
      <c r="Y57" s="374"/>
      <c r="Z57" s="374"/>
      <c r="AA57" s="374"/>
      <c r="AB57" s="374"/>
      <c r="AC57" s="374"/>
      <c r="AD57" s="374"/>
      <c r="AE57" s="374"/>
      <c r="AF57" s="374"/>
      <c r="AG57" s="374"/>
      <c r="AH57" s="374"/>
      <c r="AI57" s="374"/>
      <c r="AJ57" s="374"/>
      <c r="AK57" s="374"/>
      <c r="AL57" s="374"/>
    </row>
    <row r="58" spans="2:38" ht="15.75" thickBot="1" x14ac:dyDescent="0.3">
      <c r="Q58" s="374"/>
      <c r="R58" s="374"/>
      <c r="S58" s="374"/>
      <c r="T58" s="374"/>
      <c r="U58" s="374"/>
      <c r="V58" s="374"/>
      <c r="W58" s="374"/>
      <c r="X58" s="374"/>
      <c r="Y58" s="374"/>
      <c r="Z58" s="374"/>
      <c r="AA58" s="374"/>
      <c r="AB58" s="374"/>
      <c r="AC58" s="374"/>
      <c r="AD58" s="374"/>
      <c r="AE58" s="374"/>
      <c r="AF58" s="374"/>
      <c r="AG58" s="374"/>
      <c r="AH58" s="374"/>
      <c r="AI58" s="374"/>
      <c r="AJ58" s="374"/>
      <c r="AK58" s="374"/>
      <c r="AL58" s="374"/>
    </row>
    <row r="59" spans="2:38" x14ac:dyDescent="0.25">
      <c r="E59" s="425" t="s">
        <v>21</v>
      </c>
      <c r="F59" s="426" t="s">
        <v>22</v>
      </c>
      <c r="G59" s="426" t="s">
        <v>23</v>
      </c>
      <c r="H59" s="426" t="s">
        <v>24</v>
      </c>
      <c r="I59" s="427" t="s">
        <v>25</v>
      </c>
      <c r="Q59" s="374"/>
      <c r="R59" s="374"/>
      <c r="S59" s="374"/>
      <c r="T59" s="374"/>
      <c r="U59" s="374"/>
      <c r="V59" s="374"/>
      <c r="W59" s="374"/>
      <c r="X59" s="374"/>
      <c r="Y59" s="374"/>
      <c r="Z59" s="374"/>
      <c r="AA59" s="374"/>
      <c r="AB59" s="374"/>
      <c r="AC59" s="374"/>
      <c r="AD59" s="374"/>
      <c r="AE59" s="374"/>
      <c r="AF59" s="374"/>
      <c r="AG59" s="374"/>
      <c r="AH59" s="374"/>
      <c r="AI59" s="374"/>
      <c r="AJ59" s="374"/>
      <c r="AK59" s="374"/>
      <c r="AL59" s="374"/>
    </row>
    <row r="60" spans="2:38" ht="15.75" thickBot="1" x14ac:dyDescent="0.3">
      <c r="E60" s="10">
        <f>D55</f>
        <v>4.5</v>
      </c>
      <c r="F60" s="11">
        <f>0</f>
        <v>0</v>
      </c>
      <c r="G60" s="11">
        <v>0</v>
      </c>
      <c r="H60" s="11">
        <f>D54</f>
        <v>11</v>
      </c>
      <c r="I60" s="12">
        <f>D53</f>
        <v>2.5</v>
      </c>
      <c r="Q60" s="374"/>
      <c r="R60" s="374"/>
      <c r="S60" s="374"/>
      <c r="T60" s="374"/>
      <c r="U60" s="374"/>
      <c r="V60" s="374"/>
      <c r="W60" s="374"/>
      <c r="X60" s="374"/>
      <c r="Y60" s="374"/>
      <c r="Z60" s="374"/>
      <c r="AA60" s="374"/>
      <c r="AB60" s="374"/>
      <c r="AC60" s="374"/>
      <c r="AD60" s="374"/>
      <c r="AE60" s="374"/>
      <c r="AF60" s="374"/>
      <c r="AG60" s="374"/>
      <c r="AH60" s="374"/>
      <c r="AI60" s="374"/>
      <c r="AJ60" s="374"/>
      <c r="AK60" s="374"/>
      <c r="AL60" s="374"/>
    </row>
    <row r="61" spans="2:38" ht="15.75" thickBot="1" x14ac:dyDescent="0.3">
      <c r="Q61" s="374"/>
      <c r="R61" s="374"/>
      <c r="S61" s="374"/>
      <c r="T61" s="374"/>
      <c r="U61" s="374"/>
      <c r="V61" s="374"/>
      <c r="W61" s="374"/>
      <c r="X61" s="374"/>
      <c r="Y61" s="374"/>
      <c r="Z61" s="374"/>
      <c r="AA61" s="374"/>
      <c r="AB61" s="374"/>
      <c r="AC61" s="374"/>
      <c r="AD61" s="374"/>
      <c r="AE61" s="374"/>
      <c r="AF61" s="374"/>
      <c r="AG61" s="374"/>
      <c r="AH61" s="374"/>
      <c r="AI61" s="374"/>
      <c r="AJ61" s="374"/>
      <c r="AK61" s="374"/>
      <c r="AL61" s="374"/>
    </row>
    <row r="62" spans="2:38" x14ac:dyDescent="0.25">
      <c r="E62" s="5">
        <f>2*E60+3*F60+G60</f>
        <v>9</v>
      </c>
      <c r="F62" s="6">
        <v>9</v>
      </c>
      <c r="G62" s="7" t="b">
        <f>EXACT(E62,F62)</f>
        <v>1</v>
      </c>
      <c r="Q62" s="374"/>
      <c r="R62" s="374"/>
      <c r="S62" s="374"/>
      <c r="T62" s="374"/>
      <c r="U62" s="374"/>
      <c r="V62" s="374"/>
      <c r="W62" s="374"/>
      <c r="X62" s="374"/>
      <c r="Y62" s="374"/>
      <c r="Z62" s="374"/>
      <c r="AA62" s="374"/>
      <c r="AB62" s="374"/>
      <c r="AC62" s="374"/>
      <c r="AD62" s="374"/>
      <c r="AE62" s="374"/>
      <c r="AF62" s="374"/>
      <c r="AG62" s="374"/>
      <c r="AH62" s="374"/>
      <c r="AI62" s="374"/>
      <c r="AJ62" s="374"/>
      <c r="AK62" s="374"/>
      <c r="AL62" s="374"/>
    </row>
    <row r="63" spans="2:38" x14ac:dyDescent="0.25">
      <c r="E63" s="8">
        <f>-2*E60+4*F60+H60</f>
        <v>2</v>
      </c>
      <c r="F63" s="1">
        <v>2</v>
      </c>
      <c r="G63" s="9" t="b">
        <f t="shared" ref="G63:G64" si="36">EXACT(E63,F63)</f>
        <v>1</v>
      </c>
      <c r="Q63" s="374"/>
      <c r="R63" s="374"/>
      <c r="S63" s="374"/>
      <c r="T63" s="374"/>
      <c r="U63" s="374"/>
      <c r="V63" s="374"/>
      <c r="W63" s="374"/>
      <c r="X63" s="374"/>
      <c r="Y63" s="374"/>
      <c r="Z63" s="374"/>
      <c r="AA63" s="374"/>
      <c r="AB63" s="374"/>
      <c r="AC63" s="374"/>
      <c r="AD63" s="374"/>
      <c r="AE63" s="374"/>
      <c r="AF63" s="374"/>
      <c r="AG63" s="374"/>
      <c r="AH63" s="374"/>
      <c r="AI63" s="374"/>
      <c r="AJ63" s="374"/>
      <c r="AK63" s="374"/>
      <c r="AL63" s="374"/>
    </row>
    <row r="64" spans="2:38" ht="15.75" thickBot="1" x14ac:dyDescent="0.3">
      <c r="E64" s="10">
        <f>5*E60+2*G60-I60</f>
        <v>20</v>
      </c>
      <c r="F64" s="11">
        <v>20</v>
      </c>
      <c r="G64" s="12" t="b">
        <f t="shared" si="36"/>
        <v>1</v>
      </c>
      <c r="Q64" s="374"/>
      <c r="R64" s="374"/>
      <c r="S64" s="374"/>
      <c r="T64" s="374"/>
      <c r="U64" s="374"/>
      <c r="V64" s="374"/>
      <c r="W64" s="374"/>
      <c r="X64" s="374"/>
      <c r="Y64" s="374"/>
      <c r="Z64" s="374"/>
      <c r="AA64" s="374"/>
      <c r="AB64" s="374"/>
      <c r="AC64" s="374"/>
      <c r="AD64" s="374"/>
      <c r="AE64" s="374"/>
      <c r="AF64" s="374"/>
      <c r="AG64" s="374"/>
      <c r="AH64" s="374"/>
      <c r="AI64" s="374"/>
      <c r="AJ64" s="374"/>
      <c r="AK64" s="374"/>
      <c r="AL64" s="374"/>
    </row>
    <row r="65" spans="1:38" ht="15.75" thickBot="1" x14ac:dyDescent="0.3">
      <c r="E65" s="381"/>
      <c r="F65" s="381"/>
      <c r="G65" s="381"/>
      <c r="Q65" s="374"/>
      <c r="R65" s="374"/>
      <c r="S65" s="374"/>
      <c r="T65" s="374"/>
      <c r="U65" s="374"/>
      <c r="V65" s="374"/>
      <c r="W65" s="374"/>
      <c r="X65" s="374"/>
      <c r="Y65" s="374"/>
      <c r="Z65" s="374"/>
      <c r="AA65" s="374"/>
      <c r="AB65" s="374"/>
      <c r="AC65" s="374"/>
      <c r="AD65" s="374"/>
      <c r="AE65" s="374"/>
      <c r="AF65" s="374"/>
      <c r="AG65" s="374"/>
      <c r="AH65" s="374"/>
      <c r="AI65" s="374"/>
      <c r="AJ65" s="374"/>
      <c r="AK65" s="374"/>
      <c r="AL65" s="374"/>
    </row>
    <row r="66" spans="1:38" ht="15.75" thickBot="1" x14ac:dyDescent="0.3">
      <c r="E66" s="258">
        <f>6*E60-F60+2*G60</f>
        <v>27</v>
      </c>
      <c r="F66" s="178">
        <f>D56</f>
        <v>27</v>
      </c>
      <c r="G66" s="259" t="b">
        <f t="shared" ref="G66" si="37">EXACT(E66,F66)</f>
        <v>1</v>
      </c>
    </row>
    <row r="73" spans="1:38" x14ac:dyDescent="0.25">
      <c r="B73" s="374"/>
      <c r="C73" s="374"/>
      <c r="D73" s="374"/>
      <c r="E73" s="374"/>
      <c r="F73" s="374"/>
      <c r="G73" s="374"/>
      <c r="H73" s="374"/>
      <c r="I73" s="374"/>
      <c r="J73" s="374"/>
      <c r="K73" s="374"/>
      <c r="L73" s="374"/>
      <c r="M73" s="374"/>
    </row>
    <row r="74" spans="1:38" x14ac:dyDescent="0.25">
      <c r="B74" s="374"/>
      <c r="C74" s="380"/>
      <c r="D74" s="380"/>
      <c r="E74" s="380"/>
      <c r="F74" s="375"/>
      <c r="G74" s="375"/>
      <c r="H74" s="375"/>
      <c r="I74" s="375"/>
      <c r="J74" s="375"/>
      <c r="K74" s="375"/>
      <c r="L74" s="374"/>
      <c r="M74" s="374"/>
    </row>
    <row r="75" spans="1:38" ht="18.75" x14ac:dyDescent="0.25">
      <c r="B75" s="374"/>
      <c r="C75" s="380"/>
      <c r="D75" s="380"/>
      <c r="E75" s="380"/>
      <c r="F75" s="376"/>
      <c r="G75" s="376"/>
      <c r="H75" s="376"/>
      <c r="I75" s="376"/>
      <c r="J75" s="376"/>
      <c r="K75" s="377"/>
      <c r="L75" s="374"/>
      <c r="M75" s="374"/>
    </row>
    <row r="76" spans="1:38" ht="18.75" x14ac:dyDescent="0.25">
      <c r="A76" s="381"/>
      <c r="B76" s="374"/>
      <c r="C76" s="378"/>
      <c r="D76" s="379"/>
      <c r="E76" s="376"/>
      <c r="F76" s="376"/>
      <c r="G76" s="376"/>
      <c r="H76" s="376"/>
      <c r="I76" s="376"/>
      <c r="J76" s="376"/>
      <c r="K76" s="376"/>
      <c r="L76" s="374"/>
      <c r="M76" s="374"/>
    </row>
    <row r="77" spans="1:38" ht="18.75" x14ac:dyDescent="0.25">
      <c r="A77" s="381"/>
      <c r="B77" s="374"/>
      <c r="C77" s="378"/>
      <c r="D77" s="379"/>
      <c r="E77" s="376"/>
      <c r="F77" s="376"/>
      <c r="G77" s="376"/>
      <c r="H77" s="376"/>
      <c r="I77" s="376"/>
      <c r="J77" s="376"/>
      <c r="K77" s="376"/>
      <c r="L77" s="374"/>
      <c r="M77" s="374"/>
    </row>
    <row r="78" spans="1:38" ht="18.75" x14ac:dyDescent="0.25">
      <c r="A78" s="381"/>
      <c r="B78" s="374"/>
      <c r="C78" s="378"/>
      <c r="D78" s="379"/>
      <c r="E78" s="376"/>
      <c r="F78" s="376"/>
      <c r="G78" s="376"/>
      <c r="H78" s="376"/>
      <c r="I78" s="376"/>
      <c r="J78" s="376"/>
      <c r="K78" s="376"/>
      <c r="L78" s="374"/>
      <c r="M78" s="374"/>
    </row>
    <row r="79" spans="1:38" x14ac:dyDescent="0.25">
      <c r="A79" s="381"/>
      <c r="B79" s="384"/>
      <c r="C79" s="384"/>
      <c r="D79" s="384"/>
      <c r="E79" s="382"/>
      <c r="F79" s="382"/>
      <c r="G79" s="375"/>
      <c r="H79" s="382"/>
      <c r="I79" s="382"/>
      <c r="J79" s="382"/>
      <c r="K79" s="379"/>
      <c r="L79" s="374"/>
      <c r="M79" s="374"/>
    </row>
    <row r="80" spans="1:38" ht="18.75" x14ac:dyDescent="0.25">
      <c r="A80" s="381"/>
      <c r="B80" s="384"/>
      <c r="C80" s="384"/>
      <c r="D80" s="384"/>
      <c r="E80" s="383"/>
      <c r="F80" s="383"/>
      <c r="G80" s="376"/>
      <c r="H80" s="383"/>
      <c r="I80" s="383"/>
      <c r="J80" s="387"/>
      <c r="K80" s="379"/>
      <c r="L80" s="374"/>
      <c r="M80" s="374"/>
    </row>
    <row r="81" spans="1:13" ht="18.75" x14ac:dyDescent="0.25">
      <c r="A81" s="381"/>
      <c r="B81" s="378"/>
      <c r="C81" s="379"/>
      <c r="D81" s="376"/>
      <c r="E81" s="376"/>
      <c r="F81" s="376"/>
      <c r="G81" s="376"/>
      <c r="H81" s="376"/>
      <c r="I81" s="376"/>
      <c r="J81" s="376"/>
      <c r="K81" s="374"/>
      <c r="L81" s="374"/>
      <c r="M81" s="374"/>
    </row>
    <row r="82" spans="1:13" ht="18.75" x14ac:dyDescent="0.25">
      <c r="A82" s="381"/>
      <c r="B82" s="385"/>
      <c r="C82" s="386"/>
      <c r="D82" s="383"/>
      <c r="E82" s="383"/>
      <c r="F82" s="383"/>
      <c r="G82" s="383"/>
      <c r="H82" s="383"/>
      <c r="I82" s="383"/>
      <c r="J82" s="383"/>
      <c r="K82" s="374"/>
      <c r="L82" s="374"/>
      <c r="M82" s="374"/>
    </row>
    <row r="83" spans="1:13" ht="18.75" x14ac:dyDescent="0.25">
      <c r="A83" s="381"/>
      <c r="B83" s="385"/>
      <c r="C83" s="386"/>
      <c r="D83" s="383"/>
      <c r="E83" s="383"/>
      <c r="F83" s="383"/>
      <c r="G83" s="383"/>
      <c r="H83" s="383"/>
      <c r="I83" s="383"/>
      <c r="J83" s="383"/>
      <c r="K83" s="381"/>
      <c r="L83" s="381"/>
    </row>
    <row r="84" spans="1:13" x14ac:dyDescent="0.25">
      <c r="A84" s="381"/>
      <c r="B84" s="384"/>
      <c r="C84" s="384"/>
      <c r="D84" s="386"/>
      <c r="E84" s="386"/>
      <c r="F84" s="386"/>
      <c r="G84" s="379"/>
      <c r="H84" s="386"/>
      <c r="I84" s="386"/>
      <c r="J84" s="386"/>
      <c r="K84" s="381"/>
      <c r="L84" s="381"/>
    </row>
    <row r="85" spans="1:13" x14ac:dyDescent="0.25">
      <c r="A85" s="381"/>
      <c r="B85" s="384"/>
      <c r="C85" s="384"/>
      <c r="D85" s="386"/>
      <c r="E85" s="386"/>
      <c r="F85" s="386"/>
      <c r="G85" s="386"/>
      <c r="H85" s="386"/>
      <c r="I85" s="386"/>
      <c r="J85" s="386"/>
      <c r="K85" s="381"/>
      <c r="L85" s="381"/>
    </row>
    <row r="86" spans="1:13" x14ac:dyDescent="0.25">
      <c r="A86" s="381"/>
      <c r="B86" s="381"/>
      <c r="C86" s="381"/>
      <c r="D86" s="381"/>
      <c r="E86" s="381"/>
      <c r="F86" s="381"/>
      <c r="G86" s="381"/>
      <c r="H86" s="381"/>
      <c r="I86" s="381"/>
      <c r="J86" s="381"/>
      <c r="K86" s="381"/>
      <c r="L86" s="381"/>
    </row>
    <row r="87" spans="1:13" x14ac:dyDescent="0.25">
      <c r="A87" s="381"/>
      <c r="B87" s="381"/>
      <c r="C87" s="381"/>
      <c r="D87" s="381"/>
      <c r="E87" s="381"/>
      <c r="F87" s="381"/>
      <c r="G87" s="381"/>
      <c r="H87" s="381"/>
      <c r="I87" s="381"/>
      <c r="J87" s="381"/>
      <c r="K87" s="381"/>
      <c r="L87" s="381"/>
    </row>
    <row r="88" spans="1:13" x14ac:dyDescent="0.25">
      <c r="A88" s="381"/>
      <c r="B88" s="381"/>
      <c r="C88" s="381"/>
      <c r="D88" s="381"/>
      <c r="E88" s="381"/>
      <c r="F88" s="381"/>
      <c r="G88" s="381"/>
      <c r="H88" s="381"/>
      <c r="I88" s="381"/>
      <c r="J88" s="381"/>
      <c r="K88" s="381"/>
      <c r="L88" s="381"/>
    </row>
    <row r="89" spans="1:13" x14ac:dyDescent="0.25">
      <c r="A89" s="381"/>
      <c r="B89" s="381"/>
      <c r="C89" s="381"/>
      <c r="D89" s="381"/>
      <c r="E89" s="381"/>
      <c r="F89" s="381"/>
      <c r="G89" s="381"/>
      <c r="H89" s="381"/>
      <c r="I89" s="381"/>
      <c r="J89" s="381"/>
      <c r="K89" s="381"/>
      <c r="L89" s="381"/>
    </row>
    <row r="90" spans="1:13" x14ac:dyDescent="0.25">
      <c r="A90" s="381"/>
      <c r="B90" s="381"/>
      <c r="C90" s="381"/>
      <c r="D90" s="381"/>
      <c r="E90" s="381"/>
      <c r="F90" s="381"/>
      <c r="G90" s="381"/>
      <c r="H90" s="381"/>
      <c r="I90" s="381"/>
      <c r="J90" s="381"/>
      <c r="K90" s="381"/>
      <c r="L90" s="381"/>
    </row>
    <row r="91" spans="1:13" x14ac:dyDescent="0.25">
      <c r="A91" s="381"/>
      <c r="B91" s="381"/>
      <c r="C91" s="381"/>
      <c r="D91" s="381"/>
      <c r="E91" s="381"/>
      <c r="F91" s="381"/>
      <c r="G91" s="381"/>
      <c r="H91" s="381"/>
      <c r="I91" s="381"/>
      <c r="J91" s="381"/>
      <c r="K91" s="381"/>
      <c r="L91" s="381"/>
    </row>
    <row r="92" spans="1:13" x14ac:dyDescent="0.25">
      <c r="A92" s="381"/>
      <c r="B92" s="381"/>
      <c r="C92" s="381"/>
      <c r="D92" s="381"/>
      <c r="E92" s="381"/>
      <c r="F92" s="381"/>
      <c r="G92" s="381"/>
      <c r="H92" s="381"/>
      <c r="I92" s="381"/>
      <c r="J92" s="381"/>
      <c r="K92" s="381"/>
      <c r="L92" s="381"/>
    </row>
  </sheetData>
  <mergeCells count="16">
    <mergeCell ref="C31:C32"/>
    <mergeCell ref="D31:D32"/>
    <mergeCell ref="B36:C37"/>
    <mergeCell ref="B20:B21"/>
    <mergeCell ref="C20:C21"/>
    <mergeCell ref="D20:D21"/>
    <mergeCell ref="B25:C26"/>
    <mergeCell ref="B31:B32"/>
    <mergeCell ref="B41:B42"/>
    <mergeCell ref="C41:C42"/>
    <mergeCell ref="D41:D42"/>
    <mergeCell ref="B46:C47"/>
    <mergeCell ref="B51:B52"/>
    <mergeCell ref="C51:C52"/>
    <mergeCell ref="D51:D52"/>
    <mergeCell ref="B56:C57"/>
  </mergeCells>
  <conditionalFormatting sqref="G62:G64">
    <cfRule type="cellIs" dxfId="11" priority="3" operator="equal">
      <formula>FALSE</formula>
    </cfRule>
    <cfRule type="cellIs" dxfId="10" priority="4" operator="equal">
      <formula>TRUE</formula>
    </cfRule>
  </conditionalFormatting>
  <conditionalFormatting sqref="G66">
    <cfRule type="cellIs" dxfId="9" priority="1" operator="equal">
      <formula>FALSE</formula>
    </cfRule>
    <cfRule type="cellIs" dxfId="8" priority="2" operator="equal">
      <formula>TRUE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PR_1</vt:lpstr>
      <vt:lpstr>Ind_1</vt:lpstr>
      <vt:lpstr>PR_2</vt:lpstr>
      <vt:lpstr>Ind_2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Бабенко</dc:creator>
  <cp:lastModifiedBy>Ваня Щедровський</cp:lastModifiedBy>
  <cp:lastPrinted>2016-03-26T15:46:35Z</cp:lastPrinted>
  <dcterms:created xsi:type="dcterms:W3CDTF">2016-03-26T12:23:30Z</dcterms:created>
  <dcterms:modified xsi:type="dcterms:W3CDTF">2022-09-24T10:26:34Z</dcterms:modified>
</cp:coreProperties>
</file>