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lukerooney/Desktop/projects/nand2tetris/"/>
    </mc:Choice>
  </mc:AlternateContent>
  <bookViews>
    <workbookView xWindow="0" yWindow="460" windowWidth="28800" windowHeight="17460" tabRatio="500" activeTab="3"/>
  </bookViews>
  <sheets>
    <sheet name="MASTER" sheetId="1" r:id="rId1"/>
    <sheet name="CPU" sheetId="4" r:id="rId2"/>
    <sheet name="CPU TREE" sheetId="6" r:id="rId3"/>
    <sheet name="Parts List" sheetId="7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7" l="1"/>
  <c r="C11" i="7"/>
  <c r="C8" i="7"/>
  <c r="C17" i="7"/>
  <c r="C16" i="7"/>
  <c r="C7" i="7"/>
  <c r="C5" i="7"/>
  <c r="G4" i="4"/>
  <c r="G5" i="4"/>
  <c r="G10" i="4"/>
  <c r="F3" i="4"/>
  <c r="F5" i="4"/>
  <c r="F10" i="4"/>
  <c r="E5" i="4"/>
  <c r="D5" i="4"/>
  <c r="C5" i="4"/>
  <c r="E4" i="4"/>
  <c r="D4" i="4"/>
  <c r="C4" i="4"/>
  <c r="E3" i="4"/>
  <c r="D3" i="4"/>
  <c r="C3" i="4"/>
  <c r="E2" i="4"/>
  <c r="D2" i="4"/>
  <c r="C2" i="4"/>
  <c r="E8" i="4"/>
  <c r="E10" i="4"/>
  <c r="D7" i="4"/>
  <c r="D10" i="4"/>
  <c r="C6" i="4"/>
  <c r="C10" i="4"/>
</calcChain>
</file>

<file path=xl/comments1.xml><?xml version="1.0" encoding="utf-8"?>
<comments xmlns="http://schemas.openxmlformats.org/spreadsheetml/2006/main">
  <authors>
    <author>Microsoft Office User</author>
  </authors>
  <commentList>
    <comment ref="A2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Fundamental element</t>
        </r>
      </text>
    </comment>
    <comment ref="A24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Fundamental element</t>
        </r>
      </text>
    </comment>
    <comment ref="A34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Fundamental element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C7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Microsoft Office User:
substitute for 3 hex inverters</t>
        </r>
      </text>
    </comment>
    <comment ref="C9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substitute for 4 quad-input AND gates</t>
        </r>
      </text>
    </comment>
    <comment ref="D17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substitute for 2 quad-input OR gate</t>
        </r>
      </text>
    </comment>
    <comment ref="C19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substitute for a full adder to make 16 full adders in total</t>
        </r>
      </text>
    </comment>
    <comment ref="C22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substitute for 4 4-bit full adders</t>
        </r>
      </text>
    </comment>
    <comment ref="A32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substitute for 8-bit registers (74377)</t>
        </r>
      </text>
    </comment>
    <comment ref="D48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substitute for a full adder to make 16 full adders in total</t>
        </r>
      </text>
    </comment>
    <comment ref="D5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substitute for 4 4-bit full adders</t>
        </r>
      </text>
    </comment>
    <comment ref="B56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substitute for 8-bit registers (74377)</t>
        </r>
      </text>
    </comment>
  </commentList>
</comments>
</file>

<file path=xl/sharedStrings.xml><?xml version="1.0" encoding="utf-8"?>
<sst xmlns="http://schemas.openxmlformats.org/spreadsheetml/2006/main" count="287" uniqueCount="105">
  <si>
    <t>Description</t>
  </si>
  <si>
    <t>NOT</t>
  </si>
  <si>
    <t>AND</t>
  </si>
  <si>
    <t>OR</t>
  </si>
  <si>
    <t>XOR</t>
  </si>
  <si>
    <t>MUX</t>
  </si>
  <si>
    <t>NAND</t>
  </si>
  <si>
    <t>single-input AND gate</t>
  </si>
  <si>
    <t>single-input NOT gate</t>
  </si>
  <si>
    <t>single-input OR gate</t>
  </si>
  <si>
    <t>single-input XOR gate</t>
  </si>
  <si>
    <t>Quantity</t>
  </si>
  <si>
    <t>single-input NAND gate</t>
  </si>
  <si>
    <t>Column1</t>
  </si>
  <si>
    <t>DMUX</t>
  </si>
  <si>
    <t>NOT_16</t>
  </si>
  <si>
    <t>AND_16</t>
  </si>
  <si>
    <t>OR_16</t>
  </si>
  <si>
    <t>MUX_16</t>
  </si>
  <si>
    <t>OR_8WAY</t>
  </si>
  <si>
    <t>MUX_4WAY_16</t>
  </si>
  <si>
    <t>MUX_8WAY_16</t>
  </si>
  <si>
    <t>DMUX_4WAY</t>
  </si>
  <si>
    <t>DMUX_8WAY</t>
  </si>
  <si>
    <t>2-input, single-output demux</t>
  </si>
  <si>
    <t>single-input, 2-output demux</t>
  </si>
  <si>
    <t>16-bit NOT gate</t>
  </si>
  <si>
    <t>16-bit AND gate</t>
  </si>
  <si>
    <t>16-bit mux</t>
  </si>
  <si>
    <t>8-way OR gate</t>
  </si>
  <si>
    <t>16-bit bitwise OR gate</t>
  </si>
  <si>
    <t>4-channel 16-bit input mux</t>
  </si>
  <si>
    <t>8-channel 16-bit input mux</t>
  </si>
  <si>
    <t>4-channel 16-bit output demux</t>
  </si>
  <si>
    <t>8-channel 16-bit output demux</t>
  </si>
  <si>
    <t>HALF_ADDER</t>
  </si>
  <si>
    <t>FULL_ADDER</t>
  </si>
  <si>
    <t>ADD_16</t>
  </si>
  <si>
    <t>INC_16</t>
  </si>
  <si>
    <t>ALU</t>
  </si>
  <si>
    <t>OR_16WAY</t>
  </si>
  <si>
    <t>REGISTER_1BIT</t>
  </si>
  <si>
    <t>D_FLIP_FLOP</t>
  </si>
  <si>
    <t>REGISTER_16BIT</t>
  </si>
  <si>
    <t>RAM_8</t>
  </si>
  <si>
    <t>RAM_64</t>
  </si>
  <si>
    <t>RAM_512</t>
  </si>
  <si>
    <t>RAM_4K</t>
  </si>
  <si>
    <t>RAM_16K</t>
  </si>
  <si>
    <t>PC</t>
  </si>
  <si>
    <t>CPU</t>
  </si>
  <si>
    <t>ROM32K</t>
  </si>
  <si>
    <t>MEMORY</t>
  </si>
  <si>
    <t>COMPUTER</t>
  </si>
  <si>
    <t>CPU (Total)</t>
  </si>
  <si>
    <t>NOT (16)</t>
  </si>
  <si>
    <t>NOT_16 (4)</t>
  </si>
  <si>
    <t>NOT (1)</t>
  </si>
  <si>
    <t>ALU (1)</t>
  </si>
  <si>
    <t>AND_16 (1)</t>
  </si>
  <si>
    <t>AND (16)</t>
  </si>
  <si>
    <t>MUX_16 (7)</t>
  </si>
  <si>
    <t>MUX (16)</t>
  </si>
  <si>
    <t>AND (2)</t>
  </si>
  <si>
    <t>OR (1)</t>
  </si>
  <si>
    <t>OR_16WAY (1)</t>
  </si>
  <si>
    <t>OR_8WAY (2)</t>
  </si>
  <si>
    <t>OR (8)</t>
  </si>
  <si>
    <t>ADD_16 (1)</t>
  </si>
  <si>
    <t>HALF_ADDER (1)</t>
  </si>
  <si>
    <t>AND (1)</t>
  </si>
  <si>
    <t>XOR (1)</t>
  </si>
  <si>
    <t>FULL_ADDER (15)</t>
  </si>
  <si>
    <t>HALF_ADDER (2)</t>
  </si>
  <si>
    <t>NOT (2)</t>
  </si>
  <si>
    <t>AND (6)</t>
  </si>
  <si>
    <t>OR (4)</t>
  </si>
  <si>
    <t>MUX_16 (2)</t>
  </si>
  <si>
    <t>REGISTER_16BIT (2)</t>
  </si>
  <si>
    <t>REGISTER_1BIT (16)</t>
  </si>
  <si>
    <t>MUX (2)</t>
  </si>
  <si>
    <t>D_FLIP_FLOP (1)</t>
  </si>
  <si>
    <t>Component</t>
  </si>
  <si>
    <t>7400 Component</t>
  </si>
  <si>
    <t>Quantity (at least)</t>
  </si>
  <si>
    <t>Hex inverter</t>
  </si>
  <si>
    <t>Quad 2-input AND</t>
  </si>
  <si>
    <t>Quad 2-input OR</t>
  </si>
  <si>
    <t>4-bit binary adder</t>
  </si>
  <si>
    <t>Part Description</t>
  </si>
  <si>
    <t>|———————</t>
  </si>
  <si>
    <t>|</t>
  </si>
  <si>
    <t>|————————</t>
  </si>
  <si>
    <t>L————————</t>
  </si>
  <si>
    <t>L———————</t>
  </si>
  <si>
    <t>PC (1)</t>
  </si>
  <si>
    <t>OR (2)</t>
  </si>
  <si>
    <t>INC_16 (1)</t>
  </si>
  <si>
    <t>REGISTER_16BIT (1)</t>
  </si>
  <si>
    <t>look into 74604 for 16-bit register</t>
  </si>
  <si>
    <t>Quad 2-to-1 multiplexer</t>
  </si>
  <si>
    <t>look into 74LS163 for PC</t>
  </si>
  <si>
    <t>octal D-flip-flop</t>
  </si>
  <si>
    <t>74F157A</t>
  </si>
  <si>
    <t>74LS377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</si>
</sst>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 tint="-0.14999847407452621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3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3" borderId="0" xfId="0" applyFill="1"/>
    <xf numFmtId="0" fontId="0" fillId="0" borderId="0" xfId="0" applyFill="1"/>
    <xf numFmtId="0" fontId="0" fillId="0" borderId="3" xfId="0" applyFill="1" applyBorder="1"/>
    <xf numFmtId="0" fontId="0" fillId="0" borderId="0" xfId="0" applyBorder="1"/>
    <xf numFmtId="0" fontId="0" fillId="0" borderId="0" xfId="0" applyFont="1" applyBorder="1"/>
    <xf numFmtId="0" fontId="0" fillId="0" borderId="0" xfId="0" applyFill="1" applyBorder="1"/>
    <xf numFmtId="0" fontId="0" fillId="0" borderId="4" xfId="0" applyFill="1" applyBorder="1"/>
    <xf numFmtId="0" fontId="0" fillId="4" borderId="0" xfId="0" applyFill="1"/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0" fontId="0" fillId="0" borderId="0" xfId="0" quotePrefix="1"/>
    <xf numFmtId="0" fontId="0" fillId="0" borderId="0" xfId="0" quotePrefix="1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Table2" displayName="Table2" ref="A1:AK36" totalsRowShown="0">
  <autoFilter ref="A1:AK3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9" hiddenButton="1"/>
    <filterColumn colId="36" hiddenButton="1"/>
  </autoFilter>
  <tableColumns count="37">
    <tableColumn id="1" name="Column1"/>
    <tableColumn id="3" name="NAND"/>
    <tableColumn id="4" name="NOT"/>
    <tableColumn id="5" name="AND"/>
    <tableColumn id="6" name="OR"/>
    <tableColumn id="7" name="XOR"/>
    <tableColumn id="12" name="MUX"/>
    <tableColumn id="11" name="DMUX"/>
    <tableColumn id="16" name="NOT_16"/>
    <tableColumn id="15" name="AND_16"/>
    <tableColumn id="14" name="OR_16"/>
    <tableColumn id="13" name="MUX_16"/>
    <tableColumn id="10" name="OR_8WAY"/>
    <tableColumn id="30" name="OR_16WAY"/>
    <tableColumn id="9" name="MUX_4WAY_16"/>
    <tableColumn id="19" name="MUX_8WAY_16"/>
    <tableColumn id="18" name="DMUX_4WAY"/>
    <tableColumn id="20" name="DMUX_8WAY"/>
    <tableColumn id="24" name="HALF_ADDER"/>
    <tableColumn id="26" name="FULL_ADDER"/>
    <tableColumn id="25" name="ADD_16"/>
    <tableColumn id="27" name="INC_16"/>
    <tableColumn id="29" name="ALU"/>
    <tableColumn id="36" name="D_FLIP_FLOP"/>
    <tableColumn id="35" name="REGISTER_1BIT"/>
    <tableColumn id="34" name="REGISTER_16BIT"/>
    <tableColumn id="33" name="RAM_8"/>
    <tableColumn id="32" name="RAM_64"/>
    <tableColumn id="31" name="RAM_512"/>
    <tableColumn id="28" name="RAM_4K"/>
    <tableColumn id="37" name="RAM_16K"/>
    <tableColumn id="38" name="PC"/>
    <tableColumn id="41" name="CPU"/>
    <tableColumn id="40" name="ROM32K"/>
    <tableColumn id="39" name="MEMORY"/>
    <tableColumn id="42" name="COMPUTER"/>
    <tableColumn id="8" name="Description"/>
  </tableColumns>
  <tableStyleInfo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table" Target="../tables/table1.x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36"/>
  <sheetViews>
    <sheetView zoomScale="110" zoomScaleNormal="110" zoomScalePageLayoutView="110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E33" sqref="E33"/>
    </sheetView>
  </sheetViews>
  <sheetFormatPr baseColWidth="10" defaultRowHeight="16" x14ac:dyDescent="0.2"/>
  <cols>
    <col min="1" max="1" width="19.6640625" customWidth="1"/>
    <col min="2" max="2" width="8.83203125" bestFit="1" customWidth="1"/>
    <col min="3" max="3" width="7.33203125" bestFit="1" customWidth="1"/>
    <col min="4" max="4" width="7.5" bestFit="1" customWidth="1"/>
    <col min="5" max="5" width="6.1640625" bestFit="1" customWidth="1"/>
    <col min="6" max="6" width="7.33203125" bestFit="1" customWidth="1"/>
    <col min="7" max="7" width="7.83203125" bestFit="1" customWidth="1"/>
    <col min="8" max="8" width="9.1640625" bestFit="1" customWidth="1"/>
    <col min="9" max="10" width="10.5" bestFit="1" customWidth="1"/>
    <col min="11" max="11" width="9.33203125" bestFit="1" customWidth="1"/>
    <col min="12" max="12" width="11.33203125" bestFit="1" customWidth="1"/>
    <col min="13" max="13" width="12.33203125" bestFit="1" customWidth="1"/>
    <col min="14" max="14" width="12.33203125" customWidth="1"/>
    <col min="15" max="15" width="17" bestFit="1" customWidth="1"/>
    <col min="16" max="17" width="17" customWidth="1"/>
    <col min="18" max="18" width="15.1640625" bestFit="1" customWidth="1"/>
    <col min="19" max="19" width="14.83203125" bestFit="1" customWidth="1"/>
    <col min="20" max="20" width="14.5" bestFit="1" customWidth="1"/>
    <col min="21" max="21" width="10.5" bestFit="1" customWidth="1"/>
    <col min="22" max="22" width="9.6640625" bestFit="1" customWidth="1"/>
    <col min="23" max="23" width="7.1640625" bestFit="1" customWidth="1"/>
    <col min="24" max="24" width="14.33203125" bestFit="1" customWidth="1"/>
    <col min="25" max="25" width="16.1640625" bestFit="1" customWidth="1"/>
    <col min="26" max="26" width="17.1640625" bestFit="1" customWidth="1"/>
    <col min="27" max="27" width="9.6640625" bestFit="1" customWidth="1"/>
    <col min="28" max="28" width="10.6640625" bestFit="1" customWidth="1"/>
    <col min="29" max="29" width="11.6640625" bestFit="1" customWidth="1"/>
    <col min="30" max="30" width="10.83203125" bestFit="1" customWidth="1"/>
    <col min="31" max="31" width="11.83203125" bestFit="1" customWidth="1"/>
    <col min="32" max="36" width="17" customWidth="1"/>
    <col min="37" max="37" width="54.5" customWidth="1"/>
    <col min="45" max="45" width="26.33203125" bestFit="1" customWidth="1"/>
  </cols>
  <sheetData>
    <row r="1" spans="1:45" ht="17" thickBot="1" x14ac:dyDescent="0.25">
      <c r="A1" t="s">
        <v>13</v>
      </c>
      <c r="B1" t="s">
        <v>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40</v>
      </c>
      <c r="O1" t="s">
        <v>20</v>
      </c>
      <c r="P1" t="s">
        <v>21</v>
      </c>
      <c r="Q1" t="s">
        <v>22</v>
      </c>
      <c r="R1" t="s">
        <v>23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  <c r="X1" t="s">
        <v>42</v>
      </c>
      <c r="Y1" t="s">
        <v>41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0</v>
      </c>
      <c r="AS1" t="s">
        <v>0</v>
      </c>
    </row>
    <row r="2" spans="1:45" x14ac:dyDescent="0.2">
      <c r="A2" s="2" t="s">
        <v>6</v>
      </c>
      <c r="B2">
        <v>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S2" t="s">
        <v>12</v>
      </c>
    </row>
    <row r="3" spans="1:45" x14ac:dyDescent="0.2">
      <c r="A3" s="3" t="s">
        <v>1</v>
      </c>
      <c r="B3">
        <v>1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S3" t="s">
        <v>8</v>
      </c>
    </row>
    <row r="4" spans="1:45" x14ac:dyDescent="0.2">
      <c r="A4" s="3" t="s">
        <v>2</v>
      </c>
      <c r="B4">
        <v>1</v>
      </c>
      <c r="C4">
        <v>1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S4" t="s">
        <v>7</v>
      </c>
    </row>
    <row r="5" spans="1:45" x14ac:dyDescent="0.2">
      <c r="A5" s="3" t="s">
        <v>3</v>
      </c>
      <c r="B5">
        <v>3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S5" t="s">
        <v>9</v>
      </c>
    </row>
    <row r="6" spans="1:45" x14ac:dyDescent="0.2">
      <c r="A6" s="3" t="s">
        <v>4</v>
      </c>
      <c r="C6">
        <v>2</v>
      </c>
      <c r="D6">
        <v>2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S6" t="s">
        <v>10</v>
      </c>
    </row>
    <row r="7" spans="1:45" x14ac:dyDescent="0.2">
      <c r="A7" s="3" t="s">
        <v>5</v>
      </c>
      <c r="C7">
        <v>1</v>
      </c>
      <c r="D7">
        <v>2</v>
      </c>
      <c r="E7">
        <v>1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S7" t="s">
        <v>24</v>
      </c>
    </row>
    <row r="8" spans="1:45" x14ac:dyDescent="0.2">
      <c r="A8" s="3" t="s">
        <v>14</v>
      </c>
      <c r="C8">
        <v>2</v>
      </c>
      <c r="D8">
        <v>2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S8" t="s">
        <v>25</v>
      </c>
    </row>
    <row r="9" spans="1:45" x14ac:dyDescent="0.2">
      <c r="A9" s="3" t="s">
        <v>15</v>
      </c>
      <c r="C9">
        <v>16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S9" t="s">
        <v>26</v>
      </c>
    </row>
    <row r="10" spans="1:45" x14ac:dyDescent="0.2">
      <c r="A10" s="3" t="s">
        <v>16</v>
      </c>
      <c r="D10">
        <v>16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S10" t="s">
        <v>27</v>
      </c>
    </row>
    <row r="11" spans="1:45" x14ac:dyDescent="0.2">
      <c r="A11" s="3" t="s">
        <v>17</v>
      </c>
      <c r="E11">
        <v>16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S11" t="s">
        <v>30</v>
      </c>
    </row>
    <row r="12" spans="1:45" x14ac:dyDescent="0.2">
      <c r="A12" s="3" t="s">
        <v>18</v>
      </c>
      <c r="G12">
        <v>16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S12" t="s">
        <v>28</v>
      </c>
    </row>
    <row r="13" spans="1:45" x14ac:dyDescent="0.2">
      <c r="A13" s="3" t="s">
        <v>19</v>
      </c>
      <c r="E13">
        <v>8</v>
      </c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S13" t="s">
        <v>29</v>
      </c>
    </row>
    <row r="14" spans="1:45" x14ac:dyDescent="0.2">
      <c r="A14" s="3" t="s">
        <v>40</v>
      </c>
      <c r="M14">
        <v>2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</row>
    <row r="15" spans="1:45" x14ac:dyDescent="0.2">
      <c r="A15" s="3" t="s">
        <v>20</v>
      </c>
      <c r="L15">
        <v>3</v>
      </c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S15" t="s">
        <v>31</v>
      </c>
    </row>
    <row r="16" spans="1:45" x14ac:dyDescent="0.2">
      <c r="A16" s="3" t="s">
        <v>21</v>
      </c>
      <c r="O16">
        <v>3</v>
      </c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S16" t="s">
        <v>32</v>
      </c>
    </row>
    <row r="17" spans="1:45" x14ac:dyDescent="0.2">
      <c r="A17" s="3" t="s">
        <v>22</v>
      </c>
      <c r="H17">
        <v>3</v>
      </c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S17" t="s">
        <v>33</v>
      </c>
    </row>
    <row r="18" spans="1:45" ht="17" thickBot="1" x14ac:dyDescent="0.25">
      <c r="A18" s="4" t="s">
        <v>23</v>
      </c>
      <c r="Q18">
        <v>3</v>
      </c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S18" t="s">
        <v>34</v>
      </c>
    </row>
    <row r="19" spans="1:45" x14ac:dyDescent="0.2">
      <c r="A19" s="2" t="s">
        <v>35</v>
      </c>
      <c r="D19">
        <v>1</v>
      </c>
      <c r="F19">
        <v>1</v>
      </c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</row>
    <row r="20" spans="1:45" x14ac:dyDescent="0.2">
      <c r="A20" s="5" t="s">
        <v>36</v>
      </c>
      <c r="E20">
        <v>1</v>
      </c>
      <c r="S20">
        <v>2</v>
      </c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</row>
    <row r="21" spans="1:45" x14ac:dyDescent="0.2">
      <c r="A21" s="6" t="s">
        <v>37</v>
      </c>
      <c r="S21">
        <v>1</v>
      </c>
      <c r="T21">
        <v>15</v>
      </c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</row>
    <row r="22" spans="1:45" x14ac:dyDescent="0.2">
      <c r="A22" s="5" t="s">
        <v>38</v>
      </c>
      <c r="U22">
        <v>1</v>
      </c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</row>
    <row r="23" spans="1:45" ht="17" thickBot="1" x14ac:dyDescent="0.25">
      <c r="A23" s="7" t="s">
        <v>39</v>
      </c>
      <c r="C23">
        <v>1</v>
      </c>
      <c r="I23">
        <v>4</v>
      </c>
      <c r="J23">
        <v>1</v>
      </c>
      <c r="L23">
        <v>7</v>
      </c>
      <c r="N23">
        <v>1</v>
      </c>
      <c r="U23">
        <v>1</v>
      </c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</row>
    <row r="24" spans="1:45" x14ac:dyDescent="0.2">
      <c r="A24" s="2" t="s">
        <v>42</v>
      </c>
      <c r="X24">
        <v>1</v>
      </c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</row>
    <row r="25" spans="1:45" x14ac:dyDescent="0.2">
      <c r="A25" s="3" t="s">
        <v>41</v>
      </c>
      <c r="G25">
        <v>2</v>
      </c>
      <c r="X25">
        <v>1</v>
      </c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</row>
    <row r="26" spans="1:45" x14ac:dyDescent="0.2">
      <c r="A26" s="3" t="s">
        <v>43</v>
      </c>
      <c r="Y26">
        <v>16</v>
      </c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</row>
    <row r="27" spans="1:45" x14ac:dyDescent="0.2">
      <c r="A27" s="3" t="s">
        <v>44</v>
      </c>
      <c r="P27">
        <v>1</v>
      </c>
      <c r="R27">
        <v>1</v>
      </c>
      <c r="Z27">
        <v>8</v>
      </c>
      <c r="AA27" s="8"/>
      <c r="AB27" s="8"/>
      <c r="AC27" s="8"/>
      <c r="AD27" s="8"/>
      <c r="AE27" s="8"/>
      <c r="AF27" s="8"/>
      <c r="AG27" s="8"/>
      <c r="AH27" s="8"/>
      <c r="AI27" s="8"/>
      <c r="AJ27" s="8"/>
    </row>
    <row r="28" spans="1:45" x14ac:dyDescent="0.2">
      <c r="A28" s="3" t="s">
        <v>45</v>
      </c>
      <c r="P28">
        <v>1</v>
      </c>
      <c r="R28">
        <v>1</v>
      </c>
      <c r="AA28">
        <v>8</v>
      </c>
      <c r="AB28" s="8"/>
      <c r="AC28" s="8"/>
      <c r="AD28" s="8"/>
      <c r="AE28" s="8"/>
      <c r="AF28" s="8"/>
      <c r="AG28" s="8"/>
      <c r="AH28" s="8"/>
      <c r="AI28" s="8"/>
      <c r="AJ28" s="8"/>
    </row>
    <row r="29" spans="1:45" x14ac:dyDescent="0.2">
      <c r="A29" s="3" t="s">
        <v>46</v>
      </c>
      <c r="P29">
        <v>1</v>
      </c>
      <c r="R29">
        <v>1</v>
      </c>
      <c r="AB29">
        <v>8</v>
      </c>
      <c r="AC29" s="8"/>
      <c r="AD29" s="8"/>
      <c r="AE29" s="8"/>
      <c r="AF29" s="8"/>
      <c r="AG29" s="8"/>
      <c r="AH29" s="8"/>
      <c r="AI29" s="8"/>
      <c r="AJ29" s="8"/>
    </row>
    <row r="30" spans="1:45" x14ac:dyDescent="0.2">
      <c r="A30" s="3" t="s">
        <v>47</v>
      </c>
      <c r="P30">
        <v>1</v>
      </c>
      <c r="R30">
        <v>1</v>
      </c>
      <c r="AC30">
        <v>8</v>
      </c>
      <c r="AD30" s="8"/>
      <c r="AE30" s="8"/>
      <c r="AF30" s="8"/>
      <c r="AG30" s="8"/>
      <c r="AH30" s="8"/>
      <c r="AI30" s="8"/>
      <c r="AJ30" s="8"/>
    </row>
    <row r="31" spans="1:45" x14ac:dyDescent="0.2">
      <c r="A31" s="3" t="s">
        <v>48</v>
      </c>
      <c r="P31">
        <v>1</v>
      </c>
      <c r="R31">
        <v>1</v>
      </c>
      <c r="AD31">
        <v>4</v>
      </c>
      <c r="AE31" s="8"/>
      <c r="AF31" s="8"/>
      <c r="AG31" s="8"/>
      <c r="AH31" s="8"/>
      <c r="AI31" s="8"/>
      <c r="AJ31" s="8"/>
    </row>
    <row r="32" spans="1:45" ht="17" thickBot="1" x14ac:dyDescent="0.25">
      <c r="A32" s="4" t="s">
        <v>49</v>
      </c>
      <c r="E32">
        <v>2</v>
      </c>
      <c r="L32">
        <v>2</v>
      </c>
      <c r="V32">
        <v>1</v>
      </c>
      <c r="Z32">
        <v>1</v>
      </c>
      <c r="AF32" s="8"/>
      <c r="AG32" s="8"/>
      <c r="AH32" s="8"/>
      <c r="AI32" s="8"/>
      <c r="AJ32" s="8"/>
    </row>
    <row r="33" spans="1:36" x14ac:dyDescent="0.2">
      <c r="A33" s="2" t="s">
        <v>50</v>
      </c>
      <c r="C33">
        <v>2</v>
      </c>
      <c r="D33">
        <v>6</v>
      </c>
      <c r="E33">
        <v>4</v>
      </c>
      <c r="L33">
        <v>2</v>
      </c>
      <c r="W33">
        <v>1</v>
      </c>
      <c r="Z33">
        <v>2</v>
      </c>
      <c r="AF33">
        <v>1</v>
      </c>
      <c r="AG33" s="8"/>
      <c r="AH33" s="8"/>
      <c r="AI33" s="8"/>
      <c r="AJ33" s="8"/>
    </row>
    <row r="34" spans="1:36" x14ac:dyDescent="0.2">
      <c r="A34" s="3" t="s">
        <v>51</v>
      </c>
      <c r="AH34" s="9">
        <v>1</v>
      </c>
      <c r="AI34" s="8"/>
      <c r="AJ34" s="8"/>
    </row>
    <row r="35" spans="1:36" x14ac:dyDescent="0.2">
      <c r="A35" s="3" t="s">
        <v>52</v>
      </c>
      <c r="D35">
        <v>2</v>
      </c>
      <c r="H35">
        <v>2</v>
      </c>
      <c r="L35">
        <v>2</v>
      </c>
      <c r="AE35">
        <v>1</v>
      </c>
      <c r="AI35" s="8"/>
      <c r="AJ35" s="8"/>
    </row>
    <row r="36" spans="1:36" ht="17" thickBot="1" x14ac:dyDescent="0.25">
      <c r="A36" s="4" t="s">
        <v>53</v>
      </c>
      <c r="AG36">
        <v>1</v>
      </c>
      <c r="AH36">
        <v>1</v>
      </c>
      <c r="AI36">
        <v>1</v>
      </c>
      <c r="AJ36" s="8"/>
    </row>
  </sheetData>
  <pageMargins left="0.7" right="0.7" top="0.75" bottom="0.75" header="0.3" footer="0.3"/>
  <pageSetup orientation="portrait" horizontalDpi="0" verticalDpi="0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zoomScale="150" zoomScaleNormal="150" zoomScalePageLayoutView="150" workbookViewId="0">
      <selection sqref="A1:A1048576"/>
    </sheetView>
  </sheetViews>
  <sheetFormatPr baseColWidth="10" defaultRowHeight="16" x14ac:dyDescent="0.2"/>
  <cols>
    <col min="1" max="1" width="14.5" bestFit="1" customWidth="1"/>
    <col min="2" max="2" width="8.1640625" bestFit="1" customWidth="1"/>
    <col min="7" max="7" width="11.6640625" bestFit="1" customWidth="1"/>
  </cols>
  <sheetData>
    <row r="1" spans="1:7" ht="17" thickBot="1" x14ac:dyDescent="0.25">
      <c r="B1" t="s">
        <v>11</v>
      </c>
      <c r="C1" t="s">
        <v>1</v>
      </c>
      <c r="D1" t="s">
        <v>2</v>
      </c>
      <c r="E1" t="s">
        <v>3</v>
      </c>
      <c r="F1" t="s">
        <v>4</v>
      </c>
      <c r="G1" t="s">
        <v>42</v>
      </c>
    </row>
    <row r="2" spans="1:7" x14ac:dyDescent="0.2">
      <c r="A2" s="2" t="s">
        <v>18</v>
      </c>
      <c r="B2" s="11">
        <v>2</v>
      </c>
      <c r="C2">
        <f>B2*16*MASTER!C7</f>
        <v>32</v>
      </c>
      <c r="D2">
        <f>B2*16*MASTER!D7</f>
        <v>64</v>
      </c>
      <c r="E2">
        <f>B2*16*MASTER!E7</f>
        <v>32</v>
      </c>
    </row>
    <row r="3" spans="1:7" x14ac:dyDescent="0.2">
      <c r="A3" s="6" t="s">
        <v>39</v>
      </c>
      <c r="B3" s="12">
        <v>1</v>
      </c>
      <c r="C3">
        <f>SUM(1, 4*16, 7*16*1)</f>
        <v>177</v>
      </c>
      <c r="D3">
        <f>SUM(1*16, 7*16*2, 1*15*2*1)</f>
        <v>270</v>
      </c>
      <c r="E3">
        <f>SUM(7*16*1, 1*2*8, 1*15*1)</f>
        <v>143</v>
      </c>
      <c r="F3">
        <f>SUM(1*1*1, 1*15*2*1)</f>
        <v>31</v>
      </c>
    </row>
    <row r="4" spans="1:7" x14ac:dyDescent="0.2">
      <c r="A4" s="3" t="s">
        <v>43</v>
      </c>
      <c r="B4" s="11">
        <v>2</v>
      </c>
      <c r="C4">
        <f>2*16*2*1</f>
        <v>64</v>
      </c>
      <c r="D4">
        <f>B4*16*2*2</f>
        <v>128</v>
      </c>
      <c r="E4">
        <f>B4*16*2*1</f>
        <v>64</v>
      </c>
      <c r="G4">
        <f>B4*16*1</f>
        <v>32</v>
      </c>
    </row>
    <row r="5" spans="1:7" x14ac:dyDescent="0.2">
      <c r="A5" s="3" t="s">
        <v>49</v>
      </c>
      <c r="B5" s="13">
        <v>1</v>
      </c>
      <c r="C5">
        <f>SUM(2*16*1, 16*2*1)</f>
        <v>64</v>
      </c>
      <c r="D5">
        <f>SUM(2*16*2, 1*1*1, 15*2*1)</f>
        <v>95</v>
      </c>
      <c r="E5">
        <f>SUM(2, 2*16*1, 1*15*1, 1*16*2*1)</f>
        <v>81</v>
      </c>
      <c r="F5">
        <f>SUM(1*1*1, 15*2*1)</f>
        <v>31</v>
      </c>
      <c r="G5">
        <f>16*1</f>
        <v>16</v>
      </c>
    </row>
    <row r="6" spans="1:7" x14ac:dyDescent="0.2">
      <c r="A6" s="10" t="s">
        <v>1</v>
      </c>
      <c r="B6" s="13">
        <v>2</v>
      </c>
      <c r="C6">
        <f>B6</f>
        <v>2</v>
      </c>
    </row>
    <row r="7" spans="1:7" x14ac:dyDescent="0.2">
      <c r="A7" s="10" t="s">
        <v>2</v>
      </c>
      <c r="B7" s="13">
        <v>6</v>
      </c>
      <c r="D7">
        <f>B7</f>
        <v>6</v>
      </c>
    </row>
    <row r="8" spans="1:7" ht="17" thickBot="1" x14ac:dyDescent="0.25">
      <c r="A8" s="14" t="s">
        <v>3</v>
      </c>
      <c r="B8" s="13">
        <v>4</v>
      </c>
      <c r="E8">
        <f>B8</f>
        <v>4</v>
      </c>
    </row>
    <row r="10" spans="1:7" x14ac:dyDescent="0.2">
      <c r="A10" t="s">
        <v>54</v>
      </c>
      <c r="C10">
        <f>SUM(C2:C8)</f>
        <v>339</v>
      </c>
      <c r="D10">
        <f>SUM(D2:D8)</f>
        <v>563</v>
      </c>
      <c r="E10">
        <f>SUM(E2:E8)</f>
        <v>324</v>
      </c>
      <c r="F10">
        <f>SUM(F2:F8)</f>
        <v>62</v>
      </c>
      <c r="G10">
        <f>SUM(G2:G8)</f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2"/>
  <sheetViews>
    <sheetView zoomScale="130" zoomScaleNormal="130" zoomScalePageLayoutView="130" workbookViewId="0">
      <selection activeCell="B15" sqref="B15"/>
    </sheetView>
  </sheetViews>
  <sheetFormatPr baseColWidth="10" defaultRowHeight="16" x14ac:dyDescent="0.2"/>
  <cols>
    <col min="1" max="2" width="17.33203125" bestFit="1" customWidth="1"/>
    <col min="3" max="4" width="14.6640625" bestFit="1" customWidth="1"/>
  </cols>
  <sheetData>
    <row r="1" spans="1:4" x14ac:dyDescent="0.2">
      <c r="A1" s="15" t="s">
        <v>74</v>
      </c>
    </row>
    <row r="2" spans="1:4" x14ac:dyDescent="0.2">
      <c r="A2" s="15" t="s">
        <v>75</v>
      </c>
    </row>
    <row r="3" spans="1:4" x14ac:dyDescent="0.2">
      <c r="A3" s="15" t="s">
        <v>76</v>
      </c>
    </row>
    <row r="4" spans="1:4" x14ac:dyDescent="0.2">
      <c r="A4" t="s">
        <v>58</v>
      </c>
    </row>
    <row r="5" spans="1:4" x14ac:dyDescent="0.2">
      <c r="A5" s="20" t="s">
        <v>92</v>
      </c>
      <c r="B5" s="15" t="s">
        <v>57</v>
      </c>
    </row>
    <row r="6" spans="1:4" x14ac:dyDescent="0.2">
      <c r="A6" s="20" t="s">
        <v>92</v>
      </c>
      <c r="B6" s="9" t="s">
        <v>56</v>
      </c>
    </row>
    <row r="7" spans="1:4" x14ac:dyDescent="0.2">
      <c r="A7" s="19" t="s">
        <v>91</v>
      </c>
      <c r="B7" s="20" t="s">
        <v>93</v>
      </c>
      <c r="C7" s="15" t="s">
        <v>55</v>
      </c>
    </row>
    <row r="8" spans="1:4" x14ac:dyDescent="0.2">
      <c r="A8" s="20" t="s">
        <v>92</v>
      </c>
      <c r="B8" t="s">
        <v>59</v>
      </c>
    </row>
    <row r="9" spans="1:4" x14ac:dyDescent="0.2">
      <c r="A9" s="19" t="s">
        <v>91</v>
      </c>
      <c r="B9" s="20" t="s">
        <v>93</v>
      </c>
      <c r="C9" s="15" t="s">
        <v>60</v>
      </c>
    </row>
    <row r="10" spans="1:4" x14ac:dyDescent="0.2">
      <c r="A10" s="20" t="s">
        <v>92</v>
      </c>
      <c r="B10" s="15" t="s">
        <v>61</v>
      </c>
    </row>
    <row r="11" spans="1:4" x14ac:dyDescent="0.2">
      <c r="A11" s="19" t="s">
        <v>91</v>
      </c>
      <c r="B11" s="20" t="s">
        <v>93</v>
      </c>
      <c r="C11" t="s">
        <v>62</v>
      </c>
    </row>
    <row r="12" spans="1:4" x14ac:dyDescent="0.2">
      <c r="A12" s="19" t="s">
        <v>91</v>
      </c>
      <c r="C12" s="20" t="s">
        <v>90</v>
      </c>
      <c r="D12" t="s">
        <v>57</v>
      </c>
    </row>
    <row r="13" spans="1:4" x14ac:dyDescent="0.2">
      <c r="A13" s="19" t="s">
        <v>91</v>
      </c>
      <c r="C13" s="20" t="s">
        <v>90</v>
      </c>
      <c r="D13" t="s">
        <v>63</v>
      </c>
    </row>
    <row r="14" spans="1:4" x14ac:dyDescent="0.2">
      <c r="A14" s="19" t="s">
        <v>91</v>
      </c>
      <c r="C14" s="20" t="s">
        <v>94</v>
      </c>
      <c r="D14" t="s">
        <v>64</v>
      </c>
    </row>
    <row r="15" spans="1:4" x14ac:dyDescent="0.2">
      <c r="A15" s="20" t="s">
        <v>92</v>
      </c>
      <c r="B15" t="s">
        <v>65</v>
      </c>
    </row>
    <row r="16" spans="1:4" x14ac:dyDescent="0.2">
      <c r="A16" s="19" t="s">
        <v>91</v>
      </c>
      <c r="B16" s="20" t="s">
        <v>93</v>
      </c>
      <c r="C16" t="s">
        <v>66</v>
      </c>
    </row>
    <row r="17" spans="1:5" x14ac:dyDescent="0.2">
      <c r="A17" s="19" t="s">
        <v>91</v>
      </c>
      <c r="C17" s="20" t="s">
        <v>94</v>
      </c>
      <c r="D17" s="15" t="s">
        <v>67</v>
      </c>
    </row>
    <row r="18" spans="1:5" x14ac:dyDescent="0.2">
      <c r="A18" s="20" t="s">
        <v>93</v>
      </c>
      <c r="B18" t="s">
        <v>68</v>
      </c>
    </row>
    <row r="19" spans="1:5" x14ac:dyDescent="0.2">
      <c r="B19" s="20" t="s">
        <v>92</v>
      </c>
      <c r="C19" s="15" t="s">
        <v>69</v>
      </c>
    </row>
    <row r="20" spans="1:5" x14ac:dyDescent="0.2">
      <c r="B20" s="19" t="s">
        <v>91</v>
      </c>
      <c r="C20" s="20" t="s">
        <v>90</v>
      </c>
      <c r="D20" t="s">
        <v>70</v>
      </c>
    </row>
    <row r="21" spans="1:5" x14ac:dyDescent="0.2">
      <c r="B21" s="19" t="s">
        <v>91</v>
      </c>
      <c r="C21" s="20" t="s">
        <v>94</v>
      </c>
      <c r="D21" t="s">
        <v>71</v>
      </c>
    </row>
    <row r="22" spans="1:5" x14ac:dyDescent="0.2">
      <c r="B22" s="20" t="s">
        <v>93</v>
      </c>
      <c r="C22" s="15" t="s">
        <v>72</v>
      </c>
    </row>
    <row r="23" spans="1:5" x14ac:dyDescent="0.2">
      <c r="C23" s="20" t="s">
        <v>90</v>
      </c>
      <c r="D23" t="s">
        <v>64</v>
      </c>
    </row>
    <row r="24" spans="1:5" x14ac:dyDescent="0.2">
      <c r="C24" s="20" t="s">
        <v>94</v>
      </c>
      <c r="D24" t="s">
        <v>73</v>
      </c>
    </row>
    <row r="25" spans="1:5" x14ac:dyDescent="0.2">
      <c r="D25" s="20" t="s">
        <v>90</v>
      </c>
      <c r="E25" t="s">
        <v>70</v>
      </c>
    </row>
    <row r="26" spans="1:5" x14ac:dyDescent="0.2">
      <c r="D26" s="20" t="s">
        <v>94</v>
      </c>
      <c r="E26" t="s">
        <v>71</v>
      </c>
    </row>
    <row r="27" spans="1:5" x14ac:dyDescent="0.2">
      <c r="A27" s="15" t="s">
        <v>77</v>
      </c>
    </row>
    <row r="28" spans="1:5" x14ac:dyDescent="0.2">
      <c r="A28" s="20" t="s">
        <v>94</v>
      </c>
      <c r="B28" t="s">
        <v>62</v>
      </c>
    </row>
    <row r="29" spans="1:5" x14ac:dyDescent="0.2">
      <c r="B29" s="20" t="s">
        <v>92</v>
      </c>
      <c r="C29" t="s">
        <v>57</v>
      </c>
    </row>
    <row r="30" spans="1:5" x14ac:dyDescent="0.2">
      <c r="B30" s="20" t="s">
        <v>92</v>
      </c>
      <c r="C30" t="s">
        <v>63</v>
      </c>
    </row>
    <row r="31" spans="1:5" x14ac:dyDescent="0.2">
      <c r="B31" s="20" t="s">
        <v>93</v>
      </c>
      <c r="C31" t="s">
        <v>64</v>
      </c>
    </row>
    <row r="32" spans="1:5" x14ac:dyDescent="0.2">
      <c r="A32" s="15" t="s">
        <v>78</v>
      </c>
    </row>
    <row r="33" spans="1:4" x14ac:dyDescent="0.2">
      <c r="A33" s="20" t="s">
        <v>93</v>
      </c>
      <c r="B33" t="s">
        <v>79</v>
      </c>
    </row>
    <row r="34" spans="1:4" x14ac:dyDescent="0.2">
      <c r="B34" s="20" t="s">
        <v>92</v>
      </c>
      <c r="C34" t="s">
        <v>80</v>
      </c>
    </row>
    <row r="35" spans="1:4" x14ac:dyDescent="0.2">
      <c r="B35" s="19" t="s">
        <v>91</v>
      </c>
      <c r="C35" s="20" t="s">
        <v>90</v>
      </c>
      <c r="D35" t="s">
        <v>57</v>
      </c>
    </row>
    <row r="36" spans="1:4" x14ac:dyDescent="0.2">
      <c r="B36" s="19" t="s">
        <v>91</v>
      </c>
      <c r="C36" s="20" t="s">
        <v>90</v>
      </c>
      <c r="D36" t="s">
        <v>63</v>
      </c>
    </row>
    <row r="37" spans="1:4" x14ac:dyDescent="0.2">
      <c r="B37" s="19" t="s">
        <v>91</v>
      </c>
      <c r="C37" s="20" t="s">
        <v>94</v>
      </c>
      <c r="D37" t="s">
        <v>64</v>
      </c>
    </row>
    <row r="38" spans="1:4" x14ac:dyDescent="0.2">
      <c r="B38" s="20" t="s">
        <v>93</v>
      </c>
      <c r="C38" t="s">
        <v>81</v>
      </c>
    </row>
    <row r="39" spans="1:4" x14ac:dyDescent="0.2">
      <c r="A39" t="s">
        <v>95</v>
      </c>
    </row>
    <row r="40" spans="1:4" x14ac:dyDescent="0.2">
      <c r="A40" s="20" t="s">
        <v>92</v>
      </c>
      <c r="B40" s="15" t="s">
        <v>77</v>
      </c>
    </row>
    <row r="41" spans="1:4" x14ac:dyDescent="0.2">
      <c r="A41" s="19" t="s">
        <v>91</v>
      </c>
      <c r="B41" s="20" t="s">
        <v>94</v>
      </c>
      <c r="C41" t="s">
        <v>62</v>
      </c>
    </row>
    <row r="42" spans="1:4" x14ac:dyDescent="0.2">
      <c r="A42" s="19" t="s">
        <v>91</v>
      </c>
      <c r="C42" s="20" t="s">
        <v>92</v>
      </c>
      <c r="D42" t="s">
        <v>57</v>
      </c>
    </row>
    <row r="43" spans="1:4" x14ac:dyDescent="0.2">
      <c r="A43" s="19" t="s">
        <v>91</v>
      </c>
      <c r="C43" s="20" t="s">
        <v>92</v>
      </c>
      <c r="D43" t="s">
        <v>63</v>
      </c>
    </row>
    <row r="44" spans="1:4" x14ac:dyDescent="0.2">
      <c r="A44" s="19" t="s">
        <v>91</v>
      </c>
      <c r="C44" s="20" t="s">
        <v>93</v>
      </c>
      <c r="D44" t="s">
        <v>64</v>
      </c>
    </row>
    <row r="45" spans="1:4" x14ac:dyDescent="0.2">
      <c r="A45" s="20" t="s">
        <v>92</v>
      </c>
      <c r="B45" s="15" t="s">
        <v>96</v>
      </c>
    </row>
    <row r="46" spans="1:4" x14ac:dyDescent="0.2">
      <c r="A46" s="20" t="s">
        <v>92</v>
      </c>
      <c r="B46" t="s">
        <v>97</v>
      </c>
    </row>
    <row r="47" spans="1:4" x14ac:dyDescent="0.2">
      <c r="A47" s="19" t="s">
        <v>91</v>
      </c>
      <c r="B47" s="20" t="s">
        <v>93</v>
      </c>
      <c r="C47" t="s">
        <v>68</v>
      </c>
    </row>
    <row r="48" spans="1:4" x14ac:dyDescent="0.2">
      <c r="A48" s="19" t="s">
        <v>91</v>
      </c>
      <c r="C48" s="20" t="s">
        <v>92</v>
      </c>
      <c r="D48" s="15" t="s">
        <v>69</v>
      </c>
    </row>
    <row r="49" spans="1:6" x14ac:dyDescent="0.2">
      <c r="A49" s="19" t="s">
        <v>91</v>
      </c>
      <c r="C49" s="19" t="s">
        <v>91</v>
      </c>
      <c r="D49" s="20" t="s">
        <v>90</v>
      </c>
      <c r="E49" t="s">
        <v>70</v>
      </c>
    </row>
    <row r="50" spans="1:6" x14ac:dyDescent="0.2">
      <c r="A50" s="19" t="s">
        <v>91</v>
      </c>
      <c r="C50" s="19" t="s">
        <v>91</v>
      </c>
      <c r="D50" s="20" t="s">
        <v>94</v>
      </c>
      <c r="E50" t="s">
        <v>71</v>
      </c>
    </row>
    <row r="51" spans="1:6" x14ac:dyDescent="0.2">
      <c r="A51" s="19" t="s">
        <v>91</v>
      </c>
      <c r="C51" s="20" t="s">
        <v>93</v>
      </c>
      <c r="D51" s="15" t="s">
        <v>72</v>
      </c>
    </row>
    <row r="52" spans="1:6" x14ac:dyDescent="0.2">
      <c r="A52" s="19" t="s">
        <v>91</v>
      </c>
      <c r="D52" s="20" t="s">
        <v>90</v>
      </c>
      <c r="E52" t="s">
        <v>64</v>
      </c>
    </row>
    <row r="53" spans="1:6" x14ac:dyDescent="0.2">
      <c r="A53" s="19" t="s">
        <v>91</v>
      </c>
      <c r="D53" s="20" t="s">
        <v>94</v>
      </c>
      <c r="E53" t="s">
        <v>73</v>
      </c>
    </row>
    <row r="54" spans="1:6" x14ac:dyDescent="0.2">
      <c r="A54" s="19" t="s">
        <v>91</v>
      </c>
      <c r="E54" s="20" t="s">
        <v>90</v>
      </c>
      <c r="F54" t="s">
        <v>70</v>
      </c>
    </row>
    <row r="55" spans="1:6" x14ac:dyDescent="0.2">
      <c r="A55" s="19" t="s">
        <v>91</v>
      </c>
      <c r="E55" s="20" t="s">
        <v>94</v>
      </c>
      <c r="F55" t="s">
        <v>71</v>
      </c>
    </row>
    <row r="56" spans="1:6" x14ac:dyDescent="0.2">
      <c r="A56" s="20" t="s">
        <v>93</v>
      </c>
      <c r="B56" s="15" t="s">
        <v>98</v>
      </c>
    </row>
    <row r="57" spans="1:6" x14ac:dyDescent="0.2">
      <c r="B57" s="20" t="s">
        <v>93</v>
      </c>
      <c r="C57" t="s">
        <v>79</v>
      </c>
    </row>
    <row r="58" spans="1:6" x14ac:dyDescent="0.2">
      <c r="C58" s="20" t="s">
        <v>92</v>
      </c>
      <c r="D58" t="s">
        <v>80</v>
      </c>
    </row>
    <row r="59" spans="1:6" x14ac:dyDescent="0.2">
      <c r="C59" s="19" t="s">
        <v>91</v>
      </c>
      <c r="D59" s="20" t="s">
        <v>90</v>
      </c>
      <c r="E59" t="s">
        <v>57</v>
      </c>
    </row>
    <row r="60" spans="1:6" x14ac:dyDescent="0.2">
      <c r="C60" s="19" t="s">
        <v>91</v>
      </c>
      <c r="D60" s="20" t="s">
        <v>90</v>
      </c>
      <c r="E60" t="s">
        <v>63</v>
      </c>
    </row>
    <row r="61" spans="1:6" x14ac:dyDescent="0.2">
      <c r="C61" s="19" t="s">
        <v>91</v>
      </c>
      <c r="D61" s="20" t="s">
        <v>94</v>
      </c>
      <c r="E61" t="s">
        <v>64</v>
      </c>
    </row>
    <row r="62" spans="1:6" x14ac:dyDescent="0.2">
      <c r="C62" s="20" t="s">
        <v>93</v>
      </c>
      <c r="D62" t="s">
        <v>81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zoomScale="130" zoomScaleNormal="130" zoomScalePageLayoutView="130" workbookViewId="0">
      <selection activeCell="G4" sqref="G4"/>
    </sheetView>
  </sheetViews>
  <sheetFormatPr baseColWidth="10" defaultRowHeight="16" x14ac:dyDescent="0.2"/>
  <cols>
    <col min="2" max="2" width="14.5" bestFit="1" customWidth="1"/>
    <col min="3" max="3" width="8.1640625" style="1" bestFit="1" customWidth="1"/>
    <col min="4" max="4" width="15.33203125" style="1" bestFit="1" customWidth="1"/>
    <col min="5" max="5" width="15.33203125" style="1" customWidth="1"/>
    <col min="6" max="6" width="21" style="1" bestFit="1" customWidth="1"/>
    <col min="7" max="7" width="21" bestFit="1" customWidth="1"/>
    <col min="8" max="8" width="15.33203125" bestFit="1" customWidth="1"/>
    <col min="9" max="9" width="8.1640625" bestFit="1" customWidth="1"/>
  </cols>
  <sheetData>
    <row r="1" spans="1:6" x14ac:dyDescent="0.2">
      <c r="B1" t="s">
        <v>82</v>
      </c>
      <c r="C1" s="1" t="s">
        <v>11</v>
      </c>
    </row>
    <row r="2" spans="1:6" x14ac:dyDescent="0.2">
      <c r="A2" s="22"/>
      <c r="B2" t="s">
        <v>1</v>
      </c>
      <c r="C2" s="1">
        <v>2</v>
      </c>
    </row>
    <row r="3" spans="1:6" x14ac:dyDescent="0.2">
      <c r="A3" s="22"/>
      <c r="B3" t="s">
        <v>2</v>
      </c>
      <c r="C3" s="1">
        <v>6</v>
      </c>
    </row>
    <row r="4" spans="1:6" x14ac:dyDescent="0.2">
      <c r="A4" s="22"/>
      <c r="B4" t="s">
        <v>3</v>
      </c>
      <c r="C4" s="1">
        <v>4</v>
      </c>
    </row>
    <row r="5" spans="1:6" x14ac:dyDescent="0.2">
      <c r="A5" s="23" t="s">
        <v>39</v>
      </c>
      <c r="B5" t="s">
        <v>1</v>
      </c>
      <c r="C5" s="1">
        <f>SUM(1, 4*16)</f>
        <v>65</v>
      </c>
    </row>
    <row r="6" spans="1:6" x14ac:dyDescent="0.2">
      <c r="A6" s="23"/>
      <c r="B6" t="s">
        <v>2</v>
      </c>
      <c r="C6" s="1">
        <v>16</v>
      </c>
    </row>
    <row r="7" spans="1:6" x14ac:dyDescent="0.2">
      <c r="A7" s="23"/>
      <c r="B7" t="s">
        <v>3</v>
      </c>
      <c r="C7" s="1">
        <f>2*8</f>
        <v>16</v>
      </c>
    </row>
    <row r="8" spans="1:6" x14ac:dyDescent="0.2">
      <c r="A8" s="23"/>
      <c r="B8" t="s">
        <v>18</v>
      </c>
      <c r="C8" s="1">
        <f>7*16</f>
        <v>112</v>
      </c>
    </row>
    <row r="9" spans="1:6" x14ac:dyDescent="0.2">
      <c r="A9" s="23"/>
      <c r="B9" t="s">
        <v>35</v>
      </c>
      <c r="C9" s="1">
        <v>1</v>
      </c>
    </row>
    <row r="10" spans="1:6" x14ac:dyDescent="0.2">
      <c r="A10" s="23"/>
      <c r="B10" t="s">
        <v>36</v>
      </c>
      <c r="C10" s="1">
        <v>15</v>
      </c>
    </row>
    <row r="11" spans="1:6" x14ac:dyDescent="0.2">
      <c r="B11" t="s">
        <v>18</v>
      </c>
      <c r="C11" s="1">
        <f>2*16</f>
        <v>32</v>
      </c>
    </row>
    <row r="12" spans="1:6" x14ac:dyDescent="0.2">
      <c r="B12" t="s">
        <v>43</v>
      </c>
      <c r="C12" s="1">
        <v>2</v>
      </c>
    </row>
    <row r="15" spans="1:6" x14ac:dyDescent="0.2">
      <c r="B15" s="18" t="s">
        <v>82</v>
      </c>
      <c r="C15" s="18" t="s">
        <v>11</v>
      </c>
      <c r="D15" s="18" t="s">
        <v>83</v>
      </c>
      <c r="E15" s="18" t="s">
        <v>84</v>
      </c>
      <c r="F15" s="18" t="s">
        <v>89</v>
      </c>
    </row>
    <row r="16" spans="1:6" x14ac:dyDescent="0.2">
      <c r="A16" s="24" t="s">
        <v>50</v>
      </c>
      <c r="B16" s="16" t="s">
        <v>1</v>
      </c>
      <c r="C16" s="18">
        <f>2+65</f>
        <v>67</v>
      </c>
      <c r="D16" s="18">
        <v>7404</v>
      </c>
      <c r="E16" s="18">
        <v>12</v>
      </c>
      <c r="F16" s="17" t="s">
        <v>85</v>
      </c>
    </row>
    <row r="17" spans="1:7" x14ac:dyDescent="0.2">
      <c r="A17" s="24"/>
      <c r="B17" s="16" t="s">
        <v>2</v>
      </c>
      <c r="C17" s="18">
        <f>6+16</f>
        <v>22</v>
      </c>
      <c r="D17" s="18">
        <v>7408</v>
      </c>
      <c r="E17" s="18">
        <v>6</v>
      </c>
      <c r="F17" s="17" t="s">
        <v>86</v>
      </c>
    </row>
    <row r="18" spans="1:7" x14ac:dyDescent="0.2">
      <c r="A18" s="24"/>
      <c r="B18" s="16" t="s">
        <v>3</v>
      </c>
      <c r="C18" s="18">
        <v>22</v>
      </c>
      <c r="D18" s="18">
        <v>7432</v>
      </c>
      <c r="E18" s="18">
        <v>6</v>
      </c>
      <c r="F18" s="17" t="s">
        <v>87</v>
      </c>
    </row>
    <row r="19" spans="1:7" x14ac:dyDescent="0.2">
      <c r="A19" s="24"/>
      <c r="B19" s="16" t="s">
        <v>18</v>
      </c>
      <c r="C19" s="18">
        <f>112+32</f>
        <v>144</v>
      </c>
      <c r="D19" s="18" t="s">
        <v>103</v>
      </c>
      <c r="E19" s="18">
        <v>36</v>
      </c>
      <c r="F19" s="17" t="s">
        <v>100</v>
      </c>
    </row>
    <row r="20" spans="1:7" x14ac:dyDescent="0.2">
      <c r="A20" s="24"/>
      <c r="B20" s="16" t="s">
        <v>36</v>
      </c>
      <c r="C20" s="18">
        <v>32</v>
      </c>
      <c r="D20" s="18">
        <v>74283</v>
      </c>
      <c r="E20" s="18">
        <v>8</v>
      </c>
      <c r="F20" s="17" t="s">
        <v>88</v>
      </c>
    </row>
    <row r="21" spans="1:7" x14ac:dyDescent="0.2">
      <c r="A21" s="24"/>
      <c r="B21" s="16" t="s">
        <v>43</v>
      </c>
      <c r="C21" s="18">
        <v>3</v>
      </c>
      <c r="D21" s="18" t="s">
        <v>104</v>
      </c>
      <c r="E21" s="18">
        <v>6</v>
      </c>
      <c r="F21" s="17" t="s">
        <v>102</v>
      </c>
      <c r="G21" t="s">
        <v>99</v>
      </c>
    </row>
    <row r="22" spans="1:7" x14ac:dyDescent="0.2">
      <c r="G22" t="s">
        <v>101</v>
      </c>
    </row>
    <row r="23" spans="1:7" s="9" customFormat="1" x14ac:dyDescent="0.2">
      <c r="B23" s="13"/>
      <c r="C23" s="21"/>
      <c r="D23" s="21"/>
      <c r="E23" s="21"/>
      <c r="F23" s="21"/>
    </row>
  </sheetData>
  <mergeCells count="3">
    <mergeCell ref="A2:A4"/>
    <mergeCell ref="A5:A10"/>
    <mergeCell ref="A16:A2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CPU</vt:lpstr>
      <vt:lpstr>CPU TREE</vt:lpstr>
      <vt:lpstr>Parts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2018-03-19T21:38:52Z</dcterms:created>
  <dcterms:modified xsi:type="dcterms:W3CDTF">2018-03-31T23:33:42Z</dcterms:modified>
</cp:coreProperties>
</file>