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80" yWindow="165" windowWidth="12150" windowHeight="3075"/>
  </bookViews>
  <sheets>
    <sheet name="Total Electric Power Industry" sheetId="2" r:id="rId1"/>
    <sheet name="Generation Technology Breakdown" sheetId="12" r:id="rId2"/>
    <sheet name="PopulationWeights" sheetId="8" r:id="rId3"/>
    <sheet name="Regional Generation Types" sheetId="9" r:id="rId4"/>
    <sheet name="PopWeightsTranspose" sheetId="10" r:id="rId5"/>
    <sheet name="NaturalGasTechnologies" sheetId="11" r:id="rId6"/>
    <sheet name="SolarTechnologies" sheetId="13" r:id="rId7"/>
    <sheet name="ScratchSpace" sheetId="14" r:id="rId8"/>
  </sheets>
  <calcPr calcId="125725"/>
</workbook>
</file>

<file path=xl/calcChain.xml><?xml version="1.0" encoding="utf-8"?>
<calcChain xmlns="http://schemas.openxmlformats.org/spreadsheetml/2006/main">
  <c r="P2" i="2"/>
  <c r="CX19" i="8" l="1"/>
  <c r="CX20"/>
  <c r="CX21"/>
  <c r="CX22"/>
  <c r="CX23"/>
  <c r="CX24"/>
  <c r="CX25"/>
  <c r="CX26"/>
  <c r="CX27"/>
  <c r="CX28"/>
  <c r="CX29"/>
  <c r="CX30"/>
  <c r="CX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CH18"/>
  <c r="CI18"/>
  <c r="CJ18"/>
  <c r="CK18"/>
  <c r="CL18"/>
  <c r="CM18"/>
  <c r="CN18"/>
  <c r="CO18"/>
  <c r="CP18"/>
  <c r="CQ18"/>
  <c r="CR18"/>
  <c r="CS18"/>
  <c r="CT18"/>
  <c r="CU18"/>
  <c r="CV18"/>
  <c r="CW18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CH19"/>
  <c r="CI19"/>
  <c r="CJ19"/>
  <c r="CK19"/>
  <c r="CL19"/>
  <c r="CM19"/>
  <c r="CN19"/>
  <c r="CO19"/>
  <c r="CP19"/>
  <c r="CQ19"/>
  <c r="CR19"/>
  <c r="CS19"/>
  <c r="CT19"/>
  <c r="CU19"/>
  <c r="CV19"/>
  <c r="CW19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CN20"/>
  <c r="CO20"/>
  <c r="CP20"/>
  <c r="CQ20"/>
  <c r="CR20"/>
  <c r="CS20"/>
  <c r="CT20"/>
  <c r="CU20"/>
  <c r="CV20"/>
  <c r="CW20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CH21"/>
  <c r="CI21"/>
  <c r="CJ21"/>
  <c r="CK21"/>
  <c r="CL21"/>
  <c r="CM21"/>
  <c r="CN21"/>
  <c r="CO21"/>
  <c r="CP21"/>
  <c r="CQ21"/>
  <c r="CR21"/>
  <c r="CS21"/>
  <c r="CT21"/>
  <c r="CU21"/>
  <c r="CV21"/>
  <c r="CW21"/>
  <c r="BB22"/>
  <c r="BC22"/>
  <c r="BD22"/>
  <c r="BE22"/>
  <c r="BF22"/>
  <c r="BG22"/>
  <c r="BH22"/>
  <c r="BI22"/>
  <c r="BJ22"/>
  <c r="BK22"/>
  <c r="BL22"/>
  <c r="BM22"/>
  <c r="BN22"/>
  <c r="BO22"/>
  <c r="BP22"/>
  <c r="BQ22"/>
  <c r="BR22"/>
  <c r="BS22"/>
  <c r="BT22"/>
  <c r="BU22"/>
  <c r="BV22"/>
  <c r="BW22"/>
  <c r="BX22"/>
  <c r="BY22"/>
  <c r="BZ22"/>
  <c r="CA22"/>
  <c r="CB22"/>
  <c r="CC22"/>
  <c r="CD22"/>
  <c r="CE22"/>
  <c r="CF22"/>
  <c r="CG22"/>
  <c r="CH22"/>
  <c r="CI22"/>
  <c r="CJ22"/>
  <c r="CK22"/>
  <c r="CL22"/>
  <c r="CM22"/>
  <c r="CN22"/>
  <c r="CO22"/>
  <c r="CP22"/>
  <c r="CQ22"/>
  <c r="CR22"/>
  <c r="CS22"/>
  <c r="CT22"/>
  <c r="CU22"/>
  <c r="CV22"/>
  <c r="CW22"/>
  <c r="BB23"/>
  <c r="BC23"/>
  <c r="BD23"/>
  <c r="BE23"/>
  <c r="BF23"/>
  <c r="BG23"/>
  <c r="BH23"/>
  <c r="BI23"/>
  <c r="BJ23"/>
  <c r="BK23"/>
  <c r="BL23"/>
  <c r="BM23"/>
  <c r="BN23"/>
  <c r="BO23"/>
  <c r="BP23"/>
  <c r="BQ23"/>
  <c r="BR23"/>
  <c r="BS23"/>
  <c r="BT23"/>
  <c r="BU23"/>
  <c r="BV23"/>
  <c r="BW23"/>
  <c r="BX23"/>
  <c r="BY23"/>
  <c r="BZ23"/>
  <c r="CA23"/>
  <c r="CB23"/>
  <c r="CC23"/>
  <c r="CD23"/>
  <c r="CE23"/>
  <c r="CF23"/>
  <c r="CG23"/>
  <c r="CH23"/>
  <c r="CI23"/>
  <c r="CJ23"/>
  <c r="CK23"/>
  <c r="CL23"/>
  <c r="CM23"/>
  <c r="CN23"/>
  <c r="CO23"/>
  <c r="CP23"/>
  <c r="CQ23"/>
  <c r="CR23"/>
  <c r="CS23"/>
  <c r="CT23"/>
  <c r="CU23"/>
  <c r="CV23"/>
  <c r="CW23"/>
  <c r="BB24"/>
  <c r="BC24"/>
  <c r="BD24"/>
  <c r="BE24"/>
  <c r="BF24"/>
  <c r="BG24"/>
  <c r="BH24"/>
  <c r="BI24"/>
  <c r="BJ24"/>
  <c r="BK24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L24"/>
  <c r="CM24"/>
  <c r="CN24"/>
  <c r="CO24"/>
  <c r="CP24"/>
  <c r="CQ24"/>
  <c r="CR24"/>
  <c r="CS24"/>
  <c r="CT24"/>
  <c r="CU24"/>
  <c r="CV24"/>
  <c r="CW24"/>
  <c r="BB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CN25"/>
  <c r="CO25"/>
  <c r="CP25"/>
  <c r="CQ25"/>
  <c r="CR25"/>
  <c r="CS25"/>
  <c r="CT25"/>
  <c r="CU25"/>
  <c r="CV25"/>
  <c r="CW25"/>
  <c r="BB26"/>
  <c r="BC26"/>
  <c r="BD26"/>
  <c r="BE26"/>
  <c r="BF26"/>
  <c r="BG26"/>
  <c r="BH26"/>
  <c r="BI26"/>
  <c r="BJ26"/>
  <c r="BK26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CN26"/>
  <c r="CO26"/>
  <c r="CP26"/>
  <c r="CQ26"/>
  <c r="CR26"/>
  <c r="CS26"/>
  <c r="CT26"/>
  <c r="CU26"/>
  <c r="CV26"/>
  <c r="CW26"/>
  <c r="BB27"/>
  <c r="BC27"/>
  <c r="BD27"/>
  <c r="BE27"/>
  <c r="BF27"/>
  <c r="BG27"/>
  <c r="BH27"/>
  <c r="BI27"/>
  <c r="BJ27"/>
  <c r="BK27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CN27"/>
  <c r="CO27"/>
  <c r="CP27"/>
  <c r="CQ27"/>
  <c r="CR27"/>
  <c r="CS27"/>
  <c r="CT27"/>
  <c r="CU27"/>
  <c r="CV27"/>
  <c r="CW27"/>
  <c r="BB28"/>
  <c r="BC28"/>
  <c r="BD28"/>
  <c r="BE28"/>
  <c r="BF28"/>
  <c r="BG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CP28"/>
  <c r="CQ28"/>
  <c r="CR28"/>
  <c r="CS28"/>
  <c r="CT28"/>
  <c r="CU28"/>
  <c r="CV28"/>
  <c r="CW28"/>
  <c r="BB29"/>
  <c r="BC29"/>
  <c r="BD29"/>
  <c r="BE29"/>
  <c r="BF29"/>
  <c r="BG29"/>
  <c r="BH29"/>
  <c r="BI29"/>
  <c r="BJ29"/>
  <c r="BK29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CN29"/>
  <c r="CO29"/>
  <c r="CP29"/>
  <c r="CQ29"/>
  <c r="CR29"/>
  <c r="CS29"/>
  <c r="CT29"/>
  <c r="CU29"/>
  <c r="CV29"/>
  <c r="CW29"/>
  <c r="BB30"/>
  <c r="BC30"/>
  <c r="BD30"/>
  <c r="BE30"/>
  <c r="BF30"/>
  <c r="BG30"/>
  <c r="BH30"/>
  <c r="BI30"/>
  <c r="BJ30"/>
  <c r="BK30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CN30"/>
  <c r="CO30"/>
  <c r="CP30"/>
  <c r="CQ30"/>
  <c r="CR30"/>
  <c r="CS30"/>
  <c r="CT30"/>
  <c r="CU30"/>
  <c r="CV30"/>
  <c r="CW30"/>
  <c r="BA19"/>
  <c r="BA20"/>
  <c r="BA21"/>
  <c r="BA22"/>
  <c r="BA23"/>
  <c r="BA24"/>
  <c r="BA25"/>
  <c r="BA26"/>
  <c r="BA27"/>
  <c r="BA28"/>
  <c r="BA29"/>
  <c r="BA30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CN17"/>
  <c r="CO17"/>
  <c r="CP17"/>
  <c r="CQ17"/>
  <c r="CR17"/>
  <c r="CS17"/>
  <c r="CT17"/>
  <c r="CU17"/>
  <c r="CV17"/>
  <c r="CW17"/>
  <c r="AZ30"/>
  <c r="AZ26"/>
  <c r="AZ27"/>
  <c r="AZ28"/>
  <c r="AZ29"/>
  <c r="AZ18"/>
  <c r="AZ19"/>
  <c r="AZ20"/>
  <c r="AZ21"/>
  <c r="AZ22"/>
  <c r="AZ23"/>
  <c r="AZ24"/>
  <c r="AZ25"/>
  <c r="AZ17"/>
  <c r="BA18"/>
  <c r="BA17"/>
  <c r="T3" i="9" l="1"/>
  <c r="T2"/>
  <c r="U2"/>
  <c r="U3"/>
  <c r="T4"/>
  <c r="U4"/>
  <c r="T5"/>
  <c r="U5"/>
  <c r="T6"/>
  <c r="U6"/>
  <c r="T7"/>
  <c r="U7"/>
  <c r="T8"/>
  <c r="U8"/>
  <c r="T9"/>
  <c r="U9"/>
  <c r="T10"/>
  <c r="U10"/>
  <c r="T11"/>
  <c r="U11"/>
  <c r="T12"/>
  <c r="U12"/>
  <c r="T13"/>
  <c r="U13"/>
  <c r="T14"/>
  <c r="U14"/>
  <c r="T1"/>
  <c r="U1"/>
  <c r="R9"/>
  <c r="T15" i="2"/>
  <c r="T10"/>
  <c r="T3"/>
  <c r="U3"/>
  <c r="T4"/>
  <c r="U4"/>
  <c r="T5"/>
  <c r="U5"/>
  <c r="T6"/>
  <c r="U6"/>
  <c r="T7"/>
  <c r="U7"/>
  <c r="T8"/>
  <c r="U8"/>
  <c r="T9"/>
  <c r="U9"/>
  <c r="T11"/>
  <c r="U11"/>
  <c r="T12"/>
  <c r="U12"/>
  <c r="T13"/>
  <c r="U13"/>
  <c r="T14"/>
  <c r="U14"/>
  <c r="T16"/>
  <c r="U16"/>
  <c r="T17"/>
  <c r="U17"/>
  <c r="T18"/>
  <c r="U18"/>
  <c r="T19"/>
  <c r="U19"/>
  <c r="T20"/>
  <c r="U20"/>
  <c r="T21"/>
  <c r="U21"/>
  <c r="T22"/>
  <c r="U22"/>
  <c r="T23"/>
  <c r="U23"/>
  <c r="T24"/>
  <c r="U24"/>
  <c r="T25"/>
  <c r="U25"/>
  <c r="T26"/>
  <c r="U26"/>
  <c r="T27"/>
  <c r="U27"/>
  <c r="T28"/>
  <c r="U28"/>
  <c r="T29"/>
  <c r="U29"/>
  <c r="T30"/>
  <c r="U30"/>
  <c r="T31"/>
  <c r="U31"/>
  <c r="T32"/>
  <c r="U32"/>
  <c r="T33"/>
  <c r="U33"/>
  <c r="T34"/>
  <c r="U34"/>
  <c r="T35"/>
  <c r="U35"/>
  <c r="T36"/>
  <c r="U36"/>
  <c r="T37"/>
  <c r="U37"/>
  <c r="T38"/>
  <c r="U38"/>
  <c r="T39"/>
  <c r="U39"/>
  <c r="T40"/>
  <c r="U40"/>
  <c r="T41"/>
  <c r="U41"/>
  <c r="T42"/>
  <c r="U42"/>
  <c r="T43"/>
  <c r="U43"/>
  <c r="T44"/>
  <c r="U44"/>
  <c r="T45"/>
  <c r="U45"/>
  <c r="T46"/>
  <c r="U46"/>
  <c r="T47"/>
  <c r="U47"/>
  <c r="T48"/>
  <c r="U48"/>
  <c r="T49"/>
  <c r="U49"/>
  <c r="T50"/>
  <c r="U50"/>
  <c r="U2"/>
  <c r="T2"/>
  <c r="R3"/>
  <c r="S3"/>
  <c r="R4"/>
  <c r="S4"/>
  <c r="R5"/>
  <c r="S5"/>
  <c r="R6"/>
  <c r="S6"/>
  <c r="R7"/>
  <c r="S7"/>
  <c r="R8"/>
  <c r="S8"/>
  <c r="R9"/>
  <c r="S9"/>
  <c r="R10"/>
  <c r="S10"/>
  <c r="R11"/>
  <c r="S11"/>
  <c r="R12"/>
  <c r="S12"/>
  <c r="R13"/>
  <c r="S13"/>
  <c r="R14"/>
  <c r="S14"/>
  <c r="R15"/>
  <c r="S15"/>
  <c r="R16"/>
  <c r="S16"/>
  <c r="R17"/>
  <c r="S17"/>
  <c r="R18"/>
  <c r="S18"/>
  <c r="R19"/>
  <c r="S19"/>
  <c r="R20"/>
  <c r="S20"/>
  <c r="R21"/>
  <c r="S21"/>
  <c r="R22"/>
  <c r="S22"/>
  <c r="R23"/>
  <c r="S23"/>
  <c r="R24"/>
  <c r="S24"/>
  <c r="R25"/>
  <c r="S25"/>
  <c r="R26"/>
  <c r="S26"/>
  <c r="R27"/>
  <c r="S27"/>
  <c r="R28"/>
  <c r="S28"/>
  <c r="R29"/>
  <c r="S29"/>
  <c r="R30"/>
  <c r="S30"/>
  <c r="R31"/>
  <c r="S31"/>
  <c r="R32"/>
  <c r="S32"/>
  <c r="R33"/>
  <c r="S33"/>
  <c r="R34"/>
  <c r="S34"/>
  <c r="R35"/>
  <c r="S35"/>
  <c r="R36"/>
  <c r="S36"/>
  <c r="R37"/>
  <c r="S37"/>
  <c r="R38"/>
  <c r="S38"/>
  <c r="R39"/>
  <c r="S39"/>
  <c r="R40"/>
  <c r="S40"/>
  <c r="R41"/>
  <c r="S41"/>
  <c r="R42"/>
  <c r="S42"/>
  <c r="R43"/>
  <c r="S43"/>
  <c r="R44"/>
  <c r="S44"/>
  <c r="R45"/>
  <c r="S45"/>
  <c r="R46"/>
  <c r="S46"/>
  <c r="R47"/>
  <c r="S47"/>
  <c r="R48"/>
  <c r="S48"/>
  <c r="R49"/>
  <c r="S49"/>
  <c r="R50"/>
  <c r="S50"/>
  <c r="S2"/>
  <c r="R2"/>
  <c r="T1"/>
  <c r="U1"/>
  <c r="F4" i="12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3"/>
  <c r="R1" i="2"/>
  <c r="R1" i="9" s="1"/>
  <c r="S1" i="2"/>
  <c r="S1" i="9" s="1"/>
  <c r="A5" i="13" a="1"/>
  <c r="A6" s="1"/>
  <c r="R2" i="9" l="1"/>
  <c r="R3"/>
  <c r="S3"/>
  <c r="S2"/>
  <c r="R14"/>
  <c r="R12"/>
  <c r="R10"/>
  <c r="R8"/>
  <c r="R6"/>
  <c r="R4"/>
  <c r="S13"/>
  <c r="S11"/>
  <c r="S9"/>
  <c r="S7"/>
  <c r="S5"/>
  <c r="R13"/>
  <c r="R11"/>
  <c r="R7"/>
  <c r="R5"/>
  <c r="S14"/>
  <c r="S12"/>
  <c r="S10"/>
  <c r="S8"/>
  <c r="S6"/>
  <c r="S4"/>
  <c r="B40" i="13"/>
  <c r="A39"/>
  <c r="C37"/>
  <c r="B36"/>
  <c r="A35"/>
  <c r="C33"/>
  <c r="B32"/>
  <c r="A31"/>
  <c r="C29"/>
  <c r="B28"/>
  <c r="A27"/>
  <c r="C25"/>
  <c r="B24"/>
  <c r="A23"/>
  <c r="C21"/>
  <c r="B20"/>
  <c r="A19"/>
  <c r="C17"/>
  <c r="B16"/>
  <c r="A15"/>
  <c r="C13"/>
  <c r="B12"/>
  <c r="A11"/>
  <c r="C9"/>
  <c r="B8"/>
  <c r="A7"/>
  <c r="C5"/>
  <c r="A40"/>
  <c r="C38"/>
  <c r="B37"/>
  <c r="A36"/>
  <c r="C34"/>
  <c r="B33"/>
  <c r="A32"/>
  <c r="C30"/>
  <c r="B29"/>
  <c r="A28"/>
  <c r="C26"/>
  <c r="B25"/>
  <c r="A24"/>
  <c r="C22"/>
  <c r="B21"/>
  <c r="A20"/>
  <c r="C18"/>
  <c r="B17"/>
  <c r="A16"/>
  <c r="C14"/>
  <c r="B13"/>
  <c r="A12"/>
  <c r="C10"/>
  <c r="B9"/>
  <c r="A8"/>
  <c r="C6"/>
  <c r="B5"/>
  <c r="C39"/>
  <c r="B38"/>
  <c r="A37"/>
  <c r="C35"/>
  <c r="B34"/>
  <c r="A33"/>
  <c r="C31"/>
  <c r="B30"/>
  <c r="A29"/>
  <c r="C27"/>
  <c r="B26"/>
  <c r="A25"/>
  <c r="C23"/>
  <c r="B22"/>
  <c r="A21"/>
  <c r="C19"/>
  <c r="B18"/>
  <c r="A17"/>
  <c r="C15"/>
  <c r="B14"/>
  <c r="A13"/>
  <c r="C11"/>
  <c r="B10"/>
  <c r="A9"/>
  <c r="C7"/>
  <c r="B6"/>
  <c r="A5"/>
  <c r="C40"/>
  <c r="B39"/>
  <c r="A38"/>
  <c r="C36"/>
  <c r="B35"/>
  <c r="A34"/>
  <c r="C32"/>
  <c r="B31"/>
  <c r="A30"/>
  <c r="C28"/>
  <c r="B27"/>
  <c r="A26"/>
  <c r="C24"/>
  <c r="B23"/>
  <c r="A22"/>
  <c r="C20"/>
  <c r="B19"/>
  <c r="A18"/>
  <c r="C16"/>
  <c r="B15"/>
  <c r="A14"/>
  <c r="C12"/>
  <c r="B11"/>
  <c r="A10"/>
  <c r="C8"/>
  <c r="B7"/>
  <c r="P1" i="2"/>
  <c r="P1" i="9" s="1"/>
  <c r="O2" l="1"/>
  <c r="O3"/>
  <c r="O4"/>
  <c r="O5"/>
  <c r="O6"/>
  <c r="O7"/>
  <c r="O8"/>
  <c r="O9"/>
  <c r="O10"/>
  <c r="O11"/>
  <c r="O12"/>
  <c r="O13"/>
  <c r="O14"/>
  <c r="N3"/>
  <c r="N4"/>
  <c r="N5"/>
  <c r="N6"/>
  <c r="N7"/>
  <c r="N8"/>
  <c r="N9"/>
  <c r="N10"/>
  <c r="N11"/>
  <c r="N12"/>
  <c r="N13"/>
  <c r="N14"/>
  <c r="O1"/>
  <c r="P50" i="2"/>
  <c r="Q48"/>
  <c r="P3"/>
  <c r="Q3"/>
  <c r="P4"/>
  <c r="Q4"/>
  <c r="P5"/>
  <c r="Q5"/>
  <c r="P6"/>
  <c r="Q6"/>
  <c r="P7"/>
  <c r="Q7"/>
  <c r="P8"/>
  <c r="Q8"/>
  <c r="P9"/>
  <c r="Q9"/>
  <c r="P10"/>
  <c r="Q10"/>
  <c r="P11"/>
  <c r="Q11"/>
  <c r="P12"/>
  <c r="Q12"/>
  <c r="P13"/>
  <c r="Q13"/>
  <c r="P14"/>
  <c r="Q14"/>
  <c r="P15"/>
  <c r="Q15"/>
  <c r="P16"/>
  <c r="Q16"/>
  <c r="P17"/>
  <c r="Q17"/>
  <c r="P18"/>
  <c r="Q18"/>
  <c r="P19"/>
  <c r="Q19"/>
  <c r="P20"/>
  <c r="Q20"/>
  <c r="P21"/>
  <c r="Q21"/>
  <c r="P22"/>
  <c r="Q22"/>
  <c r="P23"/>
  <c r="Q23"/>
  <c r="P24"/>
  <c r="Q24"/>
  <c r="P25"/>
  <c r="Q25"/>
  <c r="P26"/>
  <c r="Q26"/>
  <c r="P27"/>
  <c r="Q27"/>
  <c r="P28"/>
  <c r="Q28"/>
  <c r="P29"/>
  <c r="Q29"/>
  <c r="P30"/>
  <c r="Q30"/>
  <c r="P31"/>
  <c r="Q31"/>
  <c r="P32"/>
  <c r="Q32"/>
  <c r="P33"/>
  <c r="Q33"/>
  <c r="P34"/>
  <c r="Q34"/>
  <c r="P35"/>
  <c r="Q35"/>
  <c r="P36"/>
  <c r="Q36"/>
  <c r="P37"/>
  <c r="Q37"/>
  <c r="P38"/>
  <c r="Q38"/>
  <c r="P39"/>
  <c r="Q39"/>
  <c r="P40"/>
  <c r="Q40"/>
  <c r="P41"/>
  <c r="Q41"/>
  <c r="P42"/>
  <c r="Q42"/>
  <c r="P43"/>
  <c r="Q43"/>
  <c r="P44"/>
  <c r="Q44"/>
  <c r="P45"/>
  <c r="Q45"/>
  <c r="P46"/>
  <c r="Q46"/>
  <c r="P47"/>
  <c r="Q47"/>
  <c r="P48"/>
  <c r="P49"/>
  <c r="Q49"/>
  <c r="Q50"/>
  <c r="Q2"/>
  <c r="Q1"/>
  <c r="Q1" i="9" s="1"/>
  <c r="A10" i="11" a="1"/>
  <c r="A10" s="1"/>
  <c r="P3" i="9" l="1"/>
  <c r="P14"/>
  <c r="P2"/>
  <c r="P10"/>
  <c r="P8"/>
  <c r="P4"/>
  <c r="Q5"/>
  <c r="Q9"/>
  <c r="Q13"/>
  <c r="Q8"/>
  <c r="Q2"/>
  <c r="Q6"/>
  <c r="Q10"/>
  <c r="Q14"/>
  <c r="Q3"/>
  <c r="Q7"/>
  <c r="Q11"/>
  <c r="Q4"/>
  <c r="Q12"/>
  <c r="P13"/>
  <c r="P11"/>
  <c r="P9"/>
  <c r="P7"/>
  <c r="P5"/>
  <c r="P12"/>
  <c r="P6"/>
  <c r="C83" i="11"/>
  <c r="A71"/>
  <c r="A57"/>
  <c r="B46"/>
  <c r="B37"/>
  <c r="B29"/>
  <c r="C22"/>
  <c r="A16"/>
  <c r="A83"/>
  <c r="B69"/>
  <c r="A55"/>
  <c r="B49"/>
  <c r="C41"/>
  <c r="B36"/>
  <c r="B28"/>
  <c r="B21"/>
  <c r="C17"/>
  <c r="A12"/>
  <c r="A89"/>
  <c r="B85"/>
  <c r="C81"/>
  <c r="C74"/>
  <c r="C67"/>
  <c r="B60"/>
  <c r="B53"/>
  <c r="A48"/>
  <c r="B44"/>
  <c r="A40"/>
  <c r="C34"/>
  <c r="A31"/>
  <c r="A28"/>
  <c r="A24"/>
  <c r="B20"/>
  <c r="B17"/>
  <c r="C14"/>
  <c r="A11"/>
  <c r="A87"/>
  <c r="B78"/>
  <c r="A64"/>
  <c r="C49"/>
  <c r="C42"/>
  <c r="B33"/>
  <c r="C25"/>
  <c r="C18"/>
  <c r="B12"/>
  <c r="C86"/>
  <c r="B76"/>
  <c r="B62"/>
  <c r="C45"/>
  <c r="A32"/>
  <c r="B25"/>
  <c r="A15"/>
  <c r="B88"/>
  <c r="A85"/>
  <c r="A80"/>
  <c r="A73"/>
  <c r="C65"/>
  <c r="C58"/>
  <c r="C51"/>
  <c r="C47"/>
  <c r="A44"/>
  <c r="A39"/>
  <c r="C33"/>
  <c r="C30"/>
  <c r="C26"/>
  <c r="A23"/>
  <c r="A20"/>
  <c r="B16"/>
  <c r="B13"/>
  <c r="C10"/>
  <c r="B81"/>
  <c r="C79"/>
  <c r="C77"/>
  <c r="A76"/>
  <c r="B74"/>
  <c r="B72"/>
  <c r="C70"/>
  <c r="A69"/>
  <c r="A67"/>
  <c r="B65"/>
  <c r="C63"/>
  <c r="C61"/>
  <c r="A60"/>
  <c r="B58"/>
  <c r="B56"/>
  <c r="C54"/>
  <c r="A53"/>
  <c r="A51"/>
  <c r="C89"/>
  <c r="A88"/>
  <c r="B86"/>
  <c r="B84"/>
  <c r="C82"/>
  <c r="A81"/>
  <c r="A79"/>
  <c r="B77"/>
  <c r="C75"/>
  <c r="C73"/>
  <c r="A72"/>
  <c r="B70"/>
  <c r="B68"/>
  <c r="C66"/>
  <c r="A65"/>
  <c r="A63"/>
  <c r="B61"/>
  <c r="C59"/>
  <c r="C57"/>
  <c r="A56"/>
  <c r="B54"/>
  <c r="B52"/>
  <c r="C50"/>
  <c r="A49"/>
  <c r="A47"/>
  <c r="B45"/>
  <c r="C43"/>
  <c r="B41"/>
  <c r="C38"/>
  <c r="A36"/>
  <c r="B89"/>
  <c r="C87"/>
  <c r="C85"/>
  <c r="A84"/>
  <c r="B82"/>
  <c r="B80"/>
  <c r="C78"/>
  <c r="A77"/>
  <c r="A75"/>
  <c r="B73"/>
  <c r="C71"/>
  <c r="C69"/>
  <c r="A68"/>
  <c r="B66"/>
  <c r="B64"/>
  <c r="C62"/>
  <c r="A61"/>
  <c r="A59"/>
  <c r="B57"/>
  <c r="C55"/>
  <c r="C53"/>
  <c r="A52"/>
  <c r="B50"/>
  <c r="B48"/>
  <c r="C46"/>
  <c r="A45"/>
  <c r="A43"/>
  <c r="B40"/>
  <c r="C37"/>
  <c r="A35"/>
  <c r="B32"/>
  <c r="C29"/>
  <c r="A27"/>
  <c r="B24"/>
  <c r="C21"/>
  <c r="A19"/>
  <c r="C13"/>
  <c r="B42"/>
  <c r="A41"/>
  <c r="C39"/>
  <c r="B38"/>
  <c r="A37"/>
  <c r="C35"/>
  <c r="B34"/>
  <c r="A33"/>
  <c r="C31"/>
  <c r="B30"/>
  <c r="A29"/>
  <c r="C27"/>
  <c r="B26"/>
  <c r="A25"/>
  <c r="C23"/>
  <c r="B22"/>
  <c r="A21"/>
  <c r="C19"/>
  <c r="B18"/>
  <c r="A17"/>
  <c r="C15"/>
  <c r="B14"/>
  <c r="A13"/>
  <c r="C11"/>
  <c r="B10"/>
  <c r="C88"/>
  <c r="B87"/>
  <c r="A86"/>
  <c r="C84"/>
  <c r="B83"/>
  <c r="A82"/>
  <c r="C80"/>
  <c r="B79"/>
  <c r="A78"/>
  <c r="C76"/>
  <c r="B75"/>
  <c r="A74"/>
  <c r="C72"/>
  <c r="B71"/>
  <c r="A70"/>
  <c r="C68"/>
  <c r="B67"/>
  <c r="A66"/>
  <c r="C64"/>
  <c r="B63"/>
  <c r="A62"/>
  <c r="C60"/>
  <c r="B59"/>
  <c r="A58"/>
  <c r="C56"/>
  <c r="B55"/>
  <c r="A54"/>
  <c r="C52"/>
  <c r="B51"/>
  <c r="A50"/>
  <c r="C48"/>
  <c r="B47"/>
  <c r="A46"/>
  <c r="C44"/>
  <c r="B43"/>
  <c r="A42"/>
  <c r="C40"/>
  <c r="B39"/>
  <c r="A38"/>
  <c r="C36"/>
  <c r="B35"/>
  <c r="A34"/>
  <c r="C32"/>
  <c r="B31"/>
  <c r="A30"/>
  <c r="C28"/>
  <c r="B27"/>
  <c r="A26"/>
  <c r="C24"/>
  <c r="B23"/>
  <c r="A22"/>
  <c r="C20"/>
  <c r="B19"/>
  <c r="A18"/>
  <c r="C16"/>
  <c r="B15"/>
  <c r="A14"/>
  <c r="C12"/>
  <c r="B11"/>
  <c r="D2" i="9"/>
  <c r="E2"/>
  <c r="F2"/>
  <c r="G2"/>
  <c r="H2"/>
  <c r="I2"/>
  <c r="J2"/>
  <c r="K2"/>
  <c r="L2"/>
  <c r="M2"/>
  <c r="N2"/>
  <c r="D3"/>
  <c r="E3"/>
  <c r="F3"/>
  <c r="G3"/>
  <c r="H3"/>
  <c r="I3"/>
  <c r="J3"/>
  <c r="K3"/>
  <c r="L3"/>
  <c r="M3"/>
  <c r="D4"/>
  <c r="E4"/>
  <c r="F4"/>
  <c r="G4"/>
  <c r="H4"/>
  <c r="I4"/>
  <c r="J4"/>
  <c r="K4"/>
  <c r="L4"/>
  <c r="M4"/>
  <c r="D5"/>
  <c r="E5"/>
  <c r="F5"/>
  <c r="G5"/>
  <c r="H5"/>
  <c r="I5"/>
  <c r="J5"/>
  <c r="K5"/>
  <c r="L5"/>
  <c r="M5"/>
  <c r="D6"/>
  <c r="E6"/>
  <c r="F6"/>
  <c r="G6"/>
  <c r="H6"/>
  <c r="I6"/>
  <c r="J6"/>
  <c r="K6"/>
  <c r="L6"/>
  <c r="M6"/>
  <c r="D7"/>
  <c r="E7"/>
  <c r="F7"/>
  <c r="G7"/>
  <c r="H7"/>
  <c r="I7"/>
  <c r="J7"/>
  <c r="K7"/>
  <c r="L7"/>
  <c r="M7"/>
  <c r="D8"/>
  <c r="E8"/>
  <c r="F8"/>
  <c r="G8"/>
  <c r="H8"/>
  <c r="I8"/>
  <c r="J8"/>
  <c r="K8"/>
  <c r="L8"/>
  <c r="M8"/>
  <c r="D9"/>
  <c r="E9"/>
  <c r="F9"/>
  <c r="G9"/>
  <c r="H9"/>
  <c r="I9"/>
  <c r="J9"/>
  <c r="K9"/>
  <c r="L9"/>
  <c r="M9"/>
  <c r="D10"/>
  <c r="E10"/>
  <c r="F10"/>
  <c r="G10"/>
  <c r="H10"/>
  <c r="I10"/>
  <c r="J10"/>
  <c r="K10"/>
  <c r="L10"/>
  <c r="M10"/>
  <c r="D11"/>
  <c r="E11"/>
  <c r="F11"/>
  <c r="G11"/>
  <c r="H11"/>
  <c r="I11"/>
  <c r="J11"/>
  <c r="K11"/>
  <c r="L11"/>
  <c r="M11"/>
  <c r="D12"/>
  <c r="E12"/>
  <c r="F12"/>
  <c r="G12"/>
  <c r="H12"/>
  <c r="I12"/>
  <c r="J12"/>
  <c r="K12"/>
  <c r="L12"/>
  <c r="M12"/>
  <c r="D13"/>
  <c r="E13"/>
  <c r="F13"/>
  <c r="G13"/>
  <c r="H13"/>
  <c r="I13"/>
  <c r="J13"/>
  <c r="K13"/>
  <c r="L13"/>
  <c r="M13"/>
  <c r="D14"/>
  <c r="E14"/>
  <c r="F14"/>
  <c r="G14"/>
  <c r="H14"/>
  <c r="I14"/>
  <c r="J14"/>
  <c r="K14"/>
  <c r="L14"/>
  <c r="M14"/>
  <c r="C2"/>
  <c r="C3"/>
  <c r="C4"/>
  <c r="C5"/>
  <c r="C6"/>
  <c r="C7"/>
  <c r="C8"/>
  <c r="C9"/>
  <c r="C10"/>
  <c r="C11"/>
  <c r="C12"/>
  <c r="C13"/>
  <c r="C14"/>
  <c r="B14"/>
  <c r="B13"/>
  <c r="B12"/>
  <c r="B11"/>
  <c r="B10"/>
  <c r="B9"/>
  <c r="B8"/>
  <c r="B7"/>
  <c r="B6"/>
  <c r="B5"/>
  <c r="B4"/>
  <c r="B3"/>
  <c r="B2"/>
  <c r="M1"/>
  <c r="N1"/>
  <c r="K1"/>
  <c r="L1"/>
  <c r="C1"/>
  <c r="D1"/>
  <c r="E1"/>
  <c r="F1"/>
  <c r="G1"/>
  <c r="H1"/>
  <c r="I1"/>
  <c r="J1"/>
  <c r="A16" i="8" a="1"/>
  <c r="B1" i="9"/>
  <c r="A3"/>
  <c r="A4"/>
  <c r="A5"/>
  <c r="A6"/>
  <c r="A7"/>
  <c r="A8"/>
  <c r="A9"/>
  <c r="A10"/>
  <c r="A11"/>
  <c r="A12"/>
  <c r="A13"/>
  <c r="A14"/>
  <c r="A2"/>
  <c r="A16" l="1" a="1"/>
  <c r="A16" i="8"/>
  <c r="E16"/>
  <c r="I16"/>
  <c r="M16"/>
  <c r="C17"/>
  <c r="G17"/>
  <c r="K17"/>
  <c r="A18"/>
  <c r="E18"/>
  <c r="I18"/>
  <c r="M18"/>
  <c r="C19"/>
  <c r="G19"/>
  <c r="K19"/>
  <c r="A20"/>
  <c r="E20"/>
  <c r="I20"/>
  <c r="M20"/>
  <c r="C21"/>
  <c r="G21"/>
  <c r="K21"/>
  <c r="A22"/>
  <c r="E22"/>
  <c r="I22"/>
  <c r="M22"/>
  <c r="C23"/>
  <c r="G23"/>
  <c r="K23"/>
  <c r="A24"/>
  <c r="E24"/>
  <c r="I24"/>
  <c r="M24"/>
  <c r="C25"/>
  <c r="G25"/>
  <c r="K25"/>
  <c r="A26"/>
  <c r="E26"/>
  <c r="I26"/>
  <c r="M26"/>
  <c r="C27"/>
  <c r="G27"/>
  <c r="K27"/>
  <c r="A28"/>
  <c r="E28"/>
  <c r="I28"/>
  <c r="M28"/>
  <c r="C29"/>
  <c r="G29"/>
  <c r="K29"/>
  <c r="A30"/>
  <c r="E30"/>
  <c r="I30"/>
  <c r="M30"/>
  <c r="C31"/>
  <c r="G31"/>
  <c r="K31"/>
  <c r="A32"/>
  <c r="E32"/>
  <c r="I32"/>
  <c r="M32"/>
  <c r="C33"/>
  <c r="G33"/>
  <c r="B16"/>
  <c r="F16"/>
  <c r="J16"/>
  <c r="N16"/>
  <c r="D17"/>
  <c r="H17"/>
  <c r="L17"/>
  <c r="B18"/>
  <c r="F18"/>
  <c r="J18"/>
  <c r="N18"/>
  <c r="D19"/>
  <c r="H19"/>
  <c r="L19"/>
  <c r="B20"/>
  <c r="F20"/>
  <c r="J20"/>
  <c r="N20"/>
  <c r="D21"/>
  <c r="H21"/>
  <c r="L21"/>
  <c r="B22"/>
  <c r="F22"/>
  <c r="J22"/>
  <c r="N22"/>
  <c r="D23"/>
  <c r="H23"/>
  <c r="L23"/>
  <c r="B24"/>
  <c r="F24"/>
  <c r="J24"/>
  <c r="N24"/>
  <c r="D25"/>
  <c r="H25"/>
  <c r="L25"/>
  <c r="B26"/>
  <c r="F26"/>
  <c r="J26"/>
  <c r="N26"/>
  <c r="D27"/>
  <c r="H27"/>
  <c r="L27"/>
  <c r="B28"/>
  <c r="F28"/>
  <c r="J28"/>
  <c r="N28"/>
  <c r="D29"/>
  <c r="H29"/>
  <c r="L29"/>
  <c r="B30"/>
  <c r="F30"/>
  <c r="J30"/>
  <c r="N30"/>
  <c r="D31"/>
  <c r="H31"/>
  <c r="L31"/>
  <c r="B32"/>
  <c r="F32"/>
  <c r="J32"/>
  <c r="N32"/>
  <c r="D33"/>
  <c r="H33"/>
  <c r="L33"/>
  <c r="B34"/>
  <c r="F34"/>
  <c r="J34"/>
  <c r="N34"/>
  <c r="D35"/>
  <c r="H35"/>
  <c r="L35"/>
  <c r="B36"/>
  <c r="F36"/>
  <c r="J36"/>
  <c r="N36"/>
  <c r="D37"/>
  <c r="H37"/>
  <c r="L37"/>
  <c r="B38"/>
  <c r="F38"/>
  <c r="J38"/>
  <c r="N38"/>
  <c r="D39"/>
  <c r="H39"/>
  <c r="L39"/>
  <c r="B40"/>
  <c r="C16"/>
  <c r="K16"/>
  <c r="E17"/>
  <c r="M17"/>
  <c r="G18"/>
  <c r="A19"/>
  <c r="I19"/>
  <c r="C20"/>
  <c r="K20"/>
  <c r="E21"/>
  <c r="M21"/>
  <c r="G22"/>
  <c r="A23"/>
  <c r="I23"/>
  <c r="C24"/>
  <c r="K24"/>
  <c r="E25"/>
  <c r="M25"/>
  <c r="G26"/>
  <c r="A27"/>
  <c r="I27"/>
  <c r="C28"/>
  <c r="K28"/>
  <c r="E29"/>
  <c r="M29"/>
  <c r="G30"/>
  <c r="A31"/>
  <c r="I31"/>
  <c r="C32"/>
  <c r="K32"/>
  <c r="E33"/>
  <c r="K33"/>
  <c r="C34"/>
  <c r="H34"/>
  <c r="M34"/>
  <c r="E35"/>
  <c r="J35"/>
  <c r="A36"/>
  <c r="G36"/>
  <c r="L36"/>
  <c r="C37"/>
  <c r="I37"/>
  <c r="N37"/>
  <c r="E38"/>
  <c r="K38"/>
  <c r="B39"/>
  <c r="G39"/>
  <c r="M39"/>
  <c r="D40"/>
  <c r="H40"/>
  <c r="L40"/>
  <c r="B41"/>
  <c r="F41"/>
  <c r="J41"/>
  <c r="N41"/>
  <c r="D42"/>
  <c r="H42"/>
  <c r="L42"/>
  <c r="B43"/>
  <c r="F43"/>
  <c r="J43"/>
  <c r="N43"/>
  <c r="D44"/>
  <c r="H44"/>
  <c r="L44"/>
  <c r="B45"/>
  <c r="F45"/>
  <c r="J45"/>
  <c r="N45"/>
  <c r="D46"/>
  <c r="H46"/>
  <c r="L46"/>
  <c r="B47"/>
  <c r="F47"/>
  <c r="J47"/>
  <c r="N47"/>
  <c r="D48"/>
  <c r="H48"/>
  <c r="L48"/>
  <c r="B49"/>
  <c r="F49"/>
  <c r="J49"/>
  <c r="N49"/>
  <c r="D50"/>
  <c r="H50"/>
  <c r="D16"/>
  <c r="L16"/>
  <c r="F17"/>
  <c r="N17"/>
  <c r="H18"/>
  <c r="B19"/>
  <c r="J19"/>
  <c r="D20"/>
  <c r="L20"/>
  <c r="F21"/>
  <c r="N21"/>
  <c r="H22"/>
  <c r="B23"/>
  <c r="J23"/>
  <c r="D24"/>
  <c r="L24"/>
  <c r="F25"/>
  <c r="N25"/>
  <c r="H26"/>
  <c r="B27"/>
  <c r="J27"/>
  <c r="D28"/>
  <c r="L28"/>
  <c r="F29"/>
  <c r="N29"/>
  <c r="H30"/>
  <c r="B31"/>
  <c r="J31"/>
  <c r="D32"/>
  <c r="L32"/>
  <c r="F33"/>
  <c r="M33"/>
  <c r="D34"/>
  <c r="I34"/>
  <c r="A35"/>
  <c r="F35"/>
  <c r="K35"/>
  <c r="C36"/>
  <c r="H36"/>
  <c r="M36"/>
  <c r="E37"/>
  <c r="J37"/>
  <c r="A38"/>
  <c r="G38"/>
  <c r="L38"/>
  <c r="C39"/>
  <c r="I39"/>
  <c r="N39"/>
  <c r="E40"/>
  <c r="I40"/>
  <c r="M40"/>
  <c r="C41"/>
  <c r="G41"/>
  <c r="K41"/>
  <c r="A42"/>
  <c r="E42"/>
  <c r="I42"/>
  <c r="M42"/>
  <c r="C43"/>
  <c r="G43"/>
  <c r="K43"/>
  <c r="A44"/>
  <c r="E44"/>
  <c r="I44"/>
  <c r="M44"/>
  <c r="C45"/>
  <c r="G45"/>
  <c r="K45"/>
  <c r="A46"/>
  <c r="E46"/>
  <c r="I46"/>
  <c r="M46"/>
  <c r="C47"/>
  <c r="G47"/>
  <c r="K47"/>
  <c r="A48"/>
  <c r="E48"/>
  <c r="I48"/>
  <c r="M48"/>
  <c r="C49"/>
  <c r="G49"/>
  <c r="K49"/>
  <c r="A50"/>
  <c r="E50"/>
  <c r="I50"/>
  <c r="M50"/>
  <c r="C51"/>
  <c r="G51"/>
  <c r="K51"/>
  <c r="A52"/>
  <c r="E52"/>
  <c r="I52"/>
  <c r="M52"/>
  <c r="C53"/>
  <c r="G53"/>
  <c r="K53"/>
  <c r="A54"/>
  <c r="E54"/>
  <c r="I54"/>
  <c r="M54"/>
  <c r="C55"/>
  <c r="G55"/>
  <c r="K55"/>
  <c r="A56"/>
  <c r="E56"/>
  <c r="I56"/>
  <c r="M56"/>
  <c r="C57"/>
  <c r="G57"/>
  <c r="K57"/>
  <c r="A58"/>
  <c r="E58"/>
  <c r="I58"/>
  <c r="M58"/>
  <c r="C59"/>
  <c r="H16"/>
  <c r="B17"/>
  <c r="J17"/>
  <c r="D18"/>
  <c r="L18"/>
  <c r="F19"/>
  <c r="N19"/>
  <c r="H20"/>
  <c r="B21"/>
  <c r="J21"/>
  <c r="D22"/>
  <c r="L22"/>
  <c r="F23"/>
  <c r="N23"/>
  <c r="H24"/>
  <c r="B25"/>
  <c r="J25"/>
  <c r="D26"/>
  <c r="L26"/>
  <c r="F27"/>
  <c r="N27"/>
  <c r="H28"/>
  <c r="B29"/>
  <c r="J29"/>
  <c r="D30"/>
  <c r="L30"/>
  <c r="F31"/>
  <c r="N31"/>
  <c r="H32"/>
  <c r="B33"/>
  <c r="J33"/>
  <c r="A34"/>
  <c r="G34"/>
  <c r="L34"/>
  <c r="C35"/>
  <c r="I35"/>
  <c r="N35"/>
  <c r="E36"/>
  <c r="K36"/>
  <c r="B37"/>
  <c r="G37"/>
  <c r="M37"/>
  <c r="D38"/>
  <c r="I38"/>
  <c r="A39"/>
  <c r="F39"/>
  <c r="K39"/>
  <c r="C40"/>
  <c r="G40"/>
  <c r="K40"/>
  <c r="A41"/>
  <c r="E41"/>
  <c r="I41"/>
  <c r="M41"/>
  <c r="C42"/>
  <c r="G42"/>
  <c r="K42"/>
  <c r="A43"/>
  <c r="E43"/>
  <c r="I43"/>
  <c r="G16"/>
  <c r="K18"/>
  <c r="A21"/>
  <c r="E23"/>
  <c r="I25"/>
  <c r="M27"/>
  <c r="C30"/>
  <c r="G32"/>
  <c r="E34"/>
  <c r="M35"/>
  <c r="F37"/>
  <c r="M38"/>
  <c r="F40"/>
  <c r="H41"/>
  <c r="J42"/>
  <c r="L43"/>
  <c r="F44"/>
  <c r="N44"/>
  <c r="H45"/>
  <c r="B46"/>
  <c r="J46"/>
  <c r="D47"/>
  <c r="L47"/>
  <c r="F48"/>
  <c r="N48"/>
  <c r="H49"/>
  <c r="B50"/>
  <c r="J50"/>
  <c r="A51"/>
  <c r="F51"/>
  <c r="L51"/>
  <c r="C52"/>
  <c r="H52"/>
  <c r="N52"/>
  <c r="E53"/>
  <c r="J53"/>
  <c r="B54"/>
  <c r="G54"/>
  <c r="L54"/>
  <c r="D55"/>
  <c r="I55"/>
  <c r="N55"/>
  <c r="F56"/>
  <c r="K56"/>
  <c r="B57"/>
  <c r="H57"/>
  <c r="M57"/>
  <c r="D58"/>
  <c r="J58"/>
  <c r="A59"/>
  <c r="F59"/>
  <c r="J59"/>
  <c r="N59"/>
  <c r="D60"/>
  <c r="H60"/>
  <c r="L60"/>
  <c r="B61"/>
  <c r="F61"/>
  <c r="J61"/>
  <c r="N61"/>
  <c r="D62"/>
  <c r="H62"/>
  <c r="L62"/>
  <c r="B63"/>
  <c r="F63"/>
  <c r="J63"/>
  <c r="N63"/>
  <c r="D64"/>
  <c r="H64"/>
  <c r="L64"/>
  <c r="B65"/>
  <c r="F65"/>
  <c r="J65"/>
  <c r="N65"/>
  <c r="D66"/>
  <c r="H66"/>
  <c r="L66"/>
  <c r="B67"/>
  <c r="F67"/>
  <c r="J67"/>
  <c r="N67"/>
  <c r="D68"/>
  <c r="H68"/>
  <c r="L68"/>
  <c r="C22"/>
  <c r="F55"/>
  <c r="A17"/>
  <c r="E19"/>
  <c r="I21"/>
  <c r="M23"/>
  <c r="C26"/>
  <c r="G28"/>
  <c r="K30"/>
  <c r="A33"/>
  <c r="K34"/>
  <c r="D36"/>
  <c r="K37"/>
  <c r="E39"/>
  <c r="J40"/>
  <c r="L41"/>
  <c r="N42"/>
  <c r="M43"/>
  <c r="G44"/>
  <c r="A45"/>
  <c r="I45"/>
  <c r="C46"/>
  <c r="K46"/>
  <c r="E47"/>
  <c r="M47"/>
  <c r="G48"/>
  <c r="A49"/>
  <c r="I49"/>
  <c r="C50"/>
  <c r="K50"/>
  <c r="B51"/>
  <c r="H51"/>
  <c r="M51"/>
  <c r="D52"/>
  <c r="J52"/>
  <c r="A53"/>
  <c r="F53"/>
  <c r="L53"/>
  <c r="C54"/>
  <c r="H54"/>
  <c r="N54"/>
  <c r="E55"/>
  <c r="J55"/>
  <c r="B56"/>
  <c r="G56"/>
  <c r="L56"/>
  <c r="D57"/>
  <c r="I57"/>
  <c r="N57"/>
  <c r="F58"/>
  <c r="K58"/>
  <c r="B59"/>
  <c r="G59"/>
  <c r="K59"/>
  <c r="A60"/>
  <c r="E60"/>
  <c r="I60"/>
  <c r="M60"/>
  <c r="C61"/>
  <c r="G61"/>
  <c r="K61"/>
  <c r="A62"/>
  <c r="E62"/>
  <c r="I62"/>
  <c r="M62"/>
  <c r="C63"/>
  <c r="G63"/>
  <c r="K63"/>
  <c r="A64"/>
  <c r="E64"/>
  <c r="I64"/>
  <c r="M64"/>
  <c r="C65"/>
  <c r="G65"/>
  <c r="K65"/>
  <c r="A66"/>
  <c r="E66"/>
  <c r="I66"/>
  <c r="M66"/>
  <c r="C67"/>
  <c r="G67"/>
  <c r="K67"/>
  <c r="A68"/>
  <c r="E68"/>
  <c r="I68"/>
  <c r="M68"/>
  <c r="I17"/>
  <c r="G24"/>
  <c r="K26"/>
  <c r="A29"/>
  <c r="E31"/>
  <c r="I33"/>
  <c r="B35"/>
  <c r="I36"/>
  <c r="C38"/>
  <c r="J39"/>
  <c r="N40"/>
  <c r="B42"/>
  <c r="D43"/>
  <c r="B44"/>
  <c r="J44"/>
  <c r="D45"/>
  <c r="L45"/>
  <c r="F46"/>
  <c r="N46"/>
  <c r="H47"/>
  <c r="B48"/>
  <c r="J48"/>
  <c r="D49"/>
  <c r="L49"/>
  <c r="F50"/>
  <c r="L50"/>
  <c r="D51"/>
  <c r="I51"/>
  <c r="N51"/>
  <c r="F52"/>
  <c r="K52"/>
  <c r="B53"/>
  <c r="H53"/>
  <c r="M53"/>
  <c r="D54"/>
  <c r="J54"/>
  <c r="A55"/>
  <c r="L55"/>
  <c r="H56"/>
  <c r="N56"/>
  <c r="E57"/>
  <c r="J57"/>
  <c r="B58"/>
  <c r="G58"/>
  <c r="L58"/>
  <c r="C18"/>
  <c r="G20"/>
  <c r="K22"/>
  <c r="A25"/>
  <c r="E27"/>
  <c r="I29"/>
  <c r="M31"/>
  <c r="N33"/>
  <c r="G35"/>
  <c r="A37"/>
  <c r="H38"/>
  <c r="A40"/>
  <c r="D41"/>
  <c r="F42"/>
  <c r="H43"/>
  <c r="C44"/>
  <c r="K44"/>
  <c r="E45"/>
  <c r="M45"/>
  <c r="G46"/>
  <c r="A47"/>
  <c r="I47"/>
  <c r="C48"/>
  <c r="K48"/>
  <c r="E49"/>
  <c r="M49"/>
  <c r="G50"/>
  <c r="N50"/>
  <c r="E51"/>
  <c r="J51"/>
  <c r="B52"/>
  <c r="G52"/>
  <c r="L52"/>
  <c r="D53"/>
  <c r="I53"/>
  <c r="N53"/>
  <c r="F54"/>
  <c r="K54"/>
  <c r="B55"/>
  <c r="H55"/>
  <c r="M55"/>
  <c r="D56"/>
  <c r="J56"/>
  <c r="A57"/>
  <c r="F57"/>
  <c r="L57"/>
  <c r="C58"/>
  <c r="H58"/>
  <c r="N58"/>
  <c r="E59"/>
  <c r="I59"/>
  <c r="M59"/>
  <c r="C60"/>
  <c r="G60"/>
  <c r="K60"/>
  <c r="A61"/>
  <c r="E61"/>
  <c r="I61"/>
  <c r="M61"/>
  <c r="C62"/>
  <c r="G62"/>
  <c r="K62"/>
  <c r="A63"/>
  <c r="E63"/>
  <c r="I63"/>
  <c r="M63"/>
  <c r="C64"/>
  <c r="G64"/>
  <c r="K64"/>
  <c r="A65"/>
  <c r="E65"/>
  <c r="I65"/>
  <c r="M65"/>
  <c r="C66"/>
  <c r="G66"/>
  <c r="K66"/>
  <c r="A67"/>
  <c r="E67"/>
  <c r="I67"/>
  <c r="M67"/>
  <c r="C68"/>
  <c r="G68"/>
  <c r="K68"/>
  <c r="N68"/>
  <c r="M19"/>
  <c r="L67"/>
  <c r="J66"/>
  <c r="H65"/>
  <c r="F64"/>
  <c r="D63"/>
  <c r="B62"/>
  <c r="N60"/>
  <c r="L59"/>
  <c r="J68"/>
  <c r="H67"/>
  <c r="F66"/>
  <c r="D65"/>
  <c r="B64"/>
  <c r="N62"/>
  <c r="L61"/>
  <c r="H59"/>
  <c r="F68"/>
  <c r="D67"/>
  <c r="B66"/>
  <c r="N64"/>
  <c r="L63"/>
  <c r="J62"/>
  <c r="H61"/>
  <c r="F60"/>
  <c r="D59"/>
  <c r="J60"/>
  <c r="B68"/>
  <c r="N66"/>
  <c r="L65"/>
  <c r="J64"/>
  <c r="H63"/>
  <c r="F62"/>
  <c r="D61"/>
  <c r="B60"/>
  <c r="C56"/>
  <c r="D18" i="9" l="1"/>
  <c r="B20"/>
  <c r="I21"/>
  <c r="B23"/>
  <c r="J24"/>
  <c r="C26"/>
  <c r="J27"/>
  <c r="D29"/>
  <c r="K30"/>
  <c r="D32"/>
  <c r="L33"/>
  <c r="E35"/>
  <c r="L36"/>
  <c r="H16"/>
  <c r="L18"/>
  <c r="G20"/>
  <c r="N21"/>
  <c r="H23"/>
  <c r="A25"/>
  <c r="H26"/>
  <c r="B28"/>
  <c r="I29"/>
  <c r="B31"/>
  <c r="J32"/>
  <c r="C34"/>
  <c r="J35"/>
  <c r="B17"/>
  <c r="E19"/>
  <c r="L20"/>
  <c r="F22"/>
  <c r="M23"/>
  <c r="F25"/>
  <c r="N26"/>
  <c r="G28"/>
  <c r="N29"/>
  <c r="H31"/>
  <c r="A33"/>
  <c r="H34"/>
  <c r="B36"/>
  <c r="J17"/>
  <c r="J19"/>
  <c r="D21"/>
  <c r="K22"/>
  <c r="D24"/>
  <c r="L25"/>
  <c r="E27"/>
  <c r="L28"/>
  <c r="F30"/>
  <c r="M31"/>
  <c r="F33"/>
  <c r="N34"/>
  <c r="G36"/>
  <c r="A16"/>
  <c r="C17"/>
  <c r="E18"/>
  <c r="G19"/>
  <c r="I20"/>
  <c r="K21"/>
  <c r="M22"/>
  <c r="A24"/>
  <c r="C25"/>
  <c r="E26"/>
  <c r="G27"/>
  <c r="I28"/>
  <c r="K29"/>
  <c r="M30"/>
  <c r="A32"/>
  <c r="C33"/>
  <c r="E34"/>
  <c r="G35"/>
  <c r="I36"/>
  <c r="J16"/>
  <c r="L17"/>
  <c r="N18"/>
  <c r="I35"/>
  <c r="B34"/>
  <c r="H32"/>
  <c r="A31"/>
  <c r="H29"/>
  <c r="N27"/>
  <c r="G26"/>
  <c r="N24"/>
  <c r="F23"/>
  <c r="M21"/>
  <c r="F20"/>
  <c r="K18"/>
  <c r="G16"/>
  <c r="H35"/>
  <c r="N33"/>
  <c r="G32"/>
  <c r="N30"/>
  <c r="F29"/>
  <c r="M27"/>
  <c r="F26"/>
  <c r="L24"/>
  <c r="E23"/>
  <c r="L21"/>
  <c r="D20"/>
  <c r="H18"/>
  <c r="D16"/>
  <c r="L35"/>
  <c r="D34"/>
  <c r="K32"/>
  <c r="D31"/>
  <c r="J29"/>
  <c r="C28"/>
  <c r="J26"/>
  <c r="B25"/>
  <c r="I23"/>
  <c r="B22"/>
  <c r="H20"/>
  <c r="A19"/>
  <c r="K16"/>
  <c r="C19"/>
  <c r="J18"/>
  <c r="F31"/>
  <c r="L26"/>
  <c r="L23"/>
  <c r="K20"/>
  <c r="A17"/>
  <c r="F34"/>
  <c r="E31"/>
  <c r="D28"/>
  <c r="D25"/>
  <c r="C22"/>
  <c r="B19"/>
  <c r="C36"/>
  <c r="B33"/>
  <c r="B30"/>
  <c r="A27"/>
  <c r="G22"/>
  <c r="E17"/>
  <c r="E16"/>
  <c r="G17"/>
  <c r="I18"/>
  <c r="K19"/>
  <c r="M20"/>
  <c r="A22"/>
  <c r="C23"/>
  <c r="E24"/>
  <c r="G25"/>
  <c r="I26"/>
  <c r="K27"/>
  <c r="M28"/>
  <c r="A30"/>
  <c r="C31"/>
  <c r="E32"/>
  <c r="G33"/>
  <c r="I34"/>
  <c r="K35"/>
  <c r="M36"/>
  <c r="N16"/>
  <c r="B18"/>
  <c r="K36"/>
  <c r="D35"/>
  <c r="J33"/>
  <c r="C32"/>
  <c r="J30"/>
  <c r="B29"/>
  <c r="I27"/>
  <c r="B26"/>
  <c r="H24"/>
  <c r="A23"/>
  <c r="H21"/>
  <c r="N19"/>
  <c r="C18"/>
  <c r="J36"/>
  <c r="B35"/>
  <c r="I33"/>
  <c r="B32"/>
  <c r="H30"/>
  <c r="A29"/>
  <c r="H27"/>
  <c r="N25"/>
  <c r="G24"/>
  <c r="N22"/>
  <c r="F21"/>
  <c r="M19"/>
  <c r="N17"/>
  <c r="N36"/>
  <c r="F35"/>
  <c r="M33"/>
  <c r="F32"/>
  <c r="L30"/>
  <c r="E29"/>
  <c r="L27"/>
  <c r="D26"/>
  <c r="K24"/>
  <c r="D23"/>
  <c r="J21"/>
  <c r="C20"/>
  <c r="G18"/>
  <c r="C16"/>
  <c r="M16"/>
  <c r="E20"/>
  <c r="K23"/>
  <c r="A26"/>
  <c r="E28"/>
  <c r="G29"/>
  <c r="K31"/>
  <c r="A34"/>
  <c r="E36"/>
  <c r="H17"/>
  <c r="N35"/>
  <c r="N32"/>
  <c r="F28"/>
  <c r="E25"/>
  <c r="D19"/>
  <c r="L32"/>
  <c r="K26"/>
  <c r="J20"/>
  <c r="J34"/>
  <c r="H28"/>
  <c r="N23"/>
  <c r="F19"/>
  <c r="I16"/>
  <c r="K17"/>
  <c r="M18"/>
  <c r="A20"/>
  <c r="C21"/>
  <c r="E22"/>
  <c r="G23"/>
  <c r="I24"/>
  <c r="K25"/>
  <c r="M26"/>
  <c r="A28"/>
  <c r="C29"/>
  <c r="E30"/>
  <c r="G31"/>
  <c r="I32"/>
  <c r="K33"/>
  <c r="M34"/>
  <c r="A36"/>
  <c r="B16"/>
  <c r="D17"/>
  <c r="F18"/>
  <c r="F36"/>
  <c r="L34"/>
  <c r="E33"/>
  <c r="L31"/>
  <c r="D30"/>
  <c r="K28"/>
  <c r="D27"/>
  <c r="J25"/>
  <c r="C24"/>
  <c r="J22"/>
  <c r="B21"/>
  <c r="I19"/>
  <c r="I17"/>
  <c r="D36"/>
  <c r="K34"/>
  <c r="D33"/>
  <c r="J31"/>
  <c r="C30"/>
  <c r="J28"/>
  <c r="B27"/>
  <c r="I25"/>
  <c r="B24"/>
  <c r="H22"/>
  <c r="A21"/>
  <c r="H19"/>
  <c r="F17"/>
  <c r="H36"/>
  <c r="A35"/>
  <c r="H33"/>
  <c r="N31"/>
  <c r="G30"/>
  <c r="N28"/>
  <c r="F27"/>
  <c r="M25"/>
  <c r="F24"/>
  <c r="L22"/>
  <c r="E21"/>
  <c r="L19"/>
  <c r="M17"/>
  <c r="A18"/>
  <c r="G21"/>
  <c r="I22"/>
  <c r="M24"/>
  <c r="C27"/>
  <c r="I30"/>
  <c r="M32"/>
  <c r="C35"/>
  <c r="F16"/>
  <c r="G34"/>
  <c r="M29"/>
  <c r="D22"/>
  <c r="M35"/>
  <c r="L29"/>
  <c r="J23"/>
  <c r="L16"/>
  <c r="I31"/>
  <c r="H25"/>
  <c r="N20"/>
</calcChain>
</file>

<file path=xl/sharedStrings.xml><?xml version="1.0" encoding="utf-8"?>
<sst xmlns="http://schemas.openxmlformats.org/spreadsheetml/2006/main" count="704" uniqueCount="218">
  <si>
    <t>Coal</t>
  </si>
  <si>
    <t>Hydroelectric</t>
  </si>
  <si>
    <t>Petroleum</t>
  </si>
  <si>
    <t>Wind</t>
  </si>
  <si>
    <t>AL</t>
  </si>
  <si>
    <t>Nuclear</t>
  </si>
  <si>
    <t>AR</t>
  </si>
  <si>
    <t>AZ</t>
  </si>
  <si>
    <t>CA</t>
  </si>
  <si>
    <t>Geothermal</t>
  </si>
  <si>
    <t>Other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</si>
  <si>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</si>
  <si>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</si>
  <si>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</si>
  <si>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</si>
  <si>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</si>
  <si>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</si>
  <si>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</si>
  <si>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</si>
  <si>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</si>
  <si>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</si>
  <si>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</si>
  <si>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</si>
  <si>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</si>
  <si>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</si>
  <si>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</si>
  <si>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</si>
  <si>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</si>
  <si>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</si>
  <si>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</si>
  <si>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</si>
  <si>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</si>
  <si>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</si>
  <si>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</si>
  <si>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</si>
  <si>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</si>
  <si>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</si>
  <si>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</si>
  <si>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</si>
  <si>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</si>
  <si>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</si>
  <si>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</si>
  <si>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</si>
  <si>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</si>
  <si>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</si>
  <si>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</si>
  <si>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</si>
  <si>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</si>
  <si>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</si>
  <si>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</si>
  <si>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</si>
  <si>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</si>
  <si>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</si>
  <si>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</si>
  <si>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</si>
  <si>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</si>
  <si>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All_Sources</t>
  </si>
  <si>
    <t>Natural_Gas</t>
  </si>
  <si>
    <t>Other_Gases</t>
  </si>
  <si>
    <t>Wood_and_Wood_Derived_Fuels</t>
  </si>
  <si>
    <t>Other_Biomass</t>
  </si>
  <si>
    <t>Pumped_Storage</t>
  </si>
  <si>
    <t>Solar_Thermal_and_Photovoltaic</t>
  </si>
  <si>
    <t>Name_Short</t>
  </si>
  <si>
    <t>AL_Pop Weight</t>
  </si>
  <si>
    <t>AZ_Pop Weight</t>
  </si>
  <si>
    <t>AR_Pop Weight</t>
  </si>
  <si>
    <t>CA_Pop Weight</t>
  </si>
  <si>
    <t>CO_Pop Weight</t>
  </si>
  <si>
    <t>CT_Pop Weight</t>
  </si>
  <si>
    <t>DE_Pop Weight</t>
  </si>
  <si>
    <t>DC_Pop Weight</t>
  </si>
  <si>
    <t>FL_Pop Weight</t>
  </si>
  <si>
    <t>GA_Pop Weight</t>
  </si>
  <si>
    <t>ID_Pop Weight</t>
  </si>
  <si>
    <t>IL_Pop Weight</t>
  </si>
  <si>
    <t>IN_Pop Weight</t>
  </si>
  <si>
    <t>IA_Pop Weight</t>
  </si>
  <si>
    <t>KS_Pop Weight</t>
  </si>
  <si>
    <t>KY_Pop Weight</t>
  </si>
  <si>
    <t>LA_Pop Weight</t>
  </si>
  <si>
    <t>ME_Pop Weight</t>
  </si>
  <si>
    <t>MD_Pop Weight</t>
  </si>
  <si>
    <t>MA_Pop Weight</t>
  </si>
  <si>
    <t>MI_Pop Weight</t>
  </si>
  <si>
    <t>MN_Pop Weight</t>
  </si>
  <si>
    <t>MS_Pop Weight</t>
  </si>
  <si>
    <t>MO_Pop Weight</t>
  </si>
  <si>
    <t>MT_Pop Weight</t>
  </si>
  <si>
    <t>NE_Pop Weight</t>
  </si>
  <si>
    <t>NV_Pop Weight</t>
  </si>
  <si>
    <t>NH_Pop Weight</t>
  </si>
  <si>
    <t>NJ_Pop Weight</t>
  </si>
  <si>
    <t>NM_Pop Weight</t>
  </si>
  <si>
    <t>NY_Pop Weight</t>
  </si>
  <si>
    <t>ND_Pop Weight</t>
  </si>
  <si>
    <t>OH_Pop Weight</t>
  </si>
  <si>
    <t>OK_Pop Weight</t>
  </si>
  <si>
    <t>OR_Pop Weight</t>
  </si>
  <si>
    <t>PA_Pop Weight</t>
  </si>
  <si>
    <t>RI_Pop Weight</t>
  </si>
  <si>
    <t>SC_Pop Weight</t>
  </si>
  <si>
    <t>SD_Pop Weight</t>
  </si>
  <si>
    <t>TN_Pop Weight</t>
  </si>
  <si>
    <t>TX_Pop Weight</t>
  </si>
  <si>
    <t>UT_Pop Weight</t>
  </si>
  <si>
    <t>VT_Pop Weight</t>
  </si>
  <si>
    <t>VA_Pop Weight</t>
  </si>
  <si>
    <t>WA_Pop Weight</t>
  </si>
  <si>
    <t>WV_Pop Weight</t>
  </si>
  <si>
    <t>WI_Pop Weight</t>
  </si>
  <si>
    <t>WY_Pop Weight</t>
  </si>
  <si>
    <t>NWP</t>
  </si>
  <si>
    <t>MAPP</t>
  </si>
  <si>
    <t>MAIN</t>
  </si>
  <si>
    <t>ECAR</t>
  </si>
  <si>
    <t>MAAC</t>
  </si>
  <si>
    <t>CNV</t>
  </si>
  <si>
    <t>RA</t>
  </si>
  <si>
    <t>SPP</t>
  </si>
  <si>
    <t>STV</t>
  </si>
  <si>
    <t>ERCOT</t>
  </si>
  <si>
    <t>NC_Pop Weight</t>
  </si>
  <si>
    <t>CC</t>
  </si>
  <si>
    <t>GT</t>
  </si>
  <si>
    <t>Alabama</t>
  </si>
  <si>
    <t>Alaska</t>
  </si>
  <si>
    <t>Alberta</t>
  </si>
  <si>
    <t>Arizona</t>
  </si>
  <si>
    <t>Arkansas</t>
  </si>
  <si>
    <t>Baja California</t>
  </si>
  <si>
    <t>Baja California Sur</t>
  </si>
  <si>
    <t>British Columbia</t>
  </si>
  <si>
    <t>California</t>
  </si>
  <si>
    <t>Campeche</t>
  </si>
  <si>
    <t>Chihuahua</t>
  </si>
  <si>
    <t>Coahuila</t>
  </si>
  <si>
    <t>Colorado</t>
  </si>
  <si>
    <t>Connecticut</t>
  </si>
  <si>
    <t>Delaware</t>
  </si>
  <si>
    <t>District of Columbia</t>
  </si>
  <si>
    <t>Durango</t>
  </si>
  <si>
    <t>Florida</t>
  </si>
  <si>
    <t>Georgia</t>
  </si>
  <si>
    <t>Guerrero</t>
  </si>
  <si>
    <t>Hidalgo</t>
  </si>
  <si>
    <t>Idaho</t>
  </si>
  <si>
    <t>Illinois</t>
  </si>
  <si>
    <t>Indiana</t>
  </si>
  <si>
    <t>Iowa</t>
  </si>
  <si>
    <t>Jalisco</t>
  </si>
  <si>
    <t>Kansas</t>
  </si>
  <si>
    <t>Kentucky</t>
  </si>
  <si>
    <t>Louisiana</t>
  </si>
  <si>
    <t>Maine</t>
  </si>
  <si>
    <t>Manitoba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</si>
  <si>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</si>
  <si>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</si>
  <si>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</si>
  <si>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</si>
  <si>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</si>
  <si>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</si>
  <si>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</si>
  <si>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</si>
  <si>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</si>
  <si>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Brunswick</t>
  </si>
  <si>
    <t>New Hampshire</t>
  </si>
  <si>
    <t>New Jersey</t>
  </si>
  <si>
    <t>New Mexico</t>
  </si>
  <si>
    <t>New York</t>
  </si>
  <si>
    <t>North Carolina</t>
  </si>
  <si>
    <t>North Dakota</t>
  </si>
  <si>
    <t>Nova Scotia</t>
  </si>
  <si>
    <t>Nuevo Leon</t>
  </si>
  <si>
    <t>Ohio</t>
  </si>
  <si>
    <t>Oklahoma</t>
  </si>
  <si>
    <t>Ontario</t>
  </si>
  <si>
    <t>Oregon</t>
  </si>
  <si>
    <t>Pennsylvania</t>
  </si>
  <si>
    <t>Puebla</t>
  </si>
  <si>
    <t>Puerto Rico</t>
  </si>
  <si>
    <t>Quebec</t>
  </si>
  <si>
    <t>Queretaro</t>
  </si>
  <si>
    <t>Quintana Roo</t>
  </si>
  <si>
    <t>Rhode Island</t>
  </si>
  <si>
    <t>San Luis Potosi</t>
  </si>
  <si>
    <t>Saskatchewan</t>
  </si>
  <si>
    <t>Sinaloa</t>
  </si>
  <si>
    <t>Sonora</t>
  </si>
  <si>
    <t>South Carolina</t>
  </si>
  <si>
    <t>South Dakota</t>
  </si>
  <si>
    <t>Tamaulipas</t>
  </si>
  <si>
    <t>Tennessee</t>
  </si>
  <si>
    <t>Texas</t>
  </si>
  <si>
    <t>Utah</t>
  </si>
  <si>
    <t>Veracruz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</si>
  <si>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</si>
  <si>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</si>
  <si>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</si>
  <si>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</si>
  <si>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</si>
  <si>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</si>
  <si>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</si>
  <si>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Yucatan</t>
  </si>
  <si>
    <t>Natural Gas Technologies</t>
  </si>
  <si>
    <t>State</t>
  </si>
  <si>
    <t>NGCC</t>
  </si>
  <si>
    <t>PV</t>
  </si>
  <si>
    <t>Solar Thermal</t>
  </si>
  <si>
    <t>Solar Technologies</t>
  </si>
  <si>
    <t>Coal Technology</t>
  </si>
  <si>
    <t>IGCC</t>
  </si>
  <si>
    <t>Biomass</t>
  </si>
  <si>
    <t>Offshore</t>
  </si>
  <si>
    <t>OTEC</t>
  </si>
  <si>
    <t>Tidal</t>
  </si>
  <si>
    <t>Population</t>
  </si>
  <si>
    <t>Region Population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</si>
</sst>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50states.com/florida.htm" TargetMode="External"/><Relationship Id="rId13" Type="http://schemas.openxmlformats.org/officeDocument/2006/relationships/hyperlink" Target="http://www.50states.com/iowa.htm" TargetMode="External"/><Relationship Id="rId18" Type="http://schemas.openxmlformats.org/officeDocument/2006/relationships/hyperlink" Target="http://www.50states.com/maryland.htm" TargetMode="External"/><Relationship Id="rId26" Type="http://schemas.openxmlformats.org/officeDocument/2006/relationships/hyperlink" Target="http://www.50states.com/nevada.htm" TargetMode="External"/><Relationship Id="rId39" Type="http://schemas.openxmlformats.org/officeDocument/2006/relationships/hyperlink" Target="http://www.50states.com/sdakota.htm" TargetMode="External"/><Relationship Id="rId3" Type="http://schemas.openxmlformats.org/officeDocument/2006/relationships/hyperlink" Target="http://www.50states.com/arkansas.htm" TargetMode="External"/><Relationship Id="rId21" Type="http://schemas.openxmlformats.org/officeDocument/2006/relationships/hyperlink" Target="http://www.50states.com/minnesot.htm" TargetMode="External"/><Relationship Id="rId34" Type="http://schemas.openxmlformats.org/officeDocument/2006/relationships/hyperlink" Target="http://www.50states.com/oklahoma.htm" TargetMode="External"/><Relationship Id="rId42" Type="http://schemas.openxmlformats.org/officeDocument/2006/relationships/hyperlink" Target="http://www.50states.com/utah.htm" TargetMode="External"/><Relationship Id="rId47" Type="http://schemas.openxmlformats.org/officeDocument/2006/relationships/hyperlink" Target="http://www.50states.com/wisconsi.htm" TargetMode="External"/><Relationship Id="rId7" Type="http://schemas.openxmlformats.org/officeDocument/2006/relationships/hyperlink" Target="http://www.50states.com/delaware.htm" TargetMode="External"/><Relationship Id="rId12" Type="http://schemas.openxmlformats.org/officeDocument/2006/relationships/hyperlink" Target="http://www.50states.com/indiana.htm" TargetMode="External"/><Relationship Id="rId17" Type="http://schemas.openxmlformats.org/officeDocument/2006/relationships/hyperlink" Target="http://www.50states.com/maine.htm" TargetMode="External"/><Relationship Id="rId25" Type="http://schemas.openxmlformats.org/officeDocument/2006/relationships/hyperlink" Target="http://www.50states.com/nebraska.htm" TargetMode="External"/><Relationship Id="rId33" Type="http://schemas.openxmlformats.org/officeDocument/2006/relationships/hyperlink" Target="http://www.50states.com/ohio.htm" TargetMode="External"/><Relationship Id="rId38" Type="http://schemas.openxmlformats.org/officeDocument/2006/relationships/hyperlink" Target="http://www.50states.com/scarolin.htm" TargetMode="External"/><Relationship Id="rId46" Type="http://schemas.openxmlformats.org/officeDocument/2006/relationships/hyperlink" Target="http://www.50states.com/wvirgini.htm" TargetMode="External"/><Relationship Id="rId2" Type="http://schemas.openxmlformats.org/officeDocument/2006/relationships/hyperlink" Target="http://www.50states.com/arizona.htm" TargetMode="External"/><Relationship Id="rId16" Type="http://schemas.openxmlformats.org/officeDocument/2006/relationships/hyperlink" Target="http://www.50states.com/louisian.htm" TargetMode="External"/><Relationship Id="rId20" Type="http://schemas.openxmlformats.org/officeDocument/2006/relationships/hyperlink" Target="http://www.50states.com/michigan.htm" TargetMode="External"/><Relationship Id="rId29" Type="http://schemas.openxmlformats.org/officeDocument/2006/relationships/hyperlink" Target="http://www.50states.com/newmexic.htm" TargetMode="External"/><Relationship Id="rId41" Type="http://schemas.openxmlformats.org/officeDocument/2006/relationships/hyperlink" Target="http://www.50states.com/texas.htm" TargetMode="External"/><Relationship Id="rId1" Type="http://schemas.openxmlformats.org/officeDocument/2006/relationships/hyperlink" Target="http://www.50states.com/alabama.htm" TargetMode="External"/><Relationship Id="rId6" Type="http://schemas.openxmlformats.org/officeDocument/2006/relationships/hyperlink" Target="http://www.50states.com/connecti.htm" TargetMode="External"/><Relationship Id="rId11" Type="http://schemas.openxmlformats.org/officeDocument/2006/relationships/hyperlink" Target="http://www.50states.com/illinois.htm" TargetMode="External"/><Relationship Id="rId24" Type="http://schemas.openxmlformats.org/officeDocument/2006/relationships/hyperlink" Target="http://www.50states.com/montana.htm" TargetMode="External"/><Relationship Id="rId32" Type="http://schemas.openxmlformats.org/officeDocument/2006/relationships/hyperlink" Target="http://www.50states.com/ndakota.htm" TargetMode="External"/><Relationship Id="rId37" Type="http://schemas.openxmlformats.org/officeDocument/2006/relationships/hyperlink" Target="http://www.50states.com/rdisland.htm" TargetMode="External"/><Relationship Id="rId40" Type="http://schemas.openxmlformats.org/officeDocument/2006/relationships/hyperlink" Target="http://www.50states.com/tennesse.htm" TargetMode="External"/><Relationship Id="rId45" Type="http://schemas.openxmlformats.org/officeDocument/2006/relationships/hyperlink" Target="http://www.50states.com/washingt.htm" TargetMode="External"/><Relationship Id="rId5" Type="http://schemas.openxmlformats.org/officeDocument/2006/relationships/hyperlink" Target="http://www.50states.com/colorado.htm" TargetMode="External"/><Relationship Id="rId15" Type="http://schemas.openxmlformats.org/officeDocument/2006/relationships/hyperlink" Target="http://www.50states.com/kentucky.htm" TargetMode="External"/><Relationship Id="rId23" Type="http://schemas.openxmlformats.org/officeDocument/2006/relationships/hyperlink" Target="http://www.50states.com/missouri.htm" TargetMode="External"/><Relationship Id="rId28" Type="http://schemas.openxmlformats.org/officeDocument/2006/relationships/hyperlink" Target="http://www.50states.com/newjerse.htm" TargetMode="External"/><Relationship Id="rId36" Type="http://schemas.openxmlformats.org/officeDocument/2006/relationships/hyperlink" Target="http://www.50states.com/pennsylv.htm" TargetMode="External"/><Relationship Id="rId10" Type="http://schemas.openxmlformats.org/officeDocument/2006/relationships/hyperlink" Target="http://www.50states.com/idaho.htm" TargetMode="External"/><Relationship Id="rId19" Type="http://schemas.openxmlformats.org/officeDocument/2006/relationships/hyperlink" Target="http://www.50states.com/massachu.htm" TargetMode="External"/><Relationship Id="rId31" Type="http://schemas.openxmlformats.org/officeDocument/2006/relationships/hyperlink" Target="http://www.50states.com/ncarolin.htm" TargetMode="External"/><Relationship Id="rId44" Type="http://schemas.openxmlformats.org/officeDocument/2006/relationships/hyperlink" Target="http://www.50states.com/virginia.htm" TargetMode="External"/><Relationship Id="rId4" Type="http://schemas.openxmlformats.org/officeDocument/2006/relationships/hyperlink" Target="http://www.50states.com/californ.htm" TargetMode="External"/><Relationship Id="rId9" Type="http://schemas.openxmlformats.org/officeDocument/2006/relationships/hyperlink" Target="http://www.50states.com/georgia.htm" TargetMode="External"/><Relationship Id="rId14" Type="http://schemas.openxmlformats.org/officeDocument/2006/relationships/hyperlink" Target="http://www.50states.com/kansas.htm" TargetMode="External"/><Relationship Id="rId22" Type="http://schemas.openxmlformats.org/officeDocument/2006/relationships/hyperlink" Target="http://www.50states.com/mississi.htm" TargetMode="External"/><Relationship Id="rId27" Type="http://schemas.openxmlformats.org/officeDocument/2006/relationships/hyperlink" Target="http://www.50states.com/newhamps.htm" TargetMode="External"/><Relationship Id="rId30" Type="http://schemas.openxmlformats.org/officeDocument/2006/relationships/hyperlink" Target="http://www.50states.com/newyork.htm" TargetMode="External"/><Relationship Id="rId35" Type="http://schemas.openxmlformats.org/officeDocument/2006/relationships/hyperlink" Target="http://www.50states.com/oregon.htm" TargetMode="External"/><Relationship Id="rId43" Type="http://schemas.openxmlformats.org/officeDocument/2006/relationships/hyperlink" Target="http://www.50states.com/vermont.htm" TargetMode="External"/><Relationship Id="rId48" Type="http://schemas.openxmlformats.org/officeDocument/2006/relationships/hyperlink" Target="http://www.50states.com/wyoming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50states.com/florida.htm" TargetMode="External"/><Relationship Id="rId13" Type="http://schemas.openxmlformats.org/officeDocument/2006/relationships/hyperlink" Target="http://www.50states.com/iowa.htm" TargetMode="External"/><Relationship Id="rId18" Type="http://schemas.openxmlformats.org/officeDocument/2006/relationships/hyperlink" Target="http://www.50states.com/maryland.htm" TargetMode="External"/><Relationship Id="rId26" Type="http://schemas.openxmlformats.org/officeDocument/2006/relationships/hyperlink" Target="http://www.50states.com/nevada.htm" TargetMode="External"/><Relationship Id="rId39" Type="http://schemas.openxmlformats.org/officeDocument/2006/relationships/hyperlink" Target="http://www.50states.com/sdakota.htm" TargetMode="External"/><Relationship Id="rId3" Type="http://schemas.openxmlformats.org/officeDocument/2006/relationships/hyperlink" Target="http://www.50states.com/arkansas.htm" TargetMode="External"/><Relationship Id="rId21" Type="http://schemas.openxmlformats.org/officeDocument/2006/relationships/hyperlink" Target="http://www.50states.com/minnesot.htm" TargetMode="External"/><Relationship Id="rId34" Type="http://schemas.openxmlformats.org/officeDocument/2006/relationships/hyperlink" Target="http://www.50states.com/oklahoma.htm" TargetMode="External"/><Relationship Id="rId42" Type="http://schemas.openxmlformats.org/officeDocument/2006/relationships/hyperlink" Target="http://www.50states.com/utah.htm" TargetMode="External"/><Relationship Id="rId47" Type="http://schemas.openxmlformats.org/officeDocument/2006/relationships/hyperlink" Target="http://www.50states.com/wisconsi.htm" TargetMode="External"/><Relationship Id="rId7" Type="http://schemas.openxmlformats.org/officeDocument/2006/relationships/hyperlink" Target="http://www.50states.com/delaware.htm" TargetMode="External"/><Relationship Id="rId12" Type="http://schemas.openxmlformats.org/officeDocument/2006/relationships/hyperlink" Target="http://www.50states.com/indiana.htm" TargetMode="External"/><Relationship Id="rId17" Type="http://schemas.openxmlformats.org/officeDocument/2006/relationships/hyperlink" Target="http://www.50states.com/maine.htm" TargetMode="External"/><Relationship Id="rId25" Type="http://schemas.openxmlformats.org/officeDocument/2006/relationships/hyperlink" Target="http://www.50states.com/nebraska.htm" TargetMode="External"/><Relationship Id="rId33" Type="http://schemas.openxmlformats.org/officeDocument/2006/relationships/hyperlink" Target="http://www.50states.com/ohio.htm" TargetMode="External"/><Relationship Id="rId38" Type="http://schemas.openxmlformats.org/officeDocument/2006/relationships/hyperlink" Target="http://www.50states.com/scarolin.htm" TargetMode="External"/><Relationship Id="rId46" Type="http://schemas.openxmlformats.org/officeDocument/2006/relationships/hyperlink" Target="http://www.50states.com/wvirgini.htm" TargetMode="External"/><Relationship Id="rId2" Type="http://schemas.openxmlformats.org/officeDocument/2006/relationships/hyperlink" Target="http://www.50states.com/arizona.htm" TargetMode="External"/><Relationship Id="rId16" Type="http://schemas.openxmlformats.org/officeDocument/2006/relationships/hyperlink" Target="http://www.50states.com/louisian.htm" TargetMode="External"/><Relationship Id="rId20" Type="http://schemas.openxmlformats.org/officeDocument/2006/relationships/hyperlink" Target="http://www.50states.com/michigan.htm" TargetMode="External"/><Relationship Id="rId29" Type="http://schemas.openxmlformats.org/officeDocument/2006/relationships/hyperlink" Target="http://www.50states.com/newmexic.htm" TargetMode="External"/><Relationship Id="rId41" Type="http://schemas.openxmlformats.org/officeDocument/2006/relationships/hyperlink" Target="http://www.50states.com/texas.htm" TargetMode="External"/><Relationship Id="rId1" Type="http://schemas.openxmlformats.org/officeDocument/2006/relationships/hyperlink" Target="http://www.50states.com/alabama.htm" TargetMode="External"/><Relationship Id="rId6" Type="http://schemas.openxmlformats.org/officeDocument/2006/relationships/hyperlink" Target="http://www.50states.com/connecti.htm" TargetMode="External"/><Relationship Id="rId11" Type="http://schemas.openxmlformats.org/officeDocument/2006/relationships/hyperlink" Target="http://www.50states.com/illinois.htm" TargetMode="External"/><Relationship Id="rId24" Type="http://schemas.openxmlformats.org/officeDocument/2006/relationships/hyperlink" Target="http://www.50states.com/montana.htm" TargetMode="External"/><Relationship Id="rId32" Type="http://schemas.openxmlformats.org/officeDocument/2006/relationships/hyperlink" Target="http://www.50states.com/ndakota.htm" TargetMode="External"/><Relationship Id="rId37" Type="http://schemas.openxmlformats.org/officeDocument/2006/relationships/hyperlink" Target="http://www.50states.com/rdisland.htm" TargetMode="External"/><Relationship Id="rId40" Type="http://schemas.openxmlformats.org/officeDocument/2006/relationships/hyperlink" Target="http://www.50states.com/tennesse.htm" TargetMode="External"/><Relationship Id="rId45" Type="http://schemas.openxmlformats.org/officeDocument/2006/relationships/hyperlink" Target="http://www.50states.com/washingt.htm" TargetMode="External"/><Relationship Id="rId5" Type="http://schemas.openxmlformats.org/officeDocument/2006/relationships/hyperlink" Target="http://www.50states.com/colorado.htm" TargetMode="External"/><Relationship Id="rId15" Type="http://schemas.openxmlformats.org/officeDocument/2006/relationships/hyperlink" Target="http://www.50states.com/kentucky.htm" TargetMode="External"/><Relationship Id="rId23" Type="http://schemas.openxmlformats.org/officeDocument/2006/relationships/hyperlink" Target="http://www.50states.com/missouri.htm" TargetMode="External"/><Relationship Id="rId28" Type="http://schemas.openxmlformats.org/officeDocument/2006/relationships/hyperlink" Target="http://www.50states.com/newjerse.htm" TargetMode="External"/><Relationship Id="rId36" Type="http://schemas.openxmlformats.org/officeDocument/2006/relationships/hyperlink" Target="http://www.50states.com/pennsylv.htm" TargetMode="External"/><Relationship Id="rId10" Type="http://schemas.openxmlformats.org/officeDocument/2006/relationships/hyperlink" Target="http://www.50states.com/idaho.htm" TargetMode="External"/><Relationship Id="rId19" Type="http://schemas.openxmlformats.org/officeDocument/2006/relationships/hyperlink" Target="http://www.50states.com/massachu.htm" TargetMode="External"/><Relationship Id="rId31" Type="http://schemas.openxmlformats.org/officeDocument/2006/relationships/hyperlink" Target="http://www.50states.com/ncarolin.htm" TargetMode="External"/><Relationship Id="rId44" Type="http://schemas.openxmlformats.org/officeDocument/2006/relationships/hyperlink" Target="http://www.50states.com/virginia.htm" TargetMode="External"/><Relationship Id="rId4" Type="http://schemas.openxmlformats.org/officeDocument/2006/relationships/hyperlink" Target="http://www.50states.com/californ.htm" TargetMode="External"/><Relationship Id="rId9" Type="http://schemas.openxmlformats.org/officeDocument/2006/relationships/hyperlink" Target="http://www.50states.com/georgia.htm" TargetMode="External"/><Relationship Id="rId14" Type="http://schemas.openxmlformats.org/officeDocument/2006/relationships/hyperlink" Target="http://www.50states.com/kansas.htm" TargetMode="External"/><Relationship Id="rId22" Type="http://schemas.openxmlformats.org/officeDocument/2006/relationships/hyperlink" Target="http://www.50states.com/mississi.htm" TargetMode="External"/><Relationship Id="rId27" Type="http://schemas.openxmlformats.org/officeDocument/2006/relationships/hyperlink" Target="http://www.50states.com/newhamps.htm" TargetMode="External"/><Relationship Id="rId30" Type="http://schemas.openxmlformats.org/officeDocument/2006/relationships/hyperlink" Target="http://www.50states.com/newyork.htm" TargetMode="External"/><Relationship Id="rId35" Type="http://schemas.openxmlformats.org/officeDocument/2006/relationships/hyperlink" Target="http://www.50states.com/oregon.htm" TargetMode="External"/><Relationship Id="rId43" Type="http://schemas.openxmlformats.org/officeDocument/2006/relationships/hyperlink" Target="http://www.50states.com/vermont.htm" TargetMode="External"/><Relationship Id="rId48" Type="http://schemas.openxmlformats.org/officeDocument/2006/relationships/hyperlink" Target="http://www.50states.com/wyom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A50"/>
  <sheetViews>
    <sheetView tabSelected="1" workbookViewId="0">
      <selection activeCell="P3" sqref="P3"/>
    </sheetView>
  </sheetViews>
  <sheetFormatPr defaultRowHeight="15"/>
  <sheetData>
    <row r="1" spans="1:27">
      <c r="B1" t="s">
        <v>56</v>
      </c>
      <c r="C1" t="s">
        <v>0</v>
      </c>
      <c r="D1" t="s">
        <v>1</v>
      </c>
      <c r="E1" t="s">
        <v>57</v>
      </c>
      <c r="F1" t="s">
        <v>2</v>
      </c>
      <c r="G1" t="s">
        <v>3</v>
      </c>
      <c r="H1" t="s">
        <v>5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9</v>
      </c>
      <c r="O1" t="s">
        <v>10</v>
      </c>
      <c r="P1" t="str">
        <f>'Generation Technology Breakdown'!B2</f>
        <v>NGCC</v>
      </c>
      <c r="Q1" t="str">
        <f>'Generation Technology Breakdown'!C2</f>
        <v>GT</v>
      </c>
      <c r="R1" t="str">
        <f>'Generation Technology Breakdown'!D2</f>
        <v>PV</v>
      </c>
      <c r="S1" t="str">
        <f>'Generation Technology Breakdown'!E2</f>
        <v>Solar Thermal</v>
      </c>
      <c r="T1" t="str">
        <f>'Generation Technology Breakdown'!F2</f>
        <v>Coal</v>
      </c>
      <c r="U1" t="str">
        <f>'Generation Technology Breakdown'!G2</f>
        <v>IGCC</v>
      </c>
    </row>
    <row r="2" spans="1:27">
      <c r="A2" t="s">
        <v>4</v>
      </c>
      <c r="B2">
        <v>30647</v>
      </c>
      <c r="C2">
        <v>11370</v>
      </c>
      <c r="D2">
        <v>3280</v>
      </c>
      <c r="E2">
        <v>10308</v>
      </c>
      <c r="F2">
        <v>43</v>
      </c>
      <c r="G2">
        <v>0</v>
      </c>
      <c r="H2">
        <v>5008</v>
      </c>
      <c r="I2">
        <v>84</v>
      </c>
      <c r="J2">
        <v>555</v>
      </c>
      <c r="K2">
        <v>0</v>
      </c>
      <c r="L2">
        <v>0</v>
      </c>
      <c r="M2">
        <v>0</v>
      </c>
      <c r="N2">
        <v>0</v>
      </c>
      <c r="O2">
        <v>0</v>
      </c>
      <c r="P2">
        <f>$E2*'Generation Technology Breakdown'!B3</f>
        <v>8043.453335260424</v>
      </c>
      <c r="Q2">
        <f>$E2*'Generation Technology Breakdown'!C3</f>
        <v>2264.546664739576</v>
      </c>
      <c r="R2">
        <f>$M2*'Generation Technology Breakdown'!D3</f>
        <v>0</v>
      </c>
      <c r="S2">
        <f>$M2*'Generation Technology Breakdown'!E3</f>
        <v>0</v>
      </c>
      <c r="T2">
        <f>$C2*'Generation Technology Breakdown'!F3</f>
        <v>11370</v>
      </c>
      <c r="U2">
        <f>$C2*'Generation Technology Breakdown'!G3</f>
        <v>0</v>
      </c>
    </row>
    <row r="3" spans="1:27">
      <c r="A3" t="s">
        <v>6</v>
      </c>
      <c r="B3">
        <v>13538</v>
      </c>
      <c r="C3">
        <v>3745</v>
      </c>
      <c r="D3">
        <v>1388</v>
      </c>
      <c r="E3">
        <v>6218</v>
      </c>
      <c r="F3">
        <v>25</v>
      </c>
      <c r="G3">
        <v>0</v>
      </c>
      <c r="H3">
        <v>1837</v>
      </c>
      <c r="I3">
        <v>0</v>
      </c>
      <c r="J3">
        <v>292</v>
      </c>
      <c r="K3">
        <v>6</v>
      </c>
      <c r="L3">
        <v>28</v>
      </c>
      <c r="M3">
        <v>0</v>
      </c>
      <c r="N3">
        <v>0</v>
      </c>
      <c r="O3">
        <v>0</v>
      </c>
      <c r="P3">
        <f>$E3*'Generation Technology Breakdown'!B4</f>
        <v>4184.1604273615494</v>
      </c>
      <c r="Q3">
        <f>$E3*'Generation Technology Breakdown'!C4</f>
        <v>2033.8395726384508</v>
      </c>
      <c r="R3">
        <f>$M3*'Generation Technology Breakdown'!D4</f>
        <v>0</v>
      </c>
      <c r="S3">
        <f>$M3*'Generation Technology Breakdown'!E4</f>
        <v>0</v>
      </c>
      <c r="T3">
        <f>$C3*'Generation Technology Breakdown'!F4</f>
        <v>3745</v>
      </c>
      <c r="U3">
        <f>$C3*'Generation Technology Breakdown'!G4</f>
        <v>0</v>
      </c>
    </row>
    <row r="4" spans="1:27">
      <c r="A4" t="s">
        <v>7</v>
      </c>
      <c r="B4">
        <v>24303</v>
      </c>
      <c r="C4">
        <v>5404</v>
      </c>
      <c r="D4">
        <v>2710</v>
      </c>
      <c r="E4">
        <v>12046</v>
      </c>
      <c r="F4">
        <v>112</v>
      </c>
      <c r="G4">
        <v>0</v>
      </c>
      <c r="H4">
        <v>3804</v>
      </c>
      <c r="I4">
        <v>0</v>
      </c>
      <c r="J4">
        <v>0</v>
      </c>
      <c r="K4">
        <v>4</v>
      </c>
      <c r="L4">
        <v>216</v>
      </c>
      <c r="M4">
        <v>8</v>
      </c>
      <c r="N4">
        <v>0</v>
      </c>
      <c r="O4">
        <v>0</v>
      </c>
      <c r="P4">
        <f>$E4*'Generation Technology Breakdown'!B5</f>
        <v>10378.970616113744</v>
      </c>
      <c r="Q4">
        <f>$E4*'Generation Technology Breakdown'!C5</f>
        <v>1667.0293838862558</v>
      </c>
      <c r="R4">
        <f>$M4*'Generation Technology Breakdown'!D5</f>
        <v>7.9764564159209561</v>
      </c>
      <c r="S4">
        <f>$M4*'Generation Technology Breakdown'!E5</f>
        <v>2.3543584079043663E-2</v>
      </c>
      <c r="T4">
        <f>$C4*'Generation Technology Breakdown'!F5</f>
        <v>5404</v>
      </c>
      <c r="U4">
        <f>$C4*'Generation Technology Breakdown'!G5</f>
        <v>0</v>
      </c>
    </row>
    <row r="5" spans="1:27">
      <c r="A5" t="s">
        <v>8</v>
      </c>
      <c r="B5">
        <v>58306</v>
      </c>
      <c r="C5">
        <v>389</v>
      </c>
      <c r="D5">
        <v>10078</v>
      </c>
      <c r="E5">
        <v>33438</v>
      </c>
      <c r="F5">
        <v>838</v>
      </c>
      <c r="G5">
        <v>2023</v>
      </c>
      <c r="H5">
        <v>4324</v>
      </c>
      <c r="I5">
        <v>235</v>
      </c>
      <c r="J5">
        <v>591</v>
      </c>
      <c r="K5">
        <v>348</v>
      </c>
      <c r="L5">
        <v>3688</v>
      </c>
      <c r="M5">
        <v>390</v>
      </c>
      <c r="N5">
        <v>1956</v>
      </c>
      <c r="O5">
        <v>8</v>
      </c>
      <c r="P5">
        <f>$E5*'Generation Technology Breakdown'!B6</f>
        <v>17364.257606582574</v>
      </c>
      <c r="Q5">
        <f>$E5*'Generation Technology Breakdown'!C6</f>
        <v>16073.742393417426</v>
      </c>
      <c r="R5">
        <f>$M5*'Generation Technology Breakdown'!D6</f>
        <v>265.46348668986064</v>
      </c>
      <c r="S5">
        <f>$M5*'Generation Technology Breakdown'!E6</f>
        <v>124.53651331013934</v>
      </c>
      <c r="T5">
        <f>$C5*'Generation Technology Breakdown'!F6</f>
        <v>389</v>
      </c>
      <c r="U5">
        <f>$C5*'Generation Technology Breakdown'!G6</f>
        <v>0</v>
      </c>
    </row>
    <row r="6" spans="1:27">
      <c r="A6" t="s">
        <v>11</v>
      </c>
      <c r="B6">
        <v>11085</v>
      </c>
      <c r="C6">
        <v>4931</v>
      </c>
      <c r="D6">
        <v>643</v>
      </c>
      <c r="E6">
        <v>4502</v>
      </c>
      <c r="F6">
        <v>210</v>
      </c>
      <c r="G6">
        <v>227</v>
      </c>
      <c r="H6">
        <v>0</v>
      </c>
      <c r="I6">
        <v>0</v>
      </c>
      <c r="J6">
        <v>0</v>
      </c>
      <c r="K6">
        <v>10</v>
      </c>
      <c r="L6">
        <v>563</v>
      </c>
      <c r="M6">
        <v>0</v>
      </c>
      <c r="N6">
        <v>0</v>
      </c>
      <c r="O6">
        <v>0</v>
      </c>
      <c r="P6">
        <f>$E6*'Generation Technology Breakdown'!B7</f>
        <v>2717.2711153947571</v>
      </c>
      <c r="Q6">
        <f>$E6*'Generation Technology Breakdown'!C7</f>
        <v>1784.7288846052427</v>
      </c>
      <c r="R6">
        <f>$M6*'Generation Technology Breakdown'!D7</f>
        <v>0</v>
      </c>
      <c r="S6">
        <f>$M6*'Generation Technology Breakdown'!E7</f>
        <v>0</v>
      </c>
      <c r="T6">
        <f>$C6*'Generation Technology Breakdown'!F7</f>
        <v>4931</v>
      </c>
      <c r="U6">
        <f>$C6*'Generation Technology Breakdown'!G7</f>
        <v>0</v>
      </c>
    </row>
    <row r="7" spans="1:27">
      <c r="A7" t="s">
        <v>12</v>
      </c>
      <c r="B7">
        <v>7929</v>
      </c>
      <c r="C7">
        <v>553</v>
      </c>
      <c r="D7">
        <v>146</v>
      </c>
      <c r="E7">
        <v>2134</v>
      </c>
      <c r="F7">
        <v>2862</v>
      </c>
      <c r="G7">
        <v>0</v>
      </c>
      <c r="H7">
        <v>2037</v>
      </c>
      <c r="I7">
        <v>0</v>
      </c>
      <c r="J7">
        <v>0</v>
      </c>
      <c r="K7">
        <v>166</v>
      </c>
      <c r="L7">
        <v>4</v>
      </c>
      <c r="M7">
        <v>0</v>
      </c>
      <c r="N7">
        <v>0</v>
      </c>
      <c r="O7">
        <v>27</v>
      </c>
      <c r="P7">
        <f>$E7*'Generation Technology Breakdown'!B8</f>
        <v>1571.4227516819949</v>
      </c>
      <c r="Q7">
        <f>$E7*'Generation Technology Breakdown'!C8</f>
        <v>562.57724831800499</v>
      </c>
      <c r="R7">
        <f>$M7*'Generation Technology Breakdown'!D8</f>
        <v>0</v>
      </c>
      <c r="S7">
        <f>$M7*'Generation Technology Breakdown'!E8</f>
        <v>0</v>
      </c>
      <c r="T7">
        <f>$C7*'Generation Technology Breakdown'!F8</f>
        <v>553</v>
      </c>
      <c r="U7">
        <f>$C7*'Generation Technology Breakdown'!G8</f>
        <v>0</v>
      </c>
    </row>
    <row r="8" spans="1:27">
      <c r="A8" t="s">
        <v>13</v>
      </c>
      <c r="B8">
        <v>806</v>
      </c>
      <c r="C8">
        <v>0</v>
      </c>
      <c r="D8">
        <v>0</v>
      </c>
      <c r="E8">
        <v>0</v>
      </c>
      <c r="F8">
        <v>806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f>$E8*'Generation Technology Breakdown'!B9</f>
        <v>0</v>
      </c>
      <c r="Q8">
        <f>$E8*'Generation Technology Breakdown'!C9</f>
        <v>0</v>
      </c>
      <c r="R8">
        <f>$M8*'Generation Technology Breakdown'!D9</f>
        <v>0</v>
      </c>
      <c r="S8">
        <f>$M8*'Generation Technology Breakdown'!E9</f>
        <v>0</v>
      </c>
      <c r="T8">
        <f>$C8*'Generation Technology Breakdown'!F9</f>
        <v>0</v>
      </c>
      <c r="U8">
        <f>$C8*'Generation Technology Breakdown'!G9</f>
        <v>0</v>
      </c>
    </row>
    <row r="9" spans="1:27">
      <c r="A9" t="s">
        <v>14</v>
      </c>
      <c r="B9">
        <v>3428</v>
      </c>
      <c r="C9">
        <v>1070</v>
      </c>
      <c r="D9">
        <v>0</v>
      </c>
      <c r="E9">
        <v>1357</v>
      </c>
      <c r="F9">
        <v>695</v>
      </c>
      <c r="G9">
        <v>0</v>
      </c>
      <c r="H9">
        <v>0</v>
      </c>
      <c r="I9">
        <v>307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f>$E9*'Generation Technology Breakdown'!B10</f>
        <v>0</v>
      </c>
      <c r="Q9">
        <f>$E9*'Generation Technology Breakdown'!C10</f>
        <v>1357</v>
      </c>
      <c r="R9">
        <f>$M9*'Generation Technology Breakdown'!D10</f>
        <v>0</v>
      </c>
      <c r="S9">
        <f>$M9*'Generation Technology Breakdown'!E10</f>
        <v>0</v>
      </c>
      <c r="T9">
        <f>$C9*'Generation Technology Breakdown'!F10</f>
        <v>1070</v>
      </c>
      <c r="U9">
        <f>$C9*'Generation Technology Breakdown'!G10</f>
        <v>0</v>
      </c>
    </row>
    <row r="10" spans="1:27">
      <c r="A10" t="s">
        <v>15</v>
      </c>
      <c r="B10">
        <v>50654</v>
      </c>
      <c r="C10">
        <v>10422</v>
      </c>
      <c r="D10">
        <v>55</v>
      </c>
      <c r="E10">
        <v>23236</v>
      </c>
      <c r="F10">
        <v>11787</v>
      </c>
      <c r="G10">
        <v>0</v>
      </c>
      <c r="H10">
        <v>3902</v>
      </c>
      <c r="I10">
        <v>0</v>
      </c>
      <c r="J10">
        <v>345</v>
      </c>
      <c r="K10">
        <v>592</v>
      </c>
      <c r="L10">
        <v>0</v>
      </c>
      <c r="M10">
        <v>0</v>
      </c>
      <c r="N10">
        <v>0</v>
      </c>
      <c r="O10">
        <v>315</v>
      </c>
      <c r="P10">
        <f>$E10*'Generation Technology Breakdown'!B11</f>
        <v>17293.374263151287</v>
      </c>
      <c r="Q10">
        <f>$E10*'Generation Technology Breakdown'!C11</f>
        <v>5942.625736848714</v>
      </c>
      <c r="R10">
        <f>$M10*'Generation Technology Breakdown'!D11</f>
        <v>0</v>
      </c>
      <c r="S10">
        <f>$M10*'Generation Technology Breakdown'!E11</f>
        <v>0</v>
      </c>
      <c r="T10">
        <f>$C10-U10</f>
        <v>10095.700000000001</v>
      </c>
      <c r="U10" s="6">
        <v>326.3</v>
      </c>
      <c r="Y10" s="6"/>
      <c r="Z10" s="6"/>
      <c r="AA10" s="6"/>
    </row>
    <row r="11" spans="1:27">
      <c r="A11" t="s">
        <v>16</v>
      </c>
      <c r="B11">
        <v>35338</v>
      </c>
      <c r="C11">
        <v>13488</v>
      </c>
      <c r="D11">
        <v>2012</v>
      </c>
      <c r="E11">
        <v>12353</v>
      </c>
      <c r="F11">
        <v>1252</v>
      </c>
      <c r="G11">
        <v>0</v>
      </c>
      <c r="H11">
        <v>4053</v>
      </c>
      <c r="I11">
        <v>0</v>
      </c>
      <c r="J11">
        <v>457</v>
      </c>
      <c r="K11">
        <v>49</v>
      </c>
      <c r="L11">
        <v>1675</v>
      </c>
      <c r="M11">
        <v>0</v>
      </c>
      <c r="N11">
        <v>0</v>
      </c>
      <c r="O11">
        <v>0</v>
      </c>
      <c r="P11">
        <f>$E11*'Generation Technology Breakdown'!B12</f>
        <v>5791.6179034804682</v>
      </c>
      <c r="Q11">
        <f>$E11*'Generation Technology Breakdown'!C12</f>
        <v>6561.3820965195318</v>
      </c>
      <c r="R11">
        <f>$M11*'Generation Technology Breakdown'!D12</f>
        <v>0</v>
      </c>
      <c r="S11">
        <f>$M11*'Generation Technology Breakdown'!E12</f>
        <v>0</v>
      </c>
      <c r="T11">
        <f>$C11*'Generation Technology Breakdown'!F12</f>
        <v>13488</v>
      </c>
      <c r="U11">
        <f>$C11*'Generation Technology Breakdown'!G12</f>
        <v>0</v>
      </c>
    </row>
    <row r="12" spans="1:27">
      <c r="A12" t="s">
        <v>17</v>
      </c>
      <c r="B12">
        <v>10873</v>
      </c>
      <c r="C12">
        <v>6157</v>
      </c>
      <c r="D12">
        <v>140</v>
      </c>
      <c r="E12">
        <v>2386</v>
      </c>
      <c r="F12">
        <v>996</v>
      </c>
      <c r="G12">
        <v>621</v>
      </c>
      <c r="H12">
        <v>563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f>$E12*'Generation Technology Breakdown'!B13</f>
        <v>1138.6348867194695</v>
      </c>
      <c r="Q12">
        <f>$E12*'Generation Technology Breakdown'!C13</f>
        <v>1247.3651132805303</v>
      </c>
      <c r="R12">
        <f>$M12*'Generation Technology Breakdown'!D13</f>
        <v>0</v>
      </c>
      <c r="S12">
        <f>$M12*'Generation Technology Breakdown'!E13</f>
        <v>0</v>
      </c>
      <c r="T12">
        <f>$C12*'Generation Technology Breakdown'!F13</f>
        <v>6157</v>
      </c>
      <c r="U12">
        <f>$C12*'Generation Technology Breakdown'!G13</f>
        <v>0</v>
      </c>
    </row>
    <row r="13" spans="1:27">
      <c r="A13" t="s">
        <v>18</v>
      </c>
      <c r="B13">
        <v>2986</v>
      </c>
      <c r="C13">
        <v>17</v>
      </c>
      <c r="D13">
        <v>2391</v>
      </c>
      <c r="E13">
        <v>481</v>
      </c>
      <c r="F13">
        <v>5</v>
      </c>
      <c r="G13">
        <v>0</v>
      </c>
      <c r="H13">
        <v>0</v>
      </c>
      <c r="I13">
        <v>0</v>
      </c>
      <c r="J13">
        <v>77</v>
      </c>
      <c r="K13">
        <v>0</v>
      </c>
      <c r="L13">
        <v>0</v>
      </c>
      <c r="M13">
        <v>0</v>
      </c>
      <c r="N13">
        <v>0</v>
      </c>
      <c r="O13">
        <v>15</v>
      </c>
      <c r="P13">
        <f>$E13*'Generation Technology Breakdown'!B14</f>
        <v>238.1588846724963</v>
      </c>
      <c r="Q13">
        <f>$E13*'Generation Technology Breakdown'!C14</f>
        <v>242.84111532750376</v>
      </c>
      <c r="R13">
        <f>$M13*'Generation Technology Breakdown'!D14</f>
        <v>0</v>
      </c>
      <c r="S13">
        <f>$M13*'Generation Technology Breakdown'!E14</f>
        <v>0</v>
      </c>
      <c r="T13">
        <f>$C13*'Generation Technology Breakdown'!F14</f>
        <v>17</v>
      </c>
      <c r="U13">
        <f>$C13*'Generation Technology Breakdown'!G14</f>
        <v>0</v>
      </c>
    </row>
    <row r="14" spans="1:27">
      <c r="A14" t="s">
        <v>19</v>
      </c>
      <c r="B14">
        <v>42032</v>
      </c>
      <c r="C14">
        <v>15691</v>
      </c>
      <c r="D14">
        <v>33</v>
      </c>
      <c r="E14">
        <v>13522</v>
      </c>
      <c r="F14">
        <v>1155</v>
      </c>
      <c r="G14">
        <v>50</v>
      </c>
      <c r="H14">
        <v>11379</v>
      </c>
      <c r="I14">
        <v>47</v>
      </c>
      <c r="J14">
        <v>0</v>
      </c>
      <c r="K14">
        <v>134</v>
      </c>
      <c r="L14">
        <v>0</v>
      </c>
      <c r="M14">
        <v>0</v>
      </c>
      <c r="N14">
        <v>0</v>
      </c>
      <c r="O14">
        <v>20</v>
      </c>
      <c r="P14">
        <f>$E14*'Generation Technology Breakdown'!B15</f>
        <v>2910.3333985015338</v>
      </c>
      <c r="Q14">
        <f>$E14*'Generation Technology Breakdown'!C15</f>
        <v>10611.666601498468</v>
      </c>
      <c r="R14">
        <f>$M14*'Generation Technology Breakdown'!D15</f>
        <v>0</v>
      </c>
      <c r="S14">
        <f>$M14*'Generation Technology Breakdown'!E15</f>
        <v>0</v>
      </c>
      <c r="T14">
        <f>$C14*'Generation Technology Breakdown'!F15</f>
        <v>15691</v>
      </c>
      <c r="U14">
        <f>$C14*'Generation Technology Breakdown'!G15</f>
        <v>0</v>
      </c>
    </row>
    <row r="15" spans="1:27">
      <c r="A15" t="s">
        <v>20</v>
      </c>
      <c r="B15">
        <v>26734</v>
      </c>
      <c r="C15">
        <v>19716</v>
      </c>
      <c r="D15">
        <v>59</v>
      </c>
      <c r="E15">
        <v>5826</v>
      </c>
      <c r="F15">
        <v>490</v>
      </c>
      <c r="G15">
        <v>0</v>
      </c>
      <c r="H15">
        <v>0</v>
      </c>
      <c r="I15">
        <v>624</v>
      </c>
      <c r="J15">
        <v>0</v>
      </c>
      <c r="K15">
        <v>19</v>
      </c>
      <c r="L15">
        <v>0</v>
      </c>
      <c r="M15">
        <v>0</v>
      </c>
      <c r="N15">
        <v>0</v>
      </c>
      <c r="O15">
        <v>0</v>
      </c>
      <c r="P15">
        <f>$E15*'Generation Technology Breakdown'!B16</f>
        <v>2434.619146768262</v>
      </c>
      <c r="Q15">
        <f>$E15*'Generation Technology Breakdown'!C16</f>
        <v>3391.380853231738</v>
      </c>
      <c r="R15">
        <f>$M15*'Generation Technology Breakdown'!D16</f>
        <v>0</v>
      </c>
      <c r="S15">
        <f>$M15*'Generation Technology Breakdown'!E16</f>
        <v>0</v>
      </c>
      <c r="T15">
        <f>$C15-U15</f>
        <v>19411.5</v>
      </c>
      <c r="U15" s="6">
        <v>304.5</v>
      </c>
    </row>
    <row r="16" spans="1:27">
      <c r="A16" t="s">
        <v>21</v>
      </c>
      <c r="B16">
        <v>10850</v>
      </c>
      <c r="C16">
        <v>5222</v>
      </c>
      <c r="D16">
        <v>3</v>
      </c>
      <c r="E16">
        <v>3759</v>
      </c>
      <c r="F16">
        <v>587</v>
      </c>
      <c r="G16">
        <v>113</v>
      </c>
      <c r="H16">
        <v>1166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f>$E16*'Generation Technology Breakdown'!B17</f>
        <v>0</v>
      </c>
      <c r="Q16">
        <f>$E16*'Generation Technology Breakdown'!C17</f>
        <v>3759</v>
      </c>
      <c r="R16">
        <f>$M16*'Generation Technology Breakdown'!D17</f>
        <v>0</v>
      </c>
      <c r="S16">
        <f>$M16*'Generation Technology Breakdown'!E17</f>
        <v>0</v>
      </c>
      <c r="T16">
        <f>$C16*'Generation Technology Breakdown'!F17</f>
        <v>5222</v>
      </c>
      <c r="U16">
        <f>$C16*'Generation Technology Breakdown'!G17</f>
        <v>0</v>
      </c>
    </row>
    <row r="17" spans="1:21">
      <c r="A17" t="s">
        <v>22</v>
      </c>
      <c r="B17">
        <v>19627</v>
      </c>
      <c r="C17">
        <v>14157</v>
      </c>
      <c r="D17">
        <v>817</v>
      </c>
      <c r="E17">
        <v>4464</v>
      </c>
      <c r="F17">
        <v>137</v>
      </c>
      <c r="G17">
        <v>0</v>
      </c>
      <c r="H17">
        <v>0</v>
      </c>
      <c r="I17">
        <v>0</v>
      </c>
      <c r="J17">
        <v>43</v>
      </c>
      <c r="K17">
        <v>9</v>
      </c>
      <c r="L17">
        <v>0</v>
      </c>
      <c r="M17">
        <v>0</v>
      </c>
      <c r="N17">
        <v>0</v>
      </c>
      <c r="O17">
        <v>0</v>
      </c>
      <c r="P17">
        <f>$E17*'Generation Technology Breakdown'!B18</f>
        <v>0</v>
      </c>
      <c r="Q17">
        <f>$E17*'Generation Technology Breakdown'!C18</f>
        <v>4464</v>
      </c>
      <c r="R17">
        <f>$M17*'Generation Technology Breakdown'!D18</f>
        <v>0</v>
      </c>
      <c r="S17">
        <f>$M17*'Generation Technology Breakdown'!E18</f>
        <v>0</v>
      </c>
      <c r="T17">
        <f>$C17*'Generation Technology Breakdown'!F18</f>
        <v>14157</v>
      </c>
      <c r="U17">
        <f>$C17*'Generation Technology Breakdown'!G18</f>
        <v>0</v>
      </c>
    </row>
    <row r="18" spans="1:21">
      <c r="A18" t="s">
        <v>23</v>
      </c>
      <c r="B18">
        <v>26465</v>
      </c>
      <c r="C18">
        <v>3453</v>
      </c>
      <c r="D18">
        <v>192</v>
      </c>
      <c r="E18">
        <v>20004</v>
      </c>
      <c r="F18">
        <v>285</v>
      </c>
      <c r="G18">
        <v>0</v>
      </c>
      <c r="H18">
        <v>2055</v>
      </c>
      <c r="I18">
        <v>65</v>
      </c>
      <c r="J18">
        <v>318</v>
      </c>
      <c r="K18">
        <v>17</v>
      </c>
      <c r="L18">
        <v>0</v>
      </c>
      <c r="M18">
        <v>0</v>
      </c>
      <c r="N18">
        <v>0</v>
      </c>
      <c r="O18">
        <v>77</v>
      </c>
      <c r="P18">
        <f>$E18*'Generation Technology Breakdown'!B19</f>
        <v>15211.931114356208</v>
      </c>
      <c r="Q18">
        <f>$E18*'Generation Technology Breakdown'!C19</f>
        <v>4792.0688856437901</v>
      </c>
      <c r="R18">
        <f>$M18*'Generation Technology Breakdown'!D19</f>
        <v>0</v>
      </c>
      <c r="S18">
        <f>$M18*'Generation Technology Breakdown'!E19</f>
        <v>0</v>
      </c>
      <c r="T18">
        <f>$C18*'Generation Technology Breakdown'!F19</f>
        <v>3453</v>
      </c>
      <c r="U18">
        <f>$C18*'Generation Technology Breakdown'!G19</f>
        <v>0</v>
      </c>
    </row>
    <row r="19" spans="1:21">
      <c r="A19" t="s">
        <v>24</v>
      </c>
      <c r="B19">
        <v>14002</v>
      </c>
      <c r="C19">
        <v>1723</v>
      </c>
      <c r="D19">
        <v>260</v>
      </c>
      <c r="E19">
        <v>6157</v>
      </c>
      <c r="F19">
        <v>3242</v>
      </c>
      <c r="G19">
        <v>0</v>
      </c>
      <c r="H19">
        <v>685</v>
      </c>
      <c r="I19">
        <v>0</v>
      </c>
      <c r="J19">
        <v>26</v>
      </c>
      <c r="K19">
        <v>267</v>
      </c>
      <c r="L19">
        <v>1643</v>
      </c>
      <c r="M19">
        <v>0</v>
      </c>
      <c r="N19">
        <v>0</v>
      </c>
      <c r="O19">
        <v>0</v>
      </c>
      <c r="P19">
        <f>$E19*'Generation Technology Breakdown'!B20</f>
        <v>5551.5716608435505</v>
      </c>
      <c r="Q19">
        <f>$E19*'Generation Technology Breakdown'!C20</f>
        <v>605.42833915644928</v>
      </c>
      <c r="R19">
        <f>$M19*'Generation Technology Breakdown'!D20</f>
        <v>0</v>
      </c>
      <c r="S19">
        <f>$M19*'Generation Technology Breakdown'!E20</f>
        <v>0</v>
      </c>
      <c r="T19">
        <f>$C19*'Generation Technology Breakdown'!F20</f>
        <v>1723</v>
      </c>
      <c r="U19">
        <f>$C19*'Generation Technology Breakdown'!G20</f>
        <v>0</v>
      </c>
    </row>
    <row r="20" spans="1:21">
      <c r="A20" t="s">
        <v>25</v>
      </c>
      <c r="B20">
        <v>12499</v>
      </c>
      <c r="C20">
        <v>4958</v>
      </c>
      <c r="D20">
        <v>566</v>
      </c>
      <c r="E20">
        <v>1538</v>
      </c>
      <c r="F20">
        <v>3422</v>
      </c>
      <c r="G20">
        <v>0</v>
      </c>
      <c r="H20">
        <v>1735</v>
      </c>
      <c r="I20">
        <v>152</v>
      </c>
      <c r="J20">
        <v>2</v>
      </c>
      <c r="K20">
        <v>125</v>
      </c>
      <c r="L20">
        <v>0</v>
      </c>
      <c r="M20">
        <v>0</v>
      </c>
      <c r="N20">
        <v>0</v>
      </c>
      <c r="O20">
        <v>0</v>
      </c>
      <c r="P20">
        <f>$E20*'Generation Technology Breakdown'!B21</f>
        <v>212.6355498109053</v>
      </c>
      <c r="Q20">
        <f>$E20*'Generation Technology Breakdown'!C21</f>
        <v>1325.3644501890949</v>
      </c>
      <c r="R20">
        <f>$M20*'Generation Technology Breakdown'!D21</f>
        <v>0</v>
      </c>
      <c r="S20">
        <f>$M20*'Generation Technology Breakdown'!E21</f>
        <v>0</v>
      </c>
      <c r="T20">
        <f>$C20*'Generation Technology Breakdown'!F21</f>
        <v>4958</v>
      </c>
      <c r="U20">
        <f>$C20*'Generation Technology Breakdown'!G21</f>
        <v>0</v>
      </c>
    </row>
    <row r="21" spans="1:21">
      <c r="A21" t="s">
        <v>26</v>
      </c>
      <c r="B21">
        <v>4190</v>
      </c>
      <c r="C21">
        <v>85</v>
      </c>
      <c r="D21">
        <v>722</v>
      </c>
      <c r="E21">
        <v>1658</v>
      </c>
      <c r="F21">
        <v>1029</v>
      </c>
      <c r="G21">
        <v>0</v>
      </c>
      <c r="H21">
        <v>0</v>
      </c>
      <c r="I21">
        <v>0</v>
      </c>
      <c r="J21">
        <v>642</v>
      </c>
      <c r="K21">
        <v>53</v>
      </c>
      <c r="L21">
        <v>0</v>
      </c>
      <c r="M21">
        <v>0</v>
      </c>
      <c r="N21">
        <v>0</v>
      </c>
      <c r="O21">
        <v>0</v>
      </c>
      <c r="P21">
        <f>$E21*'Generation Technology Breakdown'!B22</f>
        <v>1311.0520271046285</v>
      </c>
      <c r="Q21">
        <f>$E21*'Generation Technology Breakdown'!C22</f>
        <v>346.94797289537155</v>
      </c>
      <c r="R21">
        <f>$M21*'Generation Technology Breakdown'!D22</f>
        <v>0</v>
      </c>
      <c r="S21">
        <f>$M21*'Generation Technology Breakdown'!E22</f>
        <v>0</v>
      </c>
      <c r="T21">
        <f>$C21*'Generation Technology Breakdown'!F22</f>
        <v>85</v>
      </c>
      <c r="U21">
        <f>$C21*'Generation Technology Breakdown'!G22</f>
        <v>0</v>
      </c>
    </row>
    <row r="22" spans="1:21">
      <c r="A22" t="s">
        <v>27</v>
      </c>
      <c r="B22">
        <v>30447</v>
      </c>
      <c r="C22">
        <v>11976</v>
      </c>
      <c r="D22">
        <v>245</v>
      </c>
      <c r="E22">
        <v>10296</v>
      </c>
      <c r="F22">
        <v>1719</v>
      </c>
      <c r="G22">
        <v>1</v>
      </c>
      <c r="H22">
        <v>3971</v>
      </c>
      <c r="I22">
        <v>0</v>
      </c>
      <c r="J22">
        <v>210</v>
      </c>
      <c r="K22">
        <v>157</v>
      </c>
      <c r="L22">
        <v>1872</v>
      </c>
      <c r="M22">
        <v>0</v>
      </c>
      <c r="N22">
        <v>0</v>
      </c>
      <c r="O22">
        <v>0</v>
      </c>
      <c r="P22">
        <f>$E22*'Generation Technology Breakdown'!B23</f>
        <v>5630.1389728096674</v>
      </c>
      <c r="Q22">
        <f>$E22*'Generation Technology Breakdown'!C23</f>
        <v>4665.8610271903326</v>
      </c>
      <c r="R22">
        <f>$M22*'Generation Technology Breakdown'!D23</f>
        <v>0</v>
      </c>
      <c r="S22">
        <f>$M22*'Generation Technology Breakdown'!E23</f>
        <v>0</v>
      </c>
      <c r="T22">
        <f>$C22*'Generation Technology Breakdown'!F23</f>
        <v>11976</v>
      </c>
      <c r="U22">
        <f>$C22*'Generation Technology Breakdown'!G23</f>
        <v>0</v>
      </c>
    </row>
    <row r="23" spans="1:21">
      <c r="A23" t="s">
        <v>28</v>
      </c>
      <c r="B23">
        <v>11551</v>
      </c>
      <c r="C23">
        <v>5621</v>
      </c>
      <c r="D23">
        <v>176</v>
      </c>
      <c r="E23">
        <v>2641</v>
      </c>
      <c r="F23">
        <v>726</v>
      </c>
      <c r="G23">
        <v>487</v>
      </c>
      <c r="H23">
        <v>1613</v>
      </c>
      <c r="I23">
        <v>0</v>
      </c>
      <c r="J23">
        <v>137</v>
      </c>
      <c r="K23">
        <v>139</v>
      </c>
      <c r="L23">
        <v>0</v>
      </c>
      <c r="M23">
        <v>0</v>
      </c>
      <c r="N23">
        <v>0</v>
      </c>
      <c r="O23">
        <v>11</v>
      </c>
      <c r="P23">
        <f>$E23*'Generation Technology Breakdown'!B24</f>
        <v>1315.7844202960318</v>
      </c>
      <c r="Q23">
        <f>$E23*'Generation Technology Breakdown'!C24</f>
        <v>1325.2155797039682</v>
      </c>
      <c r="R23">
        <f>$M23*'Generation Technology Breakdown'!D24</f>
        <v>0</v>
      </c>
      <c r="S23">
        <f>$M23*'Generation Technology Breakdown'!E24</f>
        <v>0</v>
      </c>
      <c r="T23">
        <f>$C23*'Generation Technology Breakdown'!F24</f>
        <v>5621</v>
      </c>
      <c r="U23">
        <f>$C23*'Generation Technology Breakdown'!G24</f>
        <v>0</v>
      </c>
    </row>
    <row r="24" spans="1:21">
      <c r="A24" t="s">
        <v>29</v>
      </c>
      <c r="B24">
        <v>20163</v>
      </c>
      <c r="C24">
        <v>11257</v>
      </c>
      <c r="D24">
        <v>556</v>
      </c>
      <c r="E24">
        <v>5302</v>
      </c>
      <c r="F24">
        <v>1254</v>
      </c>
      <c r="G24">
        <v>0</v>
      </c>
      <c r="H24">
        <v>1137</v>
      </c>
      <c r="I24">
        <v>0</v>
      </c>
      <c r="J24">
        <v>0</v>
      </c>
      <c r="K24">
        <v>0</v>
      </c>
      <c r="L24">
        <v>657</v>
      </c>
      <c r="M24">
        <v>0</v>
      </c>
      <c r="N24">
        <v>0</v>
      </c>
      <c r="O24">
        <v>0</v>
      </c>
      <c r="P24">
        <f>$E24*'Generation Technology Breakdown'!B25</f>
        <v>1513.1029811241904</v>
      </c>
      <c r="Q24">
        <f>$E24*'Generation Technology Breakdown'!C25</f>
        <v>3788.8970188758094</v>
      </c>
      <c r="R24">
        <f>$M24*'Generation Technology Breakdown'!D25</f>
        <v>0</v>
      </c>
      <c r="S24">
        <f>$M24*'Generation Technology Breakdown'!E25</f>
        <v>0</v>
      </c>
      <c r="T24">
        <f>$C24*'Generation Technology Breakdown'!F25</f>
        <v>11257</v>
      </c>
      <c r="U24">
        <f>$C24*'Generation Technology Breakdown'!G25</f>
        <v>0</v>
      </c>
    </row>
    <row r="25" spans="1:21">
      <c r="A25" t="s">
        <v>30</v>
      </c>
      <c r="B25">
        <v>17019</v>
      </c>
      <c r="C25">
        <v>2660</v>
      </c>
      <c r="D25">
        <v>0</v>
      </c>
      <c r="E25">
        <v>12824</v>
      </c>
      <c r="F25">
        <v>32</v>
      </c>
      <c r="G25">
        <v>0</v>
      </c>
      <c r="H25">
        <v>1270</v>
      </c>
      <c r="I25">
        <v>4</v>
      </c>
      <c r="J25">
        <v>229</v>
      </c>
      <c r="K25">
        <v>0</v>
      </c>
      <c r="L25">
        <v>0</v>
      </c>
      <c r="M25">
        <v>0</v>
      </c>
      <c r="N25">
        <v>0</v>
      </c>
      <c r="O25">
        <v>0</v>
      </c>
      <c r="P25">
        <f>$E25*'Generation Technology Breakdown'!B26</f>
        <v>10022.659063053938</v>
      </c>
      <c r="Q25">
        <f>$E25*'Generation Technology Breakdown'!C26</f>
        <v>2801.3409369460624</v>
      </c>
      <c r="R25">
        <f>$M25*'Generation Technology Breakdown'!D26</f>
        <v>0</v>
      </c>
      <c r="S25">
        <f>$M25*'Generation Technology Breakdown'!E26</f>
        <v>0</v>
      </c>
      <c r="T25">
        <f>$C25*'Generation Technology Breakdown'!F26</f>
        <v>2660</v>
      </c>
      <c r="U25">
        <f>$C25*'Generation Technology Breakdown'!G26</f>
        <v>0</v>
      </c>
    </row>
    <row r="26" spans="1:21">
      <c r="A26" t="s">
        <v>31</v>
      </c>
      <c r="B26">
        <v>5132</v>
      </c>
      <c r="C26">
        <v>2335</v>
      </c>
      <c r="D26">
        <v>2627</v>
      </c>
      <c r="E26">
        <v>98</v>
      </c>
      <c r="F26">
        <v>55</v>
      </c>
      <c r="G26">
        <v>0</v>
      </c>
      <c r="H26">
        <v>0</v>
      </c>
      <c r="I26">
        <v>0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f>$E26*'Generation Technology Breakdown'!B27</f>
        <v>0</v>
      </c>
      <c r="Q26">
        <f>$E26*'Generation Technology Breakdown'!C27</f>
        <v>98</v>
      </c>
      <c r="R26">
        <f>$M26*'Generation Technology Breakdown'!D27</f>
        <v>0</v>
      </c>
      <c r="S26">
        <f>$M26*'Generation Technology Breakdown'!E27</f>
        <v>0</v>
      </c>
      <c r="T26">
        <f>$C26*'Generation Technology Breakdown'!F27</f>
        <v>2335</v>
      </c>
      <c r="U26">
        <f>$C26*'Generation Technology Breakdown'!G27</f>
        <v>0</v>
      </c>
    </row>
    <row r="27" spans="1:21">
      <c r="A27" t="s">
        <v>32</v>
      </c>
      <c r="B27">
        <v>27110</v>
      </c>
      <c r="C27">
        <v>13226</v>
      </c>
      <c r="D27">
        <v>1951</v>
      </c>
      <c r="E27">
        <v>5997</v>
      </c>
      <c r="F27">
        <v>595</v>
      </c>
      <c r="G27">
        <v>0</v>
      </c>
      <c r="H27">
        <v>4938</v>
      </c>
      <c r="I27">
        <v>0</v>
      </c>
      <c r="J27">
        <v>256</v>
      </c>
      <c r="K27">
        <v>14</v>
      </c>
      <c r="L27">
        <v>95</v>
      </c>
      <c r="M27">
        <v>0</v>
      </c>
      <c r="N27">
        <v>0</v>
      </c>
      <c r="O27">
        <v>37</v>
      </c>
      <c r="P27">
        <f>$E27*'Generation Technology Breakdown'!B28</f>
        <v>1746.2957156696266</v>
      </c>
      <c r="Q27">
        <f>$E27*'Generation Technology Breakdown'!C28</f>
        <v>4250.7042843303734</v>
      </c>
      <c r="R27">
        <f>$M27*'Generation Technology Breakdown'!D28</f>
        <v>0</v>
      </c>
      <c r="S27">
        <f>$M27*'Generation Technology Breakdown'!E28</f>
        <v>0</v>
      </c>
      <c r="T27">
        <f>$C27*'Generation Technology Breakdown'!F28</f>
        <v>13226</v>
      </c>
      <c r="U27">
        <f>$C27*'Generation Technology Breakdown'!G28</f>
        <v>0</v>
      </c>
    </row>
    <row r="28" spans="1:21">
      <c r="A28" t="s">
        <v>33</v>
      </c>
      <c r="B28">
        <v>4774</v>
      </c>
      <c r="C28">
        <v>4126</v>
      </c>
      <c r="D28">
        <v>485</v>
      </c>
      <c r="E28">
        <v>10</v>
      </c>
      <c r="F28">
        <v>71</v>
      </c>
      <c r="G28">
        <v>64</v>
      </c>
      <c r="H28">
        <v>0</v>
      </c>
      <c r="I28">
        <v>8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  <c r="P28">
        <f>$E28*'Generation Technology Breakdown'!B29</f>
        <v>0</v>
      </c>
      <c r="Q28">
        <f>$E28*'Generation Technology Breakdown'!C29</f>
        <v>10</v>
      </c>
      <c r="R28">
        <f>$M28*'Generation Technology Breakdown'!D29</f>
        <v>0</v>
      </c>
      <c r="S28">
        <f>$M28*'Generation Technology Breakdown'!E29</f>
        <v>0</v>
      </c>
      <c r="T28">
        <f>$C28*'Generation Technology Breakdown'!F29</f>
        <v>4126</v>
      </c>
      <c r="U28">
        <f>$C28*'Generation Technology Breakdown'!G29</f>
        <v>0</v>
      </c>
    </row>
    <row r="29" spans="1:21">
      <c r="A29" t="s">
        <v>34</v>
      </c>
      <c r="B29">
        <v>6738</v>
      </c>
      <c r="C29">
        <v>3204</v>
      </c>
      <c r="D29">
        <v>266</v>
      </c>
      <c r="E29">
        <v>1376</v>
      </c>
      <c r="F29">
        <v>639</v>
      </c>
      <c r="G29">
        <v>13</v>
      </c>
      <c r="H29">
        <v>1232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>
        <f>$E29*'Generation Technology Breakdown'!B30</f>
        <v>353.78070015220703</v>
      </c>
      <c r="Q29">
        <f>$E29*'Generation Technology Breakdown'!C30</f>
        <v>1022.2192998477931</v>
      </c>
      <c r="R29">
        <f>$M29*'Generation Technology Breakdown'!D30</f>
        <v>0</v>
      </c>
      <c r="S29">
        <f>$M29*'Generation Technology Breakdown'!E30</f>
        <v>0</v>
      </c>
      <c r="T29">
        <f>$C29*'Generation Technology Breakdown'!F30</f>
        <v>3204</v>
      </c>
      <c r="U29">
        <f>$C29*'Generation Technology Breakdown'!G30</f>
        <v>0</v>
      </c>
    </row>
    <row r="30" spans="1:21">
      <c r="A30" t="s">
        <v>35</v>
      </c>
      <c r="B30">
        <v>4270</v>
      </c>
      <c r="C30">
        <v>575</v>
      </c>
      <c r="D30">
        <v>518</v>
      </c>
      <c r="E30">
        <v>1354</v>
      </c>
      <c r="F30">
        <v>528</v>
      </c>
      <c r="G30">
        <v>0</v>
      </c>
      <c r="H30">
        <v>1159</v>
      </c>
      <c r="I30">
        <v>0</v>
      </c>
      <c r="J30">
        <v>104</v>
      </c>
      <c r="K30">
        <v>31</v>
      </c>
      <c r="L30">
        <v>0</v>
      </c>
      <c r="M30">
        <v>0</v>
      </c>
      <c r="N30">
        <v>0</v>
      </c>
      <c r="O30">
        <v>0</v>
      </c>
      <c r="P30">
        <f>$E30*'Generation Technology Breakdown'!B31</f>
        <v>1338.7055887568135</v>
      </c>
      <c r="Q30">
        <f>$E30*'Generation Technology Breakdown'!C31</f>
        <v>15.294411243186444</v>
      </c>
      <c r="R30">
        <f>$M30*'Generation Technology Breakdown'!D31</f>
        <v>0</v>
      </c>
      <c r="S30">
        <f>$M30*'Generation Technology Breakdown'!E31</f>
        <v>0</v>
      </c>
      <c r="T30">
        <f>$C30*'Generation Technology Breakdown'!F31</f>
        <v>575</v>
      </c>
      <c r="U30">
        <f>$C30*'Generation Technology Breakdown'!G31</f>
        <v>0</v>
      </c>
    </row>
    <row r="31" spans="1:21">
      <c r="A31" t="s">
        <v>36</v>
      </c>
      <c r="B31">
        <v>18164</v>
      </c>
      <c r="C31">
        <v>2124</v>
      </c>
      <c r="D31">
        <v>12</v>
      </c>
      <c r="E31">
        <v>8611</v>
      </c>
      <c r="F31">
        <v>2814</v>
      </c>
      <c r="G31">
        <v>0</v>
      </c>
      <c r="H31">
        <v>3972</v>
      </c>
      <c r="I31">
        <v>21</v>
      </c>
      <c r="J31">
        <v>0</v>
      </c>
      <c r="K31">
        <v>200</v>
      </c>
      <c r="L31">
        <v>400</v>
      </c>
      <c r="M31">
        <v>0</v>
      </c>
      <c r="N31">
        <v>0</v>
      </c>
      <c r="O31">
        <v>11</v>
      </c>
      <c r="P31">
        <f>$E31*'Generation Technology Breakdown'!B32</f>
        <v>5071.1866543832048</v>
      </c>
      <c r="Q31">
        <f>$E31*'Generation Technology Breakdown'!C32</f>
        <v>3539.8133456167943</v>
      </c>
      <c r="R31">
        <f>$M31*'Generation Technology Breakdown'!D32</f>
        <v>0</v>
      </c>
      <c r="S31">
        <f>$M31*'Generation Technology Breakdown'!E32</f>
        <v>0</v>
      </c>
      <c r="T31">
        <f>$C31*'Generation Technology Breakdown'!F32</f>
        <v>2124</v>
      </c>
      <c r="U31">
        <f>$C31*'Generation Technology Breakdown'!G32</f>
        <v>0</v>
      </c>
    </row>
    <row r="32" spans="1:21">
      <c r="A32" t="s">
        <v>37</v>
      </c>
      <c r="B32">
        <v>6329</v>
      </c>
      <c r="C32">
        <v>3937</v>
      </c>
      <c r="D32">
        <v>82</v>
      </c>
      <c r="E32">
        <v>1995</v>
      </c>
      <c r="F32">
        <v>45</v>
      </c>
      <c r="G32">
        <v>264</v>
      </c>
      <c r="H32">
        <v>0</v>
      </c>
      <c r="I32">
        <v>0</v>
      </c>
      <c r="J32">
        <v>0</v>
      </c>
      <c r="K32">
        <v>6</v>
      </c>
      <c r="L32">
        <v>0</v>
      </c>
      <c r="M32">
        <v>0</v>
      </c>
      <c r="N32">
        <v>0</v>
      </c>
      <c r="O32">
        <v>0</v>
      </c>
      <c r="P32">
        <f>$E32*'Generation Technology Breakdown'!B33</f>
        <v>1246.3331464218124</v>
      </c>
      <c r="Q32">
        <f>$E32*'Generation Technology Breakdown'!C33</f>
        <v>748.66685357818733</v>
      </c>
      <c r="R32">
        <f>$M32*'Generation Technology Breakdown'!D33</f>
        <v>0</v>
      </c>
      <c r="S32">
        <f>$M32*'Generation Technology Breakdown'!E33</f>
        <v>0</v>
      </c>
      <c r="T32">
        <f>$C32*'Generation Technology Breakdown'!F33</f>
        <v>3937</v>
      </c>
      <c r="U32">
        <f>$C32*'Generation Technology Breakdown'!G33</f>
        <v>0</v>
      </c>
    </row>
    <row r="33" spans="1:21">
      <c r="A33" t="s">
        <v>38</v>
      </c>
      <c r="B33">
        <v>8670</v>
      </c>
      <c r="C33">
        <v>2657</v>
      </c>
      <c r="D33">
        <v>1047</v>
      </c>
      <c r="E33">
        <v>4779</v>
      </c>
      <c r="F33">
        <v>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142</v>
      </c>
      <c r="O33">
        <v>0</v>
      </c>
      <c r="P33">
        <f>$E33*'Generation Technology Breakdown'!B34</f>
        <v>3715.8180018199582</v>
      </c>
      <c r="Q33">
        <f>$E33*'Generation Technology Breakdown'!C34</f>
        <v>1063.1819981800418</v>
      </c>
      <c r="R33">
        <f>$M33*'Generation Technology Breakdown'!D34</f>
        <v>0</v>
      </c>
      <c r="S33">
        <f>$M33*'Generation Technology Breakdown'!E34</f>
        <v>0</v>
      </c>
      <c r="T33">
        <f>$C33*'Generation Technology Breakdown'!F34</f>
        <v>2657</v>
      </c>
      <c r="U33">
        <f>$C33*'Generation Technology Breakdown'!G34</f>
        <v>0</v>
      </c>
    </row>
    <row r="34" spans="1:21">
      <c r="A34" t="s">
        <v>39</v>
      </c>
      <c r="B34">
        <v>37842</v>
      </c>
      <c r="C34">
        <v>4201</v>
      </c>
      <c r="D34">
        <v>4210</v>
      </c>
      <c r="E34">
        <v>15274</v>
      </c>
      <c r="F34">
        <v>7407</v>
      </c>
      <c r="G34">
        <v>48</v>
      </c>
      <c r="H34">
        <v>5067</v>
      </c>
      <c r="I34">
        <v>0</v>
      </c>
      <c r="J34">
        <v>37</v>
      </c>
      <c r="K34">
        <v>301</v>
      </c>
      <c r="L34">
        <v>1297</v>
      </c>
      <c r="M34">
        <v>0</v>
      </c>
      <c r="N34">
        <v>0</v>
      </c>
      <c r="O34">
        <v>0</v>
      </c>
      <c r="P34">
        <f>$E34*'Generation Technology Breakdown'!B35</f>
        <v>11506.813564004022</v>
      </c>
      <c r="Q34">
        <f>$E34*'Generation Technology Breakdown'!C35</f>
        <v>3767.1864359959782</v>
      </c>
      <c r="R34">
        <f>$M34*'Generation Technology Breakdown'!D35</f>
        <v>0</v>
      </c>
      <c r="S34">
        <f>$M34*'Generation Technology Breakdown'!E35</f>
        <v>0</v>
      </c>
      <c r="T34">
        <f>$C34*'Generation Technology Breakdown'!F35</f>
        <v>4201</v>
      </c>
      <c r="U34">
        <f>$C34*'Generation Technology Breakdown'!G35</f>
        <v>0</v>
      </c>
    </row>
    <row r="35" spans="1:21">
      <c r="A35" t="s">
        <v>40</v>
      </c>
      <c r="B35">
        <v>34050</v>
      </c>
      <c r="C35">
        <v>22412</v>
      </c>
      <c r="D35">
        <v>122</v>
      </c>
      <c r="E35">
        <v>8187</v>
      </c>
      <c r="F35">
        <v>1057</v>
      </c>
      <c r="G35">
        <v>7</v>
      </c>
      <c r="H35">
        <v>2108</v>
      </c>
      <c r="I35">
        <v>100</v>
      </c>
      <c r="J35">
        <v>54</v>
      </c>
      <c r="K35">
        <v>4</v>
      </c>
      <c r="L35">
        <v>0</v>
      </c>
      <c r="M35">
        <v>0</v>
      </c>
      <c r="N35">
        <v>0</v>
      </c>
      <c r="O35">
        <v>0</v>
      </c>
      <c r="P35">
        <f>$E35*'Generation Technology Breakdown'!B36</f>
        <v>3242.521643897695</v>
      </c>
      <c r="Q35">
        <f>$E35*'Generation Technology Breakdown'!C36</f>
        <v>4944.478356102305</v>
      </c>
      <c r="R35">
        <f>$M35*'Generation Technology Breakdown'!D36</f>
        <v>0</v>
      </c>
      <c r="S35">
        <f>$M35*'Generation Technology Breakdown'!E36</f>
        <v>0</v>
      </c>
      <c r="T35">
        <f>$C35*'Generation Technology Breakdown'!F36</f>
        <v>22412</v>
      </c>
      <c r="U35">
        <f>$C35*'Generation Technology Breakdown'!G36</f>
        <v>0</v>
      </c>
    </row>
    <row r="36" spans="1:21">
      <c r="A36" t="s">
        <v>41</v>
      </c>
      <c r="B36">
        <v>19397</v>
      </c>
      <c r="C36">
        <v>5340</v>
      </c>
      <c r="D36">
        <v>788</v>
      </c>
      <c r="E36">
        <v>12609</v>
      </c>
      <c r="F36">
        <v>70</v>
      </c>
      <c r="G36">
        <v>176</v>
      </c>
      <c r="H36">
        <v>0</v>
      </c>
      <c r="I36">
        <v>75</v>
      </c>
      <c r="J36">
        <v>63</v>
      </c>
      <c r="K36">
        <v>16</v>
      </c>
      <c r="L36">
        <v>260</v>
      </c>
      <c r="M36">
        <v>0</v>
      </c>
      <c r="N36">
        <v>0</v>
      </c>
      <c r="O36">
        <v>0</v>
      </c>
      <c r="P36">
        <f>$E36*'Generation Technology Breakdown'!B37</f>
        <v>10625.9149323363</v>
      </c>
      <c r="Q36">
        <f>$E36*'Generation Technology Breakdown'!C37</f>
        <v>1983.0850676637003</v>
      </c>
      <c r="R36">
        <f>$M36*'Generation Technology Breakdown'!D37</f>
        <v>0</v>
      </c>
      <c r="S36">
        <f>$M36*'Generation Technology Breakdown'!E37</f>
        <v>0</v>
      </c>
      <c r="T36">
        <f>$C36*'Generation Technology Breakdown'!F37</f>
        <v>5340</v>
      </c>
      <c r="U36">
        <f>$C36*'Generation Technology Breakdown'!G37</f>
        <v>0</v>
      </c>
    </row>
    <row r="37" spans="1:21">
      <c r="A37" t="s">
        <v>42</v>
      </c>
      <c r="B37">
        <v>12093</v>
      </c>
      <c r="C37">
        <v>566</v>
      </c>
      <c r="D37">
        <v>8330</v>
      </c>
      <c r="E37">
        <v>2771</v>
      </c>
      <c r="F37">
        <v>0</v>
      </c>
      <c r="G37">
        <v>223</v>
      </c>
      <c r="H37">
        <v>0</v>
      </c>
      <c r="I37">
        <v>0</v>
      </c>
      <c r="J37">
        <v>186</v>
      </c>
      <c r="K37">
        <v>17</v>
      </c>
      <c r="L37">
        <v>0</v>
      </c>
      <c r="M37">
        <v>0</v>
      </c>
      <c r="N37">
        <v>0</v>
      </c>
      <c r="O37">
        <v>0</v>
      </c>
      <c r="P37">
        <f>$E37*'Generation Technology Breakdown'!B38</f>
        <v>2558.0218877157522</v>
      </c>
      <c r="Q37">
        <f>$E37*'Generation Technology Breakdown'!C38</f>
        <v>212.97811228424774</v>
      </c>
      <c r="R37">
        <f>$M37*'Generation Technology Breakdown'!D38</f>
        <v>0</v>
      </c>
      <c r="S37">
        <f>$M37*'Generation Technology Breakdown'!E38</f>
        <v>0</v>
      </c>
      <c r="T37">
        <f>$C37*'Generation Technology Breakdown'!F38</f>
        <v>566</v>
      </c>
      <c r="U37">
        <f>$C37*'Generation Technology Breakdown'!G38</f>
        <v>0</v>
      </c>
    </row>
    <row r="38" spans="1:21">
      <c r="A38" t="s">
        <v>43</v>
      </c>
      <c r="B38">
        <v>45136</v>
      </c>
      <c r="C38">
        <v>18662</v>
      </c>
      <c r="D38">
        <v>751</v>
      </c>
      <c r="E38">
        <v>9384</v>
      </c>
      <c r="F38">
        <v>4918</v>
      </c>
      <c r="G38">
        <v>132</v>
      </c>
      <c r="H38">
        <v>9229</v>
      </c>
      <c r="I38">
        <v>110</v>
      </c>
      <c r="J38">
        <v>108</v>
      </c>
      <c r="K38">
        <v>338</v>
      </c>
      <c r="L38">
        <v>1505</v>
      </c>
      <c r="M38">
        <v>0</v>
      </c>
      <c r="N38">
        <v>0</v>
      </c>
      <c r="O38">
        <v>0</v>
      </c>
      <c r="P38">
        <f>$E38*'Generation Technology Breakdown'!B39</f>
        <v>7926.237884538029</v>
      </c>
      <c r="Q38">
        <f>$E38*'Generation Technology Breakdown'!C39</f>
        <v>1457.7621154619701</v>
      </c>
      <c r="R38">
        <f>$M38*'Generation Technology Breakdown'!D39</f>
        <v>0</v>
      </c>
      <c r="S38">
        <f>$M38*'Generation Technology Breakdown'!E39</f>
        <v>0</v>
      </c>
      <c r="T38">
        <f>$C38*'Generation Technology Breakdown'!F39</f>
        <v>18662</v>
      </c>
      <c r="U38">
        <f>$C38*'Generation Technology Breakdown'!G39</f>
        <v>0</v>
      </c>
    </row>
    <row r="39" spans="1:21">
      <c r="A39" t="s">
        <v>44</v>
      </c>
      <c r="B39">
        <v>1743</v>
      </c>
      <c r="C39">
        <v>0</v>
      </c>
      <c r="D39">
        <v>4</v>
      </c>
      <c r="E39">
        <v>1692</v>
      </c>
      <c r="F39">
        <v>31</v>
      </c>
      <c r="G39">
        <v>0</v>
      </c>
      <c r="H39">
        <v>0</v>
      </c>
      <c r="I39">
        <v>0</v>
      </c>
      <c r="J39">
        <v>0</v>
      </c>
      <c r="K39">
        <v>15</v>
      </c>
      <c r="L39">
        <v>0</v>
      </c>
      <c r="M39">
        <v>0</v>
      </c>
      <c r="N39">
        <v>0</v>
      </c>
      <c r="O39">
        <v>0</v>
      </c>
      <c r="P39">
        <f>$E39*'Generation Technology Breakdown'!B40</f>
        <v>1692</v>
      </c>
      <c r="Q39">
        <f>$E39*'Generation Technology Breakdown'!C40</f>
        <v>0</v>
      </c>
      <c r="R39">
        <f>$M39*'Generation Technology Breakdown'!D40</f>
        <v>0</v>
      </c>
      <c r="S39">
        <f>$M39*'Generation Technology Breakdown'!E40</f>
        <v>0</v>
      </c>
      <c r="T39">
        <f>$C39*'Generation Technology Breakdown'!F40</f>
        <v>0</v>
      </c>
      <c r="U39">
        <f>$C39*'Generation Technology Breakdown'!G40</f>
        <v>0</v>
      </c>
    </row>
    <row r="40" spans="1:21">
      <c r="A40" t="s">
        <v>45</v>
      </c>
      <c r="B40">
        <v>22196</v>
      </c>
      <c r="C40">
        <v>6072</v>
      </c>
      <c r="D40">
        <v>1340</v>
      </c>
      <c r="E40">
        <v>5143</v>
      </c>
      <c r="F40">
        <v>686</v>
      </c>
      <c r="G40">
        <v>0</v>
      </c>
      <c r="H40">
        <v>6472</v>
      </c>
      <c r="I40">
        <v>0</v>
      </c>
      <c r="J40">
        <v>220</v>
      </c>
      <c r="K40">
        <v>13</v>
      </c>
      <c r="L40">
        <v>2251</v>
      </c>
      <c r="M40">
        <v>0</v>
      </c>
      <c r="N40">
        <v>0</v>
      </c>
      <c r="O40">
        <v>0</v>
      </c>
      <c r="P40">
        <f>$E40*'Generation Technology Breakdown'!B41</f>
        <v>2214.8748767576258</v>
      </c>
      <c r="Q40">
        <f>$E40*'Generation Technology Breakdown'!C41</f>
        <v>2928.1251232423742</v>
      </c>
      <c r="R40">
        <f>$M40*'Generation Technology Breakdown'!D41</f>
        <v>0</v>
      </c>
      <c r="S40">
        <f>$M40*'Generation Technology Breakdown'!E41</f>
        <v>0</v>
      </c>
      <c r="T40">
        <f>$C40*'Generation Technology Breakdown'!F41</f>
        <v>6072</v>
      </c>
      <c r="U40">
        <f>$C40*'Generation Technology Breakdown'!G41</f>
        <v>0</v>
      </c>
    </row>
    <row r="41" spans="1:21">
      <c r="A41" t="s">
        <v>46</v>
      </c>
      <c r="B41">
        <v>2659</v>
      </c>
      <c r="C41">
        <v>477</v>
      </c>
      <c r="D41">
        <v>1526</v>
      </c>
      <c r="E41">
        <v>385</v>
      </c>
      <c r="F41">
        <v>228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f>$E41*'Generation Technology Breakdown'!B42</f>
        <v>105.75954582913651</v>
      </c>
      <c r="Q41">
        <f>$E41*'Generation Technology Breakdown'!C42</f>
        <v>279.24045417086347</v>
      </c>
      <c r="R41">
        <f>$M41*'Generation Technology Breakdown'!D42</f>
        <v>0</v>
      </c>
      <c r="S41">
        <f>$M41*'Generation Technology Breakdown'!E42</f>
        <v>0</v>
      </c>
      <c r="T41">
        <f>$C41*'Generation Technology Breakdown'!F42</f>
        <v>477</v>
      </c>
      <c r="U41">
        <f>$C41*'Generation Technology Breakdown'!G42</f>
        <v>0</v>
      </c>
    </row>
    <row r="42" spans="1:21">
      <c r="A42" t="s">
        <v>47</v>
      </c>
      <c r="B42">
        <v>20941</v>
      </c>
      <c r="C42">
        <v>8899</v>
      </c>
      <c r="D42">
        <v>2608</v>
      </c>
      <c r="E42">
        <v>4243</v>
      </c>
      <c r="F42">
        <v>56</v>
      </c>
      <c r="G42">
        <v>29</v>
      </c>
      <c r="H42">
        <v>3398</v>
      </c>
      <c r="I42">
        <v>0</v>
      </c>
      <c r="J42">
        <v>107</v>
      </c>
      <c r="K42">
        <v>5</v>
      </c>
      <c r="L42">
        <v>1597</v>
      </c>
      <c r="M42">
        <v>0</v>
      </c>
      <c r="N42">
        <v>0</v>
      </c>
      <c r="O42">
        <v>0</v>
      </c>
      <c r="P42">
        <f>$E42*'Generation Technology Breakdown'!B43</f>
        <v>1001.5280105586213</v>
      </c>
      <c r="Q42">
        <f>$E42*'Generation Technology Breakdown'!C43</f>
        <v>3241.4719894413793</v>
      </c>
      <c r="R42">
        <f>$M42*'Generation Technology Breakdown'!D43</f>
        <v>0</v>
      </c>
      <c r="S42">
        <f>$M42*'Generation Technology Breakdown'!E43</f>
        <v>0</v>
      </c>
      <c r="T42">
        <f>$C42*'Generation Technology Breakdown'!F43</f>
        <v>8899</v>
      </c>
      <c r="U42">
        <f>$C42*'Generation Technology Breakdown'!G43</f>
        <v>0</v>
      </c>
    </row>
    <row r="43" spans="1:21">
      <c r="A43" t="s">
        <v>48</v>
      </c>
      <c r="B43">
        <v>101104</v>
      </c>
      <c r="C43">
        <v>20201</v>
      </c>
      <c r="D43">
        <v>668</v>
      </c>
      <c r="E43">
        <v>73216</v>
      </c>
      <c r="F43">
        <v>231</v>
      </c>
      <c r="G43">
        <v>1286</v>
      </c>
      <c r="H43">
        <v>4860</v>
      </c>
      <c r="I43">
        <v>359</v>
      </c>
      <c r="J43">
        <v>100</v>
      </c>
      <c r="K43">
        <v>47</v>
      </c>
      <c r="L43">
        <v>0</v>
      </c>
      <c r="M43">
        <v>0</v>
      </c>
      <c r="N43">
        <v>0</v>
      </c>
      <c r="O43">
        <v>136</v>
      </c>
      <c r="P43">
        <f>$E43*'Generation Technology Breakdown'!B44</f>
        <v>58705.494541829976</v>
      </c>
      <c r="Q43">
        <f>$E43*'Generation Technology Breakdown'!C44</f>
        <v>14510.505458170028</v>
      </c>
      <c r="R43">
        <f>$M43*'Generation Technology Breakdown'!D44</f>
        <v>0</v>
      </c>
      <c r="S43">
        <f>$M43*'Generation Technology Breakdown'!E44</f>
        <v>0</v>
      </c>
      <c r="T43">
        <f>$C43*'Generation Technology Breakdown'!F44</f>
        <v>20201</v>
      </c>
      <c r="U43">
        <f>$C43*'Generation Technology Breakdown'!G44</f>
        <v>0</v>
      </c>
    </row>
    <row r="44" spans="1:21">
      <c r="A44" t="s">
        <v>49</v>
      </c>
      <c r="B44">
        <v>6190</v>
      </c>
      <c r="C44">
        <v>4826</v>
      </c>
      <c r="D44">
        <v>254</v>
      </c>
      <c r="E44">
        <v>991</v>
      </c>
      <c r="F44">
        <v>38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23</v>
      </c>
      <c r="O44">
        <v>57</v>
      </c>
      <c r="P44">
        <f>$E44*'Generation Technology Breakdown'!B45</f>
        <v>686.39822867203759</v>
      </c>
      <c r="Q44">
        <f>$E44*'Generation Technology Breakdown'!C45</f>
        <v>304.60177132796241</v>
      </c>
      <c r="R44">
        <f>$M44*'Generation Technology Breakdown'!D45</f>
        <v>0</v>
      </c>
      <c r="S44">
        <f>$M44*'Generation Technology Breakdown'!E45</f>
        <v>0</v>
      </c>
      <c r="T44">
        <f>$C44*'Generation Technology Breakdown'!F45</f>
        <v>4826</v>
      </c>
      <c r="U44">
        <f>$C44*'Generation Technology Breakdown'!G45</f>
        <v>0</v>
      </c>
    </row>
    <row r="45" spans="1:21">
      <c r="A45" t="s">
        <v>50</v>
      </c>
      <c r="B45">
        <v>22506</v>
      </c>
      <c r="C45">
        <v>5797</v>
      </c>
      <c r="D45">
        <v>782</v>
      </c>
      <c r="E45">
        <v>6754</v>
      </c>
      <c r="F45">
        <v>2457</v>
      </c>
      <c r="G45">
        <v>0</v>
      </c>
      <c r="H45">
        <v>3440</v>
      </c>
      <c r="I45">
        <v>0</v>
      </c>
      <c r="J45">
        <v>407</v>
      </c>
      <c r="K45">
        <v>168</v>
      </c>
      <c r="L45">
        <v>2700</v>
      </c>
      <c r="M45">
        <v>0</v>
      </c>
      <c r="N45">
        <v>0</v>
      </c>
      <c r="O45">
        <v>0</v>
      </c>
      <c r="P45">
        <f>$E45*'Generation Technology Breakdown'!B46</f>
        <v>3378.1603216052777</v>
      </c>
      <c r="Q45">
        <f>$E45*'Generation Technology Breakdown'!C46</f>
        <v>3375.8396783947228</v>
      </c>
      <c r="R45">
        <f>$M45*'Generation Technology Breakdown'!D46</f>
        <v>0</v>
      </c>
      <c r="S45">
        <f>$M45*'Generation Technology Breakdown'!E46</f>
        <v>0</v>
      </c>
      <c r="T45">
        <f>$C45*'Generation Technology Breakdown'!F46</f>
        <v>5797</v>
      </c>
      <c r="U45">
        <f>$C45*'Generation Technology Breakdown'!G46</f>
        <v>0</v>
      </c>
    </row>
    <row r="46" spans="1:21">
      <c r="A46" t="s">
        <v>51</v>
      </c>
      <c r="B46">
        <v>998</v>
      </c>
      <c r="C46">
        <v>0</v>
      </c>
      <c r="D46">
        <v>304</v>
      </c>
      <c r="E46">
        <v>0</v>
      </c>
      <c r="F46">
        <v>107</v>
      </c>
      <c r="G46">
        <v>5</v>
      </c>
      <c r="H46">
        <v>506</v>
      </c>
      <c r="I46">
        <v>0</v>
      </c>
      <c r="J46">
        <v>76</v>
      </c>
      <c r="K46">
        <v>0</v>
      </c>
      <c r="L46">
        <v>0</v>
      </c>
      <c r="M46">
        <v>0</v>
      </c>
      <c r="N46">
        <v>0</v>
      </c>
      <c r="O46">
        <v>0</v>
      </c>
      <c r="P46">
        <f>$E46*'Generation Technology Breakdown'!B47</f>
        <v>0</v>
      </c>
      <c r="Q46">
        <f>$E46*'Generation Technology Breakdown'!C47</f>
        <v>0</v>
      </c>
      <c r="R46">
        <f>$M46*'Generation Technology Breakdown'!D47</f>
        <v>0</v>
      </c>
      <c r="S46">
        <f>$M46*'Generation Technology Breakdown'!E47</f>
        <v>0</v>
      </c>
      <c r="T46">
        <f>$C46*'Generation Technology Breakdown'!F47</f>
        <v>0</v>
      </c>
      <c r="U46">
        <f>$C46*'Generation Technology Breakdown'!G47</f>
        <v>0</v>
      </c>
    </row>
    <row r="47" spans="1:21">
      <c r="A47" t="s">
        <v>52</v>
      </c>
      <c r="B47">
        <v>27573</v>
      </c>
      <c r="C47">
        <v>1407</v>
      </c>
      <c r="D47">
        <v>21070</v>
      </c>
      <c r="E47">
        <v>3013</v>
      </c>
      <c r="F47">
        <v>39</v>
      </c>
      <c r="G47">
        <v>243</v>
      </c>
      <c r="H47">
        <v>1122</v>
      </c>
      <c r="I47">
        <v>0</v>
      </c>
      <c r="J47">
        <v>326</v>
      </c>
      <c r="K47">
        <v>39</v>
      </c>
      <c r="L47">
        <v>314</v>
      </c>
      <c r="M47">
        <v>0</v>
      </c>
      <c r="N47">
        <v>0</v>
      </c>
      <c r="O47">
        <v>0</v>
      </c>
      <c r="P47">
        <f>$E47*'Generation Technology Breakdown'!B48</f>
        <v>2388.7263147479343</v>
      </c>
      <c r="Q47">
        <f>$E47*'Generation Technology Breakdown'!C48</f>
        <v>624.27368525206555</v>
      </c>
      <c r="R47">
        <f>$M47*'Generation Technology Breakdown'!D48</f>
        <v>0</v>
      </c>
      <c r="S47">
        <f>$M47*'Generation Technology Breakdown'!E48</f>
        <v>0</v>
      </c>
      <c r="T47">
        <f>$C47*'Generation Technology Breakdown'!F48</f>
        <v>1407</v>
      </c>
      <c r="U47">
        <f>$C47*'Generation Technology Breakdown'!G48</f>
        <v>0</v>
      </c>
    </row>
    <row r="48" spans="1:21">
      <c r="A48" t="s">
        <v>53</v>
      </c>
      <c r="B48">
        <v>14734</v>
      </c>
      <c r="C48">
        <v>7133</v>
      </c>
      <c r="D48">
        <v>482</v>
      </c>
      <c r="E48">
        <v>4433</v>
      </c>
      <c r="F48">
        <v>762</v>
      </c>
      <c r="G48">
        <v>36</v>
      </c>
      <c r="H48">
        <v>1586</v>
      </c>
      <c r="I48">
        <v>0</v>
      </c>
      <c r="J48">
        <v>198</v>
      </c>
      <c r="K48">
        <v>83</v>
      </c>
      <c r="L48">
        <v>0</v>
      </c>
      <c r="M48">
        <v>0</v>
      </c>
      <c r="N48">
        <v>0</v>
      </c>
      <c r="O48">
        <v>21</v>
      </c>
      <c r="P48">
        <f>$E48*'Generation Technology Breakdown'!B49</f>
        <v>1910.9580079246582</v>
      </c>
      <c r="Q48">
        <f>$E48*'Generation Technology Breakdown'!C49</f>
        <v>2522.0419920753416</v>
      </c>
      <c r="R48">
        <f>$M48*'Generation Technology Breakdown'!D49</f>
        <v>0</v>
      </c>
      <c r="S48">
        <f>$M48*'Generation Technology Breakdown'!E49</f>
        <v>0</v>
      </c>
      <c r="T48">
        <f>$C48*'Generation Technology Breakdown'!F49</f>
        <v>7133</v>
      </c>
      <c r="U48">
        <f>$C48*'Generation Technology Breakdown'!G49</f>
        <v>0</v>
      </c>
    </row>
    <row r="49" spans="1:21">
      <c r="A49" t="s">
        <v>54</v>
      </c>
      <c r="B49">
        <v>16402</v>
      </c>
      <c r="C49">
        <v>14723</v>
      </c>
      <c r="D49">
        <v>224</v>
      </c>
      <c r="E49">
        <v>1282</v>
      </c>
      <c r="F49">
        <v>12</v>
      </c>
      <c r="G49">
        <v>66</v>
      </c>
      <c r="H49">
        <v>0</v>
      </c>
      <c r="I49">
        <v>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f>$E49*'Generation Technology Breakdown'!B50</f>
        <v>0</v>
      </c>
      <c r="Q49">
        <f>$E49*'Generation Technology Breakdown'!C50</f>
        <v>1282</v>
      </c>
      <c r="R49">
        <f>$M49*'Generation Technology Breakdown'!D50</f>
        <v>0</v>
      </c>
      <c r="S49">
        <f>$M49*'Generation Technology Breakdown'!E50</f>
        <v>0</v>
      </c>
      <c r="T49">
        <f>$C49*'Generation Technology Breakdown'!F50</f>
        <v>14723</v>
      </c>
      <c r="U49">
        <f>$C49*'Generation Technology Breakdown'!G50</f>
        <v>0</v>
      </c>
    </row>
    <row r="50" spans="1:21">
      <c r="A50" t="s">
        <v>55</v>
      </c>
      <c r="B50">
        <v>6558</v>
      </c>
      <c r="C50">
        <v>5792</v>
      </c>
      <c r="D50">
        <v>303</v>
      </c>
      <c r="E50">
        <v>161</v>
      </c>
      <c r="F50">
        <v>6</v>
      </c>
      <c r="G50">
        <v>285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12</v>
      </c>
      <c r="P50">
        <f>$E50*'Generation Technology Breakdown'!B51</f>
        <v>0</v>
      </c>
      <c r="Q50">
        <f>$E50*'Generation Technology Breakdown'!C51</f>
        <v>161</v>
      </c>
      <c r="R50">
        <f>$M50*'Generation Technology Breakdown'!D51</f>
        <v>0</v>
      </c>
      <c r="S50">
        <f>$M50*'Generation Technology Breakdown'!E51</f>
        <v>0</v>
      </c>
      <c r="T50">
        <f>$C50*'Generation Technology Breakdown'!F51</f>
        <v>5792</v>
      </c>
      <c r="U50">
        <f>$C50*'Generation Technology Breakdown'!G51</f>
        <v>0</v>
      </c>
    </row>
  </sheetData>
  <sortState ref="A2:O50">
    <sortCondition ref="A2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51"/>
  <sheetViews>
    <sheetView topLeftCell="A3" workbookViewId="0">
      <selection activeCell="F24" sqref="F24"/>
    </sheetView>
  </sheetViews>
  <sheetFormatPr defaultRowHeight="15"/>
  <sheetData>
    <row r="1" spans="1:7">
      <c r="B1" s="9" t="s">
        <v>204</v>
      </c>
      <c r="C1" s="9"/>
      <c r="D1" s="9" t="s">
        <v>209</v>
      </c>
      <c r="E1" s="9"/>
      <c r="F1" s="9" t="s">
        <v>210</v>
      </c>
      <c r="G1" s="9"/>
    </row>
    <row r="2" spans="1:7" ht="15.75" thickBot="1">
      <c r="A2" t="s">
        <v>205</v>
      </c>
      <c r="B2" t="s">
        <v>206</v>
      </c>
      <c r="C2" t="s">
        <v>124</v>
      </c>
      <c r="D2" t="s">
        <v>207</v>
      </c>
      <c r="E2" t="s">
        <v>208</v>
      </c>
      <c r="F2" t="s">
        <v>0</v>
      </c>
      <c r="G2" t="s">
        <v>211</v>
      </c>
    </row>
    <row r="3" spans="1:7" ht="15.75" thickBot="1">
      <c r="A3" s="2" t="s">
        <v>4</v>
      </c>
      <c r="B3">
        <v>0.78031173217505079</v>
      </c>
      <c r="C3">
        <v>0.21968826782494916</v>
      </c>
      <c r="D3">
        <v>0</v>
      </c>
      <c r="E3">
        <v>0</v>
      </c>
      <c r="F3">
        <f>1-G3</f>
        <v>1</v>
      </c>
    </row>
    <row r="4" spans="1:7" ht="15.75" thickBot="1">
      <c r="A4" s="4" t="s">
        <v>6</v>
      </c>
      <c r="B4">
        <v>0.67291097255734145</v>
      </c>
      <c r="C4">
        <v>0.32708902744265855</v>
      </c>
      <c r="D4">
        <v>1</v>
      </c>
      <c r="F4">
        <f t="shared" ref="F4:F51" si="0">1-G4</f>
        <v>1</v>
      </c>
    </row>
    <row r="5" spans="1:7" ht="15.75" thickBot="1">
      <c r="A5" s="2" t="s">
        <v>7</v>
      </c>
      <c r="B5">
        <v>0.86161137440758295</v>
      </c>
      <c r="C5">
        <v>0.13838862559241705</v>
      </c>
      <c r="D5">
        <v>0.99705705199011951</v>
      </c>
      <c r="E5">
        <v>2.9429480098804579E-3</v>
      </c>
      <c r="F5">
        <f t="shared" si="0"/>
        <v>1</v>
      </c>
    </row>
    <row r="6" spans="1:7" ht="15.75" thickBot="1">
      <c r="A6" s="2" t="s">
        <v>8</v>
      </c>
      <c r="B6">
        <v>0.51929713519297127</v>
      </c>
      <c r="C6">
        <v>0.48070286480702873</v>
      </c>
      <c r="D6">
        <v>0.68067560689707862</v>
      </c>
      <c r="E6">
        <v>0.31932439310292138</v>
      </c>
      <c r="F6">
        <f t="shared" si="0"/>
        <v>1</v>
      </c>
    </row>
    <row r="7" spans="1:7" ht="15.75" thickBot="1">
      <c r="A7" s="4" t="s">
        <v>11</v>
      </c>
      <c r="B7">
        <v>0.60356977241109666</v>
      </c>
      <c r="C7">
        <v>0.39643022758890328</v>
      </c>
      <c r="D7">
        <v>0.8080103055113429</v>
      </c>
      <c r="E7">
        <v>0.1919896944886571</v>
      </c>
      <c r="F7">
        <f t="shared" si="0"/>
        <v>1</v>
      </c>
    </row>
    <row r="8" spans="1:7" ht="15.75" thickBot="1">
      <c r="A8" s="2" t="s">
        <v>12</v>
      </c>
      <c r="B8">
        <v>0.7363742978828467</v>
      </c>
      <c r="C8">
        <v>0.26362570211715325</v>
      </c>
      <c r="D8">
        <v>1</v>
      </c>
      <c r="E8">
        <v>0</v>
      </c>
      <c r="F8">
        <f t="shared" si="0"/>
        <v>1</v>
      </c>
    </row>
    <row r="9" spans="1:7" ht="15.75" thickBot="1">
      <c r="A9" s="5" t="s">
        <v>13</v>
      </c>
      <c r="B9">
        <v>0</v>
      </c>
      <c r="C9">
        <v>1</v>
      </c>
      <c r="D9">
        <v>1</v>
      </c>
      <c r="E9">
        <v>0</v>
      </c>
      <c r="F9">
        <f t="shared" si="0"/>
        <v>1</v>
      </c>
    </row>
    <row r="10" spans="1:7" ht="15.75" thickBot="1">
      <c r="A10" s="4" t="s">
        <v>14</v>
      </c>
      <c r="B10">
        <v>0</v>
      </c>
      <c r="C10">
        <v>1</v>
      </c>
      <c r="D10">
        <v>1</v>
      </c>
      <c r="E10">
        <v>0</v>
      </c>
      <c r="F10">
        <f t="shared" si="0"/>
        <v>1</v>
      </c>
    </row>
    <row r="11" spans="1:7" ht="15.75" thickBot="1">
      <c r="A11" s="2" t="s">
        <v>15</v>
      </c>
      <c r="B11">
        <v>0.74424919362847675</v>
      </c>
      <c r="C11">
        <v>0.25575080637152325</v>
      </c>
      <c r="D11">
        <v>1</v>
      </c>
      <c r="E11">
        <v>0</v>
      </c>
      <c r="F11">
        <f t="shared" si="0"/>
        <v>0.97128070623234197</v>
      </c>
      <c r="G11">
        <v>2.8719293767658013E-2</v>
      </c>
    </row>
    <row r="12" spans="1:7" ht="15.75" thickBot="1">
      <c r="A12" s="4" t="s">
        <v>16</v>
      </c>
      <c r="B12">
        <v>0.46884302626734142</v>
      </c>
      <c r="C12">
        <v>0.53115697373265858</v>
      </c>
      <c r="D12">
        <v>1</v>
      </c>
      <c r="E12">
        <v>0</v>
      </c>
      <c r="F12">
        <f t="shared" si="0"/>
        <v>1</v>
      </c>
    </row>
    <row r="13" spans="1:7" ht="15.75" thickBot="1">
      <c r="A13" s="2" t="s">
        <v>17</v>
      </c>
      <c r="B13">
        <v>0.47721495671394365</v>
      </c>
      <c r="C13">
        <v>0.52278504328605624</v>
      </c>
      <c r="D13">
        <v>1</v>
      </c>
      <c r="E13">
        <v>0</v>
      </c>
      <c r="F13">
        <f t="shared" si="0"/>
        <v>1</v>
      </c>
    </row>
    <row r="14" spans="1:7" ht="15.75" thickBot="1">
      <c r="A14" s="4" t="s">
        <v>18</v>
      </c>
      <c r="B14">
        <v>0.49513281636693618</v>
      </c>
      <c r="C14">
        <v>0.50486718363306393</v>
      </c>
      <c r="D14">
        <v>1</v>
      </c>
      <c r="F14">
        <f t="shared" si="0"/>
        <v>1</v>
      </c>
    </row>
    <row r="15" spans="1:7" ht="15.75" thickBot="1">
      <c r="A15" s="2" t="s">
        <v>19</v>
      </c>
      <c r="B15">
        <v>0.21522950735849236</v>
      </c>
      <c r="C15">
        <v>0.78477049264150767</v>
      </c>
      <c r="D15">
        <v>1</v>
      </c>
      <c r="E15">
        <v>0</v>
      </c>
      <c r="F15">
        <f t="shared" si="0"/>
        <v>1</v>
      </c>
    </row>
    <row r="16" spans="1:7" ht="15.75" thickBot="1">
      <c r="A16" s="4" t="s">
        <v>20</v>
      </c>
      <c r="B16">
        <v>0.41788862800691073</v>
      </c>
      <c r="C16">
        <v>0.58211137199308927</v>
      </c>
      <c r="D16">
        <v>1</v>
      </c>
      <c r="E16">
        <v>0</v>
      </c>
      <c r="F16">
        <f t="shared" si="0"/>
        <v>0.97907302791637463</v>
      </c>
      <c r="G16">
        <v>2.0926972083625418E-2</v>
      </c>
    </row>
    <row r="17" spans="1:6" ht="15.75" thickBot="1">
      <c r="A17" s="4" t="s">
        <v>21</v>
      </c>
      <c r="B17">
        <v>0</v>
      </c>
      <c r="C17">
        <v>1</v>
      </c>
      <c r="D17">
        <v>1</v>
      </c>
      <c r="F17">
        <f t="shared" si="0"/>
        <v>1</v>
      </c>
    </row>
    <row r="18" spans="1:6" ht="15.75" thickBot="1">
      <c r="A18" s="2" t="s">
        <v>22</v>
      </c>
      <c r="B18">
        <v>0</v>
      </c>
      <c r="C18">
        <v>1</v>
      </c>
      <c r="D18">
        <v>1</v>
      </c>
      <c r="E18">
        <v>0</v>
      </c>
      <c r="F18">
        <f t="shared" si="0"/>
        <v>1</v>
      </c>
    </row>
    <row r="19" spans="1:6" ht="15.75" thickBot="1">
      <c r="A19" s="4" t="s">
        <v>23</v>
      </c>
      <c r="B19">
        <v>0.76044446682444555</v>
      </c>
      <c r="C19">
        <v>0.23955553317555439</v>
      </c>
      <c r="D19">
        <v>1</v>
      </c>
      <c r="F19">
        <f t="shared" si="0"/>
        <v>1</v>
      </c>
    </row>
    <row r="20" spans="1:6" ht="15.75" thickBot="1">
      <c r="A20" s="2" t="s">
        <v>24</v>
      </c>
      <c r="B20">
        <v>0.90166828988850911</v>
      </c>
      <c r="C20">
        <v>9.8331710111490875E-2</v>
      </c>
      <c r="D20">
        <v>1</v>
      </c>
      <c r="E20">
        <v>0</v>
      </c>
      <c r="F20">
        <f t="shared" si="0"/>
        <v>1</v>
      </c>
    </row>
    <row r="21" spans="1:6" ht="15.75" thickBot="1">
      <c r="A21" s="4" t="s">
        <v>25</v>
      </c>
      <c r="B21">
        <v>0.13825458375221411</v>
      </c>
      <c r="C21">
        <v>0.861745416247786</v>
      </c>
      <c r="D21">
        <v>0.73313820858261958</v>
      </c>
      <c r="E21">
        <v>0.26686179141738048</v>
      </c>
      <c r="F21">
        <f t="shared" si="0"/>
        <v>1</v>
      </c>
    </row>
    <row r="22" spans="1:6" ht="15.75" thickBot="1">
      <c r="A22" s="2" t="s">
        <v>26</v>
      </c>
      <c r="B22">
        <v>0.79074308028023432</v>
      </c>
      <c r="C22">
        <v>0.2092569197197657</v>
      </c>
      <c r="D22">
        <v>1</v>
      </c>
      <c r="F22">
        <f t="shared" si="0"/>
        <v>1</v>
      </c>
    </row>
    <row r="23" spans="1:6" ht="15.75" thickBot="1">
      <c r="A23" s="4" t="s">
        <v>27</v>
      </c>
      <c r="B23">
        <v>0.54682779456193353</v>
      </c>
      <c r="C23">
        <v>0.45317220543806652</v>
      </c>
      <c r="D23">
        <v>1</v>
      </c>
      <c r="E23">
        <v>0</v>
      </c>
      <c r="F23">
        <f t="shared" si="0"/>
        <v>1</v>
      </c>
    </row>
    <row r="24" spans="1:6" ht="15.75" thickBot="1">
      <c r="A24" s="2" t="s">
        <v>28</v>
      </c>
      <c r="B24">
        <v>0.4982144719030791</v>
      </c>
      <c r="C24">
        <v>0.5017855280969209</v>
      </c>
      <c r="D24">
        <v>1</v>
      </c>
      <c r="E24">
        <v>0</v>
      </c>
      <c r="F24">
        <f t="shared" si="0"/>
        <v>1</v>
      </c>
    </row>
    <row r="25" spans="1:6" ht="15.75" thickBot="1">
      <c r="A25" s="2" t="s">
        <v>29</v>
      </c>
      <c r="B25">
        <v>0.28538343665111099</v>
      </c>
      <c r="C25">
        <v>0.71461656334888901</v>
      </c>
      <c r="D25">
        <v>1</v>
      </c>
      <c r="E25">
        <v>0</v>
      </c>
      <c r="F25">
        <f t="shared" si="0"/>
        <v>1</v>
      </c>
    </row>
    <row r="26" spans="1:6" ht="15.75" thickBot="1">
      <c r="A26" s="4" t="s">
        <v>30</v>
      </c>
      <c r="B26">
        <v>0.78155482400607745</v>
      </c>
      <c r="C26">
        <v>0.21844517599392252</v>
      </c>
      <c r="D26">
        <v>1</v>
      </c>
      <c r="E26">
        <v>0</v>
      </c>
      <c r="F26">
        <f t="shared" si="0"/>
        <v>1</v>
      </c>
    </row>
    <row r="27" spans="1:6" ht="15.75" thickBot="1">
      <c r="A27" s="4" t="s">
        <v>31</v>
      </c>
      <c r="B27">
        <v>0</v>
      </c>
      <c r="C27">
        <v>1</v>
      </c>
      <c r="D27">
        <v>1</v>
      </c>
      <c r="F27">
        <f t="shared" si="0"/>
        <v>1</v>
      </c>
    </row>
    <row r="28" spans="1:6" ht="15.75" thickBot="1">
      <c r="A28" s="2" t="s">
        <v>32</v>
      </c>
      <c r="B28">
        <v>0.29119488338663108</v>
      </c>
      <c r="C28">
        <v>0.70880511661336887</v>
      </c>
      <c r="D28">
        <v>1</v>
      </c>
      <c r="E28">
        <v>0</v>
      </c>
      <c r="F28">
        <f t="shared" si="0"/>
        <v>1</v>
      </c>
    </row>
    <row r="29" spans="1:6" ht="15.75" thickBot="1">
      <c r="A29" s="4" t="s">
        <v>33</v>
      </c>
      <c r="B29">
        <v>0</v>
      </c>
      <c r="C29">
        <v>1</v>
      </c>
      <c r="D29">
        <v>1</v>
      </c>
      <c r="E29">
        <v>0</v>
      </c>
      <c r="F29">
        <f t="shared" si="0"/>
        <v>1</v>
      </c>
    </row>
    <row r="30" spans="1:6" ht="15.75" thickBot="1">
      <c r="A30" s="2" t="s">
        <v>34</v>
      </c>
      <c r="B30">
        <v>0.25710806697108068</v>
      </c>
      <c r="C30">
        <v>0.74289193302891943</v>
      </c>
      <c r="D30">
        <v>1</v>
      </c>
      <c r="F30">
        <f t="shared" si="0"/>
        <v>1</v>
      </c>
    </row>
    <row r="31" spans="1:6" ht="15.75" thickBot="1">
      <c r="A31" s="2" t="s">
        <v>35</v>
      </c>
      <c r="B31">
        <v>0.98870427530045313</v>
      </c>
      <c r="C31">
        <v>1.1295724699546856E-2</v>
      </c>
      <c r="D31">
        <v>1</v>
      </c>
      <c r="F31">
        <f t="shared" si="0"/>
        <v>1</v>
      </c>
    </row>
    <row r="32" spans="1:6" ht="15.75" thickBot="1">
      <c r="A32" s="4" t="s">
        <v>36</v>
      </c>
      <c r="B32">
        <v>0.58891959753608236</v>
      </c>
      <c r="C32">
        <v>0.41108040246391758</v>
      </c>
      <c r="D32">
        <v>1</v>
      </c>
      <c r="E32">
        <v>0</v>
      </c>
      <c r="F32">
        <f t="shared" si="0"/>
        <v>1</v>
      </c>
    </row>
    <row r="33" spans="1:6" ht="15.75" thickBot="1">
      <c r="A33" s="2" t="s">
        <v>37</v>
      </c>
      <c r="B33">
        <v>0.62472839419639725</v>
      </c>
      <c r="C33">
        <v>0.37527160580360269</v>
      </c>
      <c r="D33">
        <v>0.99363114117212481</v>
      </c>
      <c r="E33">
        <v>6.368858827875223E-3</v>
      </c>
      <c r="F33">
        <f t="shared" si="0"/>
        <v>1</v>
      </c>
    </row>
    <row r="34" spans="1:6" ht="15.75" thickBot="1">
      <c r="A34" s="4" t="s">
        <v>38</v>
      </c>
      <c r="B34">
        <v>0.77753044608076127</v>
      </c>
      <c r="C34">
        <v>0.22246955391923873</v>
      </c>
      <c r="D34">
        <v>0.73369731551415407</v>
      </c>
      <c r="E34">
        <v>0.26630268448584582</v>
      </c>
      <c r="F34">
        <f t="shared" si="0"/>
        <v>1</v>
      </c>
    </row>
    <row r="35" spans="1:6" ht="15.75" thickBot="1">
      <c r="A35" s="4" t="s">
        <v>39</v>
      </c>
      <c r="B35">
        <v>0.75335953672934541</v>
      </c>
      <c r="C35">
        <v>0.24664046327065459</v>
      </c>
      <c r="D35">
        <v>1</v>
      </c>
      <c r="E35">
        <v>0</v>
      </c>
      <c r="F35">
        <f t="shared" si="0"/>
        <v>1</v>
      </c>
    </row>
    <row r="36" spans="1:6" ht="15.75" thickBot="1">
      <c r="A36" s="2" t="s">
        <v>40</v>
      </c>
      <c r="B36">
        <v>0.39605736458992241</v>
      </c>
      <c r="C36">
        <v>0.60394263541007753</v>
      </c>
      <c r="D36">
        <v>1</v>
      </c>
      <c r="E36">
        <v>0</v>
      </c>
      <c r="F36">
        <f t="shared" si="0"/>
        <v>1</v>
      </c>
    </row>
    <row r="37" spans="1:6" ht="15.75" thickBot="1">
      <c r="A37" s="4" t="s">
        <v>41</v>
      </c>
      <c r="B37">
        <v>0.84272463576305023</v>
      </c>
      <c r="C37">
        <v>0.15727536423694982</v>
      </c>
      <c r="D37">
        <v>1</v>
      </c>
      <c r="F37">
        <f t="shared" si="0"/>
        <v>1</v>
      </c>
    </row>
    <row r="38" spans="1:6" ht="15.75" thickBot="1">
      <c r="A38" s="2" t="s">
        <v>42</v>
      </c>
      <c r="B38">
        <v>0.92314034201218054</v>
      </c>
      <c r="C38">
        <v>7.6859657987819463E-2</v>
      </c>
      <c r="D38">
        <v>1</v>
      </c>
      <c r="E38">
        <v>0</v>
      </c>
      <c r="F38">
        <f t="shared" si="0"/>
        <v>1</v>
      </c>
    </row>
    <row r="39" spans="1:6" ht="15.75" thickBot="1">
      <c r="A39" s="4" t="s">
        <v>43</v>
      </c>
      <c r="B39">
        <v>0.84465450602493919</v>
      </c>
      <c r="C39">
        <v>0.15534549397506076</v>
      </c>
      <c r="D39">
        <v>1</v>
      </c>
      <c r="E39">
        <v>0</v>
      </c>
      <c r="F39">
        <f t="shared" si="0"/>
        <v>1</v>
      </c>
    </row>
    <row r="40" spans="1:6" ht="15.75" thickBot="1">
      <c r="A40" s="2" t="s">
        <v>44</v>
      </c>
      <c r="B40">
        <v>1</v>
      </c>
      <c r="C40">
        <v>0</v>
      </c>
      <c r="D40">
        <v>1</v>
      </c>
      <c r="F40">
        <f t="shared" si="0"/>
        <v>1</v>
      </c>
    </row>
    <row r="41" spans="1:6" ht="15.75" thickBot="1">
      <c r="A41" s="4" t="s">
        <v>45</v>
      </c>
      <c r="B41">
        <v>0.4306581521986439</v>
      </c>
      <c r="C41">
        <v>0.5693418478013561</v>
      </c>
      <c r="D41">
        <v>1</v>
      </c>
      <c r="E41">
        <v>0</v>
      </c>
      <c r="F41">
        <f t="shared" si="0"/>
        <v>1</v>
      </c>
    </row>
    <row r="42" spans="1:6" ht="15.75" thickBot="1">
      <c r="A42" s="2" t="s">
        <v>46</v>
      </c>
      <c r="B42">
        <v>0.2747001190367182</v>
      </c>
      <c r="C42">
        <v>0.72529988096328168</v>
      </c>
      <c r="D42">
        <v>1</v>
      </c>
      <c r="F42">
        <f t="shared" si="0"/>
        <v>1</v>
      </c>
    </row>
    <row r="43" spans="1:6" ht="15.75" thickBot="1">
      <c r="A43" s="4" t="s">
        <v>47</v>
      </c>
      <c r="B43">
        <v>0.23604242530252681</v>
      </c>
      <c r="C43">
        <v>0.76395757469747327</v>
      </c>
      <c r="D43">
        <v>1</v>
      </c>
      <c r="E43">
        <v>0</v>
      </c>
      <c r="F43">
        <f t="shared" si="0"/>
        <v>1</v>
      </c>
    </row>
    <row r="44" spans="1:6" ht="15.75" thickBot="1">
      <c r="A44" s="2" t="s">
        <v>48</v>
      </c>
      <c r="B44">
        <v>0.8018123708182634</v>
      </c>
      <c r="C44">
        <v>0.1981876291817366</v>
      </c>
      <c r="D44">
        <v>1</v>
      </c>
      <c r="E44">
        <v>0</v>
      </c>
      <c r="F44">
        <f t="shared" si="0"/>
        <v>1</v>
      </c>
    </row>
    <row r="45" spans="1:6" ht="15.75" thickBot="1">
      <c r="A45" s="4" t="s">
        <v>49</v>
      </c>
      <c r="B45">
        <v>0.69263191591527506</v>
      </c>
      <c r="C45">
        <v>0.30736808408472494</v>
      </c>
      <c r="D45">
        <v>1</v>
      </c>
      <c r="E45">
        <v>0</v>
      </c>
      <c r="F45">
        <f t="shared" si="0"/>
        <v>1</v>
      </c>
    </row>
    <row r="46" spans="1:6" ht="15.75" thickBot="1">
      <c r="A46" s="4" t="s">
        <v>50</v>
      </c>
      <c r="B46">
        <v>0.50017179769103903</v>
      </c>
      <c r="C46">
        <v>0.49982820230896102</v>
      </c>
      <c r="D46">
        <v>1</v>
      </c>
      <c r="E46">
        <v>0</v>
      </c>
      <c r="F46">
        <f t="shared" si="0"/>
        <v>1</v>
      </c>
    </row>
    <row r="47" spans="1:6" ht="15.75" thickBot="1">
      <c r="A47" s="2" t="s">
        <v>51</v>
      </c>
      <c r="B47">
        <v>0</v>
      </c>
      <c r="C47">
        <v>1</v>
      </c>
      <c r="D47">
        <v>1</v>
      </c>
      <c r="E47">
        <v>0</v>
      </c>
      <c r="F47">
        <f t="shared" si="0"/>
        <v>1</v>
      </c>
    </row>
    <row r="48" spans="1:6" ht="15.75" thickBot="1">
      <c r="A48" s="2" t="s">
        <v>52</v>
      </c>
      <c r="B48">
        <v>0.79280660960767813</v>
      </c>
      <c r="C48">
        <v>0.20719339039232179</v>
      </c>
      <c r="D48">
        <v>1</v>
      </c>
      <c r="E48">
        <v>0</v>
      </c>
      <c r="F48">
        <f t="shared" si="0"/>
        <v>1</v>
      </c>
    </row>
    <row r="49" spans="1:6" ht="15.75" thickBot="1">
      <c r="A49" s="2" t="s">
        <v>53</v>
      </c>
      <c r="B49">
        <v>0.43107557137934993</v>
      </c>
      <c r="C49">
        <v>0.56892442862065007</v>
      </c>
      <c r="D49">
        <v>1</v>
      </c>
      <c r="E49">
        <v>0</v>
      </c>
      <c r="F49">
        <f t="shared" si="0"/>
        <v>1</v>
      </c>
    </row>
    <row r="50" spans="1:6" ht="15.75" thickBot="1">
      <c r="A50" s="4" t="s">
        <v>54</v>
      </c>
      <c r="B50">
        <v>0</v>
      </c>
      <c r="C50">
        <v>1</v>
      </c>
      <c r="D50">
        <v>1</v>
      </c>
      <c r="F50">
        <f t="shared" si="0"/>
        <v>1</v>
      </c>
    </row>
    <row r="51" spans="1:6" ht="15.75" thickBot="1">
      <c r="A51" s="4" t="s">
        <v>55</v>
      </c>
      <c r="B51">
        <v>0</v>
      </c>
      <c r="C51">
        <v>1</v>
      </c>
      <c r="D51">
        <v>1</v>
      </c>
      <c r="F51">
        <f t="shared" si="0"/>
        <v>1</v>
      </c>
    </row>
  </sheetData>
  <sortState ref="E3:G50">
    <sortCondition ref="E3:E50"/>
  </sortState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X68"/>
  <sheetViews>
    <sheetView topLeftCell="AY9" workbookViewId="0">
      <selection activeCell="CX30" sqref="AZ17:CX30"/>
    </sheetView>
  </sheetViews>
  <sheetFormatPr defaultRowHeight="15"/>
  <cols>
    <col min="53" max="53" width="11.140625" bestFit="1" customWidth="1"/>
  </cols>
  <sheetData>
    <row r="1" spans="1:101">
      <c r="A1" t="s">
        <v>63</v>
      </c>
      <c r="B1" t="s">
        <v>64</v>
      </c>
      <c r="C1" t="s">
        <v>66</v>
      </c>
      <c r="D1" t="s">
        <v>65</v>
      </c>
      <c r="E1" t="s">
        <v>67</v>
      </c>
      <c r="F1" t="s">
        <v>68</v>
      </c>
      <c r="G1" t="s">
        <v>69</v>
      </c>
      <c r="H1" t="s">
        <v>71</v>
      </c>
      <c r="I1" t="s">
        <v>70</v>
      </c>
      <c r="J1" t="s">
        <v>72</v>
      </c>
      <c r="K1" t="s">
        <v>73</v>
      </c>
      <c r="L1" t="s">
        <v>77</v>
      </c>
      <c r="M1" t="s">
        <v>74</v>
      </c>
      <c r="N1" t="s">
        <v>75</v>
      </c>
      <c r="O1" t="s">
        <v>76</v>
      </c>
      <c r="P1" t="s">
        <v>78</v>
      </c>
      <c r="Q1" t="s">
        <v>79</v>
      </c>
      <c r="R1" t="s">
        <v>80</v>
      </c>
      <c r="S1" t="s">
        <v>83</v>
      </c>
      <c r="T1" t="s">
        <v>82</v>
      </c>
      <c r="U1" t="s">
        <v>81</v>
      </c>
      <c r="V1" t="s">
        <v>84</v>
      </c>
      <c r="W1" t="s">
        <v>85</v>
      </c>
      <c r="X1" t="s">
        <v>87</v>
      </c>
      <c r="Y1" t="s">
        <v>86</v>
      </c>
      <c r="Z1" t="s">
        <v>88</v>
      </c>
      <c r="AA1" t="s">
        <v>122</v>
      </c>
      <c r="AB1" t="s">
        <v>95</v>
      </c>
      <c r="AC1" t="s">
        <v>89</v>
      </c>
      <c r="AD1" t="s">
        <v>91</v>
      </c>
      <c r="AE1" t="s">
        <v>92</v>
      </c>
      <c r="AF1" t="s">
        <v>93</v>
      </c>
      <c r="AG1" t="s">
        <v>90</v>
      </c>
      <c r="AH1" t="s">
        <v>94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107</v>
      </c>
      <c r="AT1" t="s">
        <v>106</v>
      </c>
      <c r="AU1" t="s">
        <v>108</v>
      </c>
      <c r="AV1" t="s">
        <v>110</v>
      </c>
      <c r="AW1" t="s">
        <v>109</v>
      </c>
      <c r="AX1" t="s">
        <v>111</v>
      </c>
      <c r="AZ1" t="s">
        <v>63</v>
      </c>
      <c r="BA1" t="s">
        <v>64</v>
      </c>
      <c r="BB1" t="s">
        <v>66</v>
      </c>
      <c r="BC1" t="s">
        <v>65</v>
      </c>
      <c r="BD1" t="s">
        <v>67</v>
      </c>
      <c r="BE1" t="s">
        <v>68</v>
      </c>
      <c r="BF1" t="s">
        <v>69</v>
      </c>
      <c r="BG1" t="s">
        <v>71</v>
      </c>
      <c r="BH1" t="s">
        <v>70</v>
      </c>
      <c r="BI1" t="s">
        <v>72</v>
      </c>
      <c r="BJ1" t="s">
        <v>73</v>
      </c>
      <c r="BK1" t="s">
        <v>77</v>
      </c>
      <c r="BL1" t="s">
        <v>74</v>
      </c>
      <c r="BM1" t="s">
        <v>75</v>
      </c>
      <c r="BN1" t="s">
        <v>76</v>
      </c>
      <c r="BO1" t="s">
        <v>78</v>
      </c>
      <c r="BP1" t="s">
        <v>79</v>
      </c>
      <c r="BQ1" t="s">
        <v>80</v>
      </c>
      <c r="BR1" t="s">
        <v>83</v>
      </c>
      <c r="BS1" t="s">
        <v>82</v>
      </c>
      <c r="BT1" t="s">
        <v>81</v>
      </c>
      <c r="BU1" t="s">
        <v>84</v>
      </c>
      <c r="BV1" t="s">
        <v>85</v>
      </c>
      <c r="BW1" t="s">
        <v>87</v>
      </c>
      <c r="BX1" t="s">
        <v>86</v>
      </c>
      <c r="BY1" t="s">
        <v>88</v>
      </c>
      <c r="BZ1" t="s">
        <v>122</v>
      </c>
      <c r="CA1" t="s">
        <v>95</v>
      </c>
      <c r="CB1" t="s">
        <v>89</v>
      </c>
      <c r="CC1" t="s">
        <v>91</v>
      </c>
      <c r="CD1" t="s">
        <v>92</v>
      </c>
      <c r="CE1" t="s">
        <v>93</v>
      </c>
      <c r="CF1" t="s">
        <v>90</v>
      </c>
      <c r="CG1" t="s">
        <v>94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107</v>
      </c>
      <c r="CS1" t="s">
        <v>106</v>
      </c>
      <c r="CT1" t="s">
        <v>108</v>
      </c>
      <c r="CU1" t="s">
        <v>110</v>
      </c>
      <c r="CV1" t="s">
        <v>109</v>
      </c>
      <c r="CW1" t="s">
        <v>111</v>
      </c>
    </row>
    <row r="2" spans="1:101">
      <c r="A2" t="s">
        <v>112</v>
      </c>
      <c r="B2">
        <v>0</v>
      </c>
      <c r="C2">
        <v>0</v>
      </c>
      <c r="D2">
        <v>0</v>
      </c>
      <c r="E2">
        <v>1.1966782802878707E-3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0.93504343475690177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0.27745523043260428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0.6223364429604028</v>
      </c>
      <c r="AZ2" t="s">
        <v>112</v>
      </c>
      <c r="BA2">
        <v>0</v>
      </c>
      <c r="BB2">
        <v>0</v>
      </c>
      <c r="BC2">
        <v>0</v>
      </c>
      <c r="BD2">
        <v>1.1966782802878707E-3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0.93504343475690177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0.27745523043260428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0.6223364429604028</v>
      </c>
    </row>
    <row r="3" spans="1:101">
      <c r="A3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6.4956565243098188E-2</v>
      </c>
      <c r="AA3">
        <v>0</v>
      </c>
      <c r="AB3">
        <v>1</v>
      </c>
      <c r="AC3">
        <v>0.99133787173370147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0.95159915497801473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0.17084827921651422</v>
      </c>
      <c r="AW3">
        <v>0</v>
      </c>
      <c r="AX3">
        <v>0</v>
      </c>
      <c r="AZ3" t="s">
        <v>113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6.4956565243098188E-2</v>
      </c>
      <c r="BZ3">
        <v>0</v>
      </c>
      <c r="CA3">
        <v>1</v>
      </c>
      <c r="CB3">
        <v>0.99133787173370147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0.95159915497801473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0.17084827921651422</v>
      </c>
      <c r="CV3">
        <v>0</v>
      </c>
      <c r="CW3">
        <v>0</v>
      </c>
    </row>
    <row r="4" spans="1:101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Z4" t="s">
        <v>34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</row>
    <row r="5" spans="1:101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2.5433036876189412E-2</v>
      </c>
      <c r="W5">
        <v>0</v>
      </c>
      <c r="X5">
        <v>0.56894114755447844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0.82915172078348576</v>
      </c>
      <c r="AW5">
        <v>0</v>
      </c>
      <c r="AX5">
        <v>0</v>
      </c>
      <c r="AZ5" t="s">
        <v>114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2.5433036876189412E-2</v>
      </c>
      <c r="BV5">
        <v>0</v>
      </c>
      <c r="BW5">
        <v>0.56894114755447844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0.82915172078348576</v>
      </c>
      <c r="CV5">
        <v>0</v>
      </c>
      <c r="CW5">
        <v>0</v>
      </c>
    </row>
    <row r="6" spans="1:101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 t="s">
        <v>39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4.4323813307075063E-2</v>
      </c>
      <c r="U7">
        <v>0</v>
      </c>
      <c r="V7">
        <v>0.97456696312381064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0.25020580790417291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0.18551007728914926</v>
      </c>
      <c r="AT7">
        <v>0</v>
      </c>
      <c r="AU7">
        <v>0</v>
      </c>
      <c r="AV7">
        <v>0</v>
      </c>
      <c r="AW7">
        <v>1</v>
      </c>
      <c r="AX7">
        <v>0</v>
      </c>
      <c r="AZ7" t="s">
        <v>115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4.4323813307075063E-2</v>
      </c>
      <c r="BT7">
        <v>0</v>
      </c>
      <c r="BU7">
        <v>0.97456696312381064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0.25020580790417291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0.18551007728914926</v>
      </c>
      <c r="CS7">
        <v>0</v>
      </c>
      <c r="CT7">
        <v>0</v>
      </c>
      <c r="CU7">
        <v>0</v>
      </c>
      <c r="CV7">
        <v>1</v>
      </c>
      <c r="CW7">
        <v>0</v>
      </c>
    </row>
    <row r="8" spans="1:101">
      <c r="A8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0.95567618669292498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0.74979419209582709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1.5724366040497002E-3</v>
      </c>
      <c r="AT8">
        <v>0</v>
      </c>
      <c r="AU8">
        <v>0</v>
      </c>
      <c r="AV8">
        <v>0</v>
      </c>
      <c r="AW8">
        <v>0</v>
      </c>
      <c r="AX8">
        <v>0</v>
      </c>
      <c r="AZ8" t="s">
        <v>116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0.95567618669292498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0.74979419209582709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1.5724366040497002E-3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117</v>
      </c>
      <c r="B9">
        <v>0</v>
      </c>
      <c r="C9">
        <v>0</v>
      </c>
      <c r="D9">
        <v>0</v>
      </c>
      <c r="E9">
        <v>0.99880332171971209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 t="s">
        <v>117</v>
      </c>
      <c r="BA9">
        <v>0</v>
      </c>
      <c r="BB9">
        <v>0</v>
      </c>
      <c r="BC9">
        <v>0</v>
      </c>
      <c r="BD9">
        <v>0.99880332171971209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t="s">
        <v>118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8.6621282662985716E-3</v>
      </c>
      <c r="AD10">
        <v>0</v>
      </c>
      <c r="AE10">
        <v>0</v>
      </c>
      <c r="AF10">
        <v>0.87831315296047596</v>
      </c>
      <c r="AG10">
        <v>0.72254476956739566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4.8400845021985307E-2</v>
      </c>
      <c r="AP10">
        <v>0</v>
      </c>
      <c r="AQ10">
        <v>3.2272493486224331E-2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0.3776635570395972</v>
      </c>
      <c r="AZ10" t="s">
        <v>118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8.6621282662985716E-3</v>
      </c>
      <c r="CC10">
        <v>0</v>
      </c>
      <c r="CD10">
        <v>0</v>
      </c>
      <c r="CE10">
        <v>0.87831315296047596</v>
      </c>
      <c r="CF10">
        <v>0.72254476956739566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4.8400845021985307E-2</v>
      </c>
      <c r="CO10">
        <v>0</v>
      </c>
      <c r="CP10">
        <v>3.2272493486224331E-2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0.3776635570395972</v>
      </c>
    </row>
    <row r="11" spans="1:101">
      <c r="A11" t="s">
        <v>119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0.43105885244552156</v>
      </c>
      <c r="Y11">
        <v>0.27881570331517203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0.12168684703952401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8.1507689157465688E-2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Z11" t="s">
        <v>119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0.43105885244552156</v>
      </c>
      <c r="BX11">
        <v>0.27881570331517203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0.12168684703952401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8.1507689157465688E-2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0.72118429668482797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0.81291748610680103</v>
      </c>
      <c r="AT12">
        <v>0</v>
      </c>
      <c r="AU12">
        <v>0</v>
      </c>
      <c r="AV12">
        <v>0</v>
      </c>
      <c r="AW12">
        <v>0</v>
      </c>
      <c r="AX12">
        <v>0</v>
      </c>
      <c r="AZ12" t="s">
        <v>120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0.72118429668482797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0.81291748610680103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0.88621981735630995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 t="s">
        <v>121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0.88621981735630995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Z14" t="s">
        <v>15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6" spans="1:101">
      <c r="A16" t="str">
        <f t="array" ref="A16:N68">TRANSPOSE(A1:AX14)</f>
        <v>Name_Short</v>
      </c>
      <c r="B16" t="str">
        <v>NWP</v>
      </c>
      <c r="C16" t="str">
        <v>MAPP</v>
      </c>
      <c r="D16" t="str">
        <v>NE</v>
      </c>
      <c r="E16" t="str">
        <v>MAIN</v>
      </c>
      <c r="F16" t="str">
        <v>NY</v>
      </c>
      <c r="G16" t="str">
        <v>ECAR</v>
      </c>
      <c r="H16" t="str">
        <v>MAAC</v>
      </c>
      <c r="I16" t="str">
        <v>CNV</v>
      </c>
      <c r="J16" t="str">
        <v>RA</v>
      </c>
      <c r="K16" t="str">
        <v>SPP</v>
      </c>
      <c r="L16" t="str">
        <v>STV</v>
      </c>
      <c r="M16" t="str">
        <v>ERCOT</v>
      </c>
      <c r="N16" t="str">
        <v>FL</v>
      </c>
      <c r="AZ16" t="s">
        <v>216</v>
      </c>
      <c r="BA16" s="7">
        <v>4779736</v>
      </c>
      <c r="BB16" s="7">
        <v>2915918</v>
      </c>
      <c r="BC16" s="7">
        <v>6392017</v>
      </c>
      <c r="BD16" s="8">
        <v>37253956</v>
      </c>
      <c r="BE16" s="7">
        <v>5116769</v>
      </c>
      <c r="BF16" s="7">
        <v>3574097</v>
      </c>
      <c r="BG16" s="7">
        <v>601723</v>
      </c>
      <c r="BH16" s="8">
        <v>897934</v>
      </c>
      <c r="BI16" s="8">
        <v>18801310</v>
      </c>
      <c r="BJ16" s="7">
        <v>9687653</v>
      </c>
      <c r="BK16" s="8">
        <v>3046355</v>
      </c>
      <c r="BL16" s="7">
        <v>1567582</v>
      </c>
      <c r="BM16" s="7">
        <v>12830632</v>
      </c>
      <c r="BN16" s="7">
        <v>6483802</v>
      </c>
      <c r="BO16" s="7">
        <v>2853118</v>
      </c>
      <c r="BP16" s="7">
        <v>4339367</v>
      </c>
      <c r="BQ16" s="7">
        <v>4533372</v>
      </c>
      <c r="BR16" s="7">
        <v>6547629</v>
      </c>
      <c r="BS16" s="8">
        <v>5773552</v>
      </c>
      <c r="BT16" s="7">
        <v>1328361</v>
      </c>
      <c r="BU16" s="7">
        <v>9883640</v>
      </c>
      <c r="BV16" s="7">
        <v>5303925</v>
      </c>
      <c r="BW16" s="8">
        <v>5988927</v>
      </c>
      <c r="BX16" s="7">
        <v>2967297</v>
      </c>
      <c r="BY16" s="7">
        <v>989415</v>
      </c>
      <c r="BZ16" s="7">
        <v>9535483</v>
      </c>
      <c r="CA16" s="7">
        <v>672591</v>
      </c>
      <c r="CB16" s="7">
        <v>1826341</v>
      </c>
      <c r="CC16" s="7">
        <v>1316470</v>
      </c>
      <c r="CD16" s="7">
        <v>8791894</v>
      </c>
      <c r="CE16" s="7">
        <v>2059179</v>
      </c>
      <c r="CF16" s="7">
        <v>2700551</v>
      </c>
      <c r="CG16" s="7">
        <v>19378102</v>
      </c>
      <c r="CH16" s="8">
        <v>11536504</v>
      </c>
      <c r="CI16" s="7">
        <v>3450654</v>
      </c>
      <c r="CJ16" s="7">
        <v>3831074</v>
      </c>
      <c r="CK16" s="7">
        <v>12281054</v>
      </c>
      <c r="CL16" s="8">
        <v>1052567</v>
      </c>
      <c r="CM16" s="7">
        <v>4625364</v>
      </c>
      <c r="CN16" s="7">
        <v>814180</v>
      </c>
      <c r="CO16" s="8">
        <v>6346105</v>
      </c>
      <c r="CP16" s="7">
        <v>25145561</v>
      </c>
      <c r="CQ16" s="8">
        <v>2763885</v>
      </c>
      <c r="CR16" s="7">
        <v>8001024</v>
      </c>
      <c r="CS16" s="7">
        <v>625741</v>
      </c>
      <c r="CT16" s="7">
        <v>6724540</v>
      </c>
      <c r="CU16" s="7">
        <v>5686986</v>
      </c>
      <c r="CV16" s="8">
        <v>1852994</v>
      </c>
      <c r="CW16" s="7">
        <v>563626</v>
      </c>
    </row>
    <row r="17" spans="1:102">
      <c r="A17" t="str">
        <v>AL_Pop Weight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AZ17" t="str">
        <f>AZ1</f>
        <v>Name_Short</v>
      </c>
      <c r="BA17" s="7" t="str">
        <f>BA1</f>
        <v>AL_Pop Weight</v>
      </c>
      <c r="BB17" s="7" t="str">
        <f t="shared" ref="BB17:CW17" si="0">BB1</f>
        <v>AR_Pop Weight</v>
      </c>
      <c r="BC17" s="7" t="str">
        <f t="shared" si="0"/>
        <v>AZ_Pop Weight</v>
      </c>
      <c r="BD17" s="7" t="str">
        <f t="shared" si="0"/>
        <v>CA_Pop Weight</v>
      </c>
      <c r="BE17" s="7" t="str">
        <f t="shared" si="0"/>
        <v>CO_Pop Weight</v>
      </c>
      <c r="BF17" s="7" t="str">
        <f t="shared" si="0"/>
        <v>CT_Pop Weight</v>
      </c>
      <c r="BG17" s="7" t="str">
        <f t="shared" si="0"/>
        <v>DC_Pop Weight</v>
      </c>
      <c r="BH17" s="7" t="str">
        <f t="shared" si="0"/>
        <v>DE_Pop Weight</v>
      </c>
      <c r="BI17" s="7" t="str">
        <f t="shared" si="0"/>
        <v>FL_Pop Weight</v>
      </c>
      <c r="BJ17" s="7" t="str">
        <f t="shared" si="0"/>
        <v>GA_Pop Weight</v>
      </c>
      <c r="BK17" s="7" t="str">
        <f t="shared" si="0"/>
        <v>IA_Pop Weight</v>
      </c>
      <c r="BL17" s="7" t="str">
        <f t="shared" si="0"/>
        <v>ID_Pop Weight</v>
      </c>
      <c r="BM17" s="7" t="str">
        <f t="shared" si="0"/>
        <v>IL_Pop Weight</v>
      </c>
      <c r="BN17" s="7" t="str">
        <f t="shared" si="0"/>
        <v>IN_Pop Weight</v>
      </c>
      <c r="BO17" s="7" t="str">
        <f t="shared" si="0"/>
        <v>KS_Pop Weight</v>
      </c>
      <c r="BP17" s="7" t="str">
        <f t="shared" si="0"/>
        <v>KY_Pop Weight</v>
      </c>
      <c r="BQ17" s="7" t="str">
        <f t="shared" si="0"/>
        <v>LA_Pop Weight</v>
      </c>
      <c r="BR17" s="7" t="str">
        <f t="shared" si="0"/>
        <v>MA_Pop Weight</v>
      </c>
      <c r="BS17" s="7" t="str">
        <f t="shared" si="0"/>
        <v>MD_Pop Weight</v>
      </c>
      <c r="BT17" s="7" t="str">
        <f t="shared" si="0"/>
        <v>ME_Pop Weight</v>
      </c>
      <c r="BU17" s="7" t="str">
        <f t="shared" si="0"/>
        <v>MI_Pop Weight</v>
      </c>
      <c r="BV17" s="7" t="str">
        <f t="shared" si="0"/>
        <v>MN_Pop Weight</v>
      </c>
      <c r="BW17" s="7" t="str">
        <f t="shared" si="0"/>
        <v>MO_Pop Weight</v>
      </c>
      <c r="BX17" s="7" t="str">
        <f t="shared" si="0"/>
        <v>MS_Pop Weight</v>
      </c>
      <c r="BY17" s="7" t="str">
        <f t="shared" si="0"/>
        <v>MT_Pop Weight</v>
      </c>
      <c r="BZ17" s="7" t="str">
        <f t="shared" si="0"/>
        <v>NC_Pop Weight</v>
      </c>
      <c r="CA17" s="7" t="str">
        <f t="shared" si="0"/>
        <v>ND_Pop Weight</v>
      </c>
      <c r="CB17" s="7" t="str">
        <f t="shared" si="0"/>
        <v>NE_Pop Weight</v>
      </c>
      <c r="CC17" s="7" t="str">
        <f t="shared" si="0"/>
        <v>NH_Pop Weight</v>
      </c>
      <c r="CD17" s="7" t="str">
        <f t="shared" si="0"/>
        <v>NJ_Pop Weight</v>
      </c>
      <c r="CE17" s="7" t="str">
        <f t="shared" si="0"/>
        <v>NM_Pop Weight</v>
      </c>
      <c r="CF17" s="7" t="str">
        <f t="shared" si="0"/>
        <v>NV_Pop Weight</v>
      </c>
      <c r="CG17" s="7" t="str">
        <f t="shared" si="0"/>
        <v>NY_Pop Weight</v>
      </c>
      <c r="CH17" s="7" t="str">
        <f t="shared" si="0"/>
        <v>OH_Pop Weight</v>
      </c>
      <c r="CI17" s="7" t="str">
        <f t="shared" si="0"/>
        <v>OK_Pop Weight</v>
      </c>
      <c r="CJ17" s="7" t="str">
        <f t="shared" si="0"/>
        <v>OR_Pop Weight</v>
      </c>
      <c r="CK17" s="7" t="str">
        <f t="shared" si="0"/>
        <v>PA_Pop Weight</v>
      </c>
      <c r="CL17" s="7" t="str">
        <f t="shared" si="0"/>
        <v>RI_Pop Weight</v>
      </c>
      <c r="CM17" s="7" t="str">
        <f t="shared" si="0"/>
        <v>SC_Pop Weight</v>
      </c>
      <c r="CN17" s="7" t="str">
        <f t="shared" si="0"/>
        <v>SD_Pop Weight</v>
      </c>
      <c r="CO17" s="7" t="str">
        <f t="shared" si="0"/>
        <v>TN_Pop Weight</v>
      </c>
      <c r="CP17" s="7" t="str">
        <f t="shared" si="0"/>
        <v>TX_Pop Weight</v>
      </c>
      <c r="CQ17" s="7" t="str">
        <f t="shared" si="0"/>
        <v>UT_Pop Weight</v>
      </c>
      <c r="CR17" s="7" t="str">
        <f t="shared" si="0"/>
        <v>VA_Pop Weight</v>
      </c>
      <c r="CS17" s="7" t="str">
        <f t="shared" si="0"/>
        <v>VT_Pop Weight</v>
      </c>
      <c r="CT17" s="7" t="str">
        <f t="shared" si="0"/>
        <v>WA_Pop Weight</v>
      </c>
      <c r="CU17" s="7" t="str">
        <f t="shared" si="0"/>
        <v>WI_Pop Weight</v>
      </c>
      <c r="CV17" s="7" t="str">
        <f t="shared" si="0"/>
        <v>WV_Pop Weight</v>
      </c>
      <c r="CW17" s="7" t="str">
        <f t="shared" si="0"/>
        <v>WY_Pop Weight</v>
      </c>
      <c r="CX17" t="s">
        <v>217</v>
      </c>
    </row>
    <row r="18" spans="1:102">
      <c r="A18" t="str">
        <v>AR_Pop Weight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AZ18" t="str">
        <f t="shared" ref="AZ18:AZ29" si="1">AZ2</f>
        <v>NWP</v>
      </c>
      <c r="BA18">
        <f>BA2*BA$16</f>
        <v>0</v>
      </c>
      <c r="BB18">
        <f t="shared" ref="BB18:CW23" si="2">BB2*BB$16</f>
        <v>0</v>
      </c>
      <c r="BC18">
        <f t="shared" si="2"/>
        <v>0</v>
      </c>
      <c r="BD18">
        <f t="shared" si="2"/>
        <v>44581</v>
      </c>
      <c r="BE18">
        <f t="shared" si="2"/>
        <v>0</v>
      </c>
      <c r="BF18">
        <f t="shared" si="2"/>
        <v>0</v>
      </c>
      <c r="BG18">
        <f t="shared" si="2"/>
        <v>0</v>
      </c>
      <c r="BH18">
        <f t="shared" si="2"/>
        <v>0</v>
      </c>
      <c r="BI18">
        <f t="shared" si="2"/>
        <v>0</v>
      </c>
      <c r="BJ18">
        <f t="shared" si="2"/>
        <v>0</v>
      </c>
      <c r="BK18">
        <f t="shared" si="2"/>
        <v>0</v>
      </c>
      <c r="BL18">
        <f t="shared" si="2"/>
        <v>1567582</v>
      </c>
      <c r="BM18">
        <f t="shared" si="2"/>
        <v>0</v>
      </c>
      <c r="BN18">
        <f t="shared" si="2"/>
        <v>0</v>
      </c>
      <c r="BO18">
        <f t="shared" si="2"/>
        <v>0</v>
      </c>
      <c r="BP18">
        <f t="shared" si="2"/>
        <v>0</v>
      </c>
      <c r="BQ18">
        <f t="shared" si="2"/>
        <v>0</v>
      </c>
      <c r="BR18">
        <f t="shared" si="2"/>
        <v>0</v>
      </c>
      <c r="BS18">
        <f t="shared" si="2"/>
        <v>0</v>
      </c>
      <c r="BT18">
        <f t="shared" si="2"/>
        <v>0</v>
      </c>
      <c r="BU18">
        <f t="shared" si="2"/>
        <v>0</v>
      </c>
      <c r="BV18">
        <f t="shared" si="2"/>
        <v>0</v>
      </c>
      <c r="BW18">
        <f t="shared" si="2"/>
        <v>0</v>
      </c>
      <c r="BX18">
        <f t="shared" si="2"/>
        <v>0</v>
      </c>
      <c r="BY18">
        <f t="shared" si="2"/>
        <v>925146</v>
      </c>
      <c r="BZ18">
        <f t="shared" si="2"/>
        <v>0</v>
      </c>
      <c r="CA18">
        <f t="shared" si="2"/>
        <v>0</v>
      </c>
      <c r="CB18">
        <f t="shared" si="2"/>
        <v>0</v>
      </c>
      <c r="CC18">
        <f t="shared" si="2"/>
        <v>0</v>
      </c>
      <c r="CD18">
        <f t="shared" si="2"/>
        <v>0</v>
      </c>
      <c r="CE18">
        <f t="shared" si="2"/>
        <v>0</v>
      </c>
      <c r="CF18">
        <f t="shared" si="2"/>
        <v>749281.99999999988</v>
      </c>
      <c r="CG18">
        <f t="shared" si="2"/>
        <v>0</v>
      </c>
      <c r="CH18">
        <f t="shared" si="2"/>
        <v>0</v>
      </c>
      <c r="CI18">
        <f t="shared" si="2"/>
        <v>0</v>
      </c>
      <c r="CJ18">
        <f t="shared" si="2"/>
        <v>3831074</v>
      </c>
      <c r="CK18">
        <f t="shared" si="2"/>
        <v>0</v>
      </c>
      <c r="CL18">
        <f t="shared" si="2"/>
        <v>0</v>
      </c>
      <c r="CM18">
        <f t="shared" si="2"/>
        <v>0</v>
      </c>
      <c r="CN18">
        <f t="shared" si="2"/>
        <v>0</v>
      </c>
      <c r="CO18">
        <f t="shared" si="2"/>
        <v>0</v>
      </c>
      <c r="CP18">
        <f t="shared" si="2"/>
        <v>0</v>
      </c>
      <c r="CQ18">
        <f t="shared" si="2"/>
        <v>2763885</v>
      </c>
      <c r="CR18">
        <f t="shared" si="2"/>
        <v>0</v>
      </c>
      <c r="CS18">
        <f t="shared" si="2"/>
        <v>0</v>
      </c>
      <c r="CT18">
        <f t="shared" si="2"/>
        <v>6724540</v>
      </c>
      <c r="CU18">
        <f t="shared" si="2"/>
        <v>0</v>
      </c>
      <c r="CV18">
        <f t="shared" si="2"/>
        <v>0</v>
      </c>
      <c r="CW18">
        <f t="shared" si="2"/>
        <v>350765</v>
      </c>
      <c r="CX18">
        <f>SUM(BA18:CW18)</f>
        <v>16956855</v>
      </c>
    </row>
    <row r="19" spans="1:102">
      <c r="A19" t="str">
        <v>AZ_Pop Weight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AZ19" t="str">
        <f t="shared" si="1"/>
        <v>MAPP</v>
      </c>
      <c r="BA19">
        <f t="shared" ref="BA19:BP30" si="3">BA3*BA$16</f>
        <v>0</v>
      </c>
      <c r="BB19">
        <f t="shared" si="3"/>
        <v>0</v>
      </c>
      <c r="BC19">
        <f t="shared" si="3"/>
        <v>0</v>
      </c>
      <c r="BD19">
        <f t="shared" si="3"/>
        <v>0</v>
      </c>
      <c r="BE19">
        <f t="shared" si="3"/>
        <v>0</v>
      </c>
      <c r="BF19">
        <f t="shared" si="3"/>
        <v>0</v>
      </c>
      <c r="BG19">
        <f t="shared" si="3"/>
        <v>0</v>
      </c>
      <c r="BH19">
        <f t="shared" si="3"/>
        <v>0</v>
      </c>
      <c r="BI19">
        <f t="shared" si="3"/>
        <v>0</v>
      </c>
      <c r="BJ19">
        <f t="shared" si="3"/>
        <v>0</v>
      </c>
      <c r="BK19">
        <f t="shared" si="3"/>
        <v>3046355</v>
      </c>
      <c r="BL19">
        <f t="shared" si="3"/>
        <v>0</v>
      </c>
      <c r="BM19">
        <f t="shared" si="3"/>
        <v>0</v>
      </c>
      <c r="BN19">
        <f t="shared" si="3"/>
        <v>0</v>
      </c>
      <c r="BO19">
        <f t="shared" si="3"/>
        <v>0</v>
      </c>
      <c r="BP19">
        <f t="shared" si="3"/>
        <v>0</v>
      </c>
      <c r="BQ19">
        <f t="shared" si="2"/>
        <v>0</v>
      </c>
      <c r="BR19">
        <f t="shared" si="2"/>
        <v>0</v>
      </c>
      <c r="BS19">
        <f t="shared" si="2"/>
        <v>0</v>
      </c>
      <c r="BT19">
        <f t="shared" si="2"/>
        <v>0</v>
      </c>
      <c r="BU19">
        <f t="shared" si="2"/>
        <v>0</v>
      </c>
      <c r="BV19">
        <f t="shared" si="2"/>
        <v>5303925</v>
      </c>
      <c r="BW19">
        <f t="shared" si="2"/>
        <v>0</v>
      </c>
      <c r="BX19">
        <f t="shared" si="2"/>
        <v>0</v>
      </c>
      <c r="BY19">
        <f t="shared" si="2"/>
        <v>64268.999999999993</v>
      </c>
      <c r="BZ19">
        <f t="shared" si="2"/>
        <v>0</v>
      </c>
      <c r="CA19">
        <f t="shared" si="2"/>
        <v>672591</v>
      </c>
      <c r="CB19">
        <f t="shared" si="2"/>
        <v>1810521</v>
      </c>
      <c r="CC19">
        <f t="shared" si="2"/>
        <v>0</v>
      </c>
      <c r="CD19">
        <f t="shared" si="2"/>
        <v>0</v>
      </c>
      <c r="CE19">
        <f t="shared" si="2"/>
        <v>0</v>
      </c>
      <c r="CF19">
        <f t="shared" si="2"/>
        <v>0</v>
      </c>
      <c r="CG19">
        <f t="shared" si="2"/>
        <v>0</v>
      </c>
      <c r="CH19">
        <f t="shared" si="2"/>
        <v>0</v>
      </c>
      <c r="CI19">
        <f t="shared" si="2"/>
        <v>0</v>
      </c>
      <c r="CJ19">
        <f t="shared" si="2"/>
        <v>0</v>
      </c>
      <c r="CK19">
        <f t="shared" si="2"/>
        <v>0</v>
      </c>
      <c r="CL19">
        <f t="shared" si="2"/>
        <v>0</v>
      </c>
      <c r="CM19">
        <f t="shared" si="2"/>
        <v>0</v>
      </c>
      <c r="CN19">
        <f t="shared" si="2"/>
        <v>774773</v>
      </c>
      <c r="CO19">
        <f t="shared" si="2"/>
        <v>0</v>
      </c>
      <c r="CP19">
        <f t="shared" si="2"/>
        <v>0</v>
      </c>
      <c r="CQ19">
        <f t="shared" si="2"/>
        <v>0</v>
      </c>
      <c r="CR19">
        <f t="shared" si="2"/>
        <v>0</v>
      </c>
      <c r="CS19">
        <f t="shared" si="2"/>
        <v>0</v>
      </c>
      <c r="CT19">
        <f t="shared" si="2"/>
        <v>0</v>
      </c>
      <c r="CU19">
        <f t="shared" si="2"/>
        <v>971611.77202840731</v>
      </c>
      <c r="CV19">
        <f t="shared" si="2"/>
        <v>0</v>
      </c>
      <c r="CW19">
        <f t="shared" si="2"/>
        <v>0</v>
      </c>
      <c r="CX19">
        <f t="shared" ref="CX19:CX30" si="4">SUM(BA19:CW19)</f>
        <v>12644045.772028407</v>
      </c>
    </row>
    <row r="20" spans="1:102">
      <c r="A20" t="str">
        <v>CA_Pop Weight</v>
      </c>
      <c r="B20">
        <v>1.1966782802878707E-3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0.99880332171971209</v>
      </c>
      <c r="J20">
        <v>0</v>
      </c>
      <c r="K20">
        <v>0</v>
      </c>
      <c r="L20">
        <v>0</v>
      </c>
      <c r="M20">
        <v>0</v>
      </c>
      <c r="N20">
        <v>0</v>
      </c>
      <c r="AZ20" t="str">
        <f t="shared" si="1"/>
        <v>NE</v>
      </c>
      <c r="BA20">
        <f t="shared" si="3"/>
        <v>0</v>
      </c>
      <c r="BB20">
        <f t="shared" si="2"/>
        <v>0</v>
      </c>
      <c r="BC20">
        <f t="shared" si="2"/>
        <v>0</v>
      </c>
      <c r="BD20">
        <f t="shared" si="2"/>
        <v>0</v>
      </c>
      <c r="BE20">
        <f t="shared" si="2"/>
        <v>0</v>
      </c>
      <c r="BF20">
        <f t="shared" si="2"/>
        <v>3574097</v>
      </c>
      <c r="BG20">
        <f t="shared" si="2"/>
        <v>0</v>
      </c>
      <c r="BH20">
        <f t="shared" si="2"/>
        <v>0</v>
      </c>
      <c r="BI20">
        <f t="shared" si="2"/>
        <v>0</v>
      </c>
      <c r="BJ20">
        <f t="shared" si="2"/>
        <v>0</v>
      </c>
      <c r="BK20">
        <f t="shared" si="2"/>
        <v>0</v>
      </c>
      <c r="BL20">
        <f t="shared" si="2"/>
        <v>0</v>
      </c>
      <c r="BM20">
        <f t="shared" si="2"/>
        <v>0</v>
      </c>
      <c r="BN20">
        <f t="shared" si="2"/>
        <v>0</v>
      </c>
      <c r="BO20">
        <f t="shared" si="2"/>
        <v>0</v>
      </c>
      <c r="BP20">
        <f t="shared" si="2"/>
        <v>0</v>
      </c>
      <c r="BQ20">
        <f t="shared" si="2"/>
        <v>0</v>
      </c>
      <c r="BR20">
        <f t="shared" si="2"/>
        <v>6547629</v>
      </c>
      <c r="BS20">
        <f t="shared" si="2"/>
        <v>0</v>
      </c>
      <c r="BT20">
        <f t="shared" si="2"/>
        <v>1328361</v>
      </c>
      <c r="BU20">
        <f t="shared" si="2"/>
        <v>0</v>
      </c>
      <c r="BV20">
        <f t="shared" si="2"/>
        <v>0</v>
      </c>
      <c r="BW20">
        <f t="shared" si="2"/>
        <v>0</v>
      </c>
      <c r="BX20">
        <f t="shared" si="2"/>
        <v>0</v>
      </c>
      <c r="BY20">
        <f t="shared" si="2"/>
        <v>0</v>
      </c>
      <c r="BZ20">
        <f t="shared" si="2"/>
        <v>0</v>
      </c>
      <c r="CA20">
        <f t="shared" si="2"/>
        <v>0</v>
      </c>
      <c r="CB20">
        <f t="shared" si="2"/>
        <v>0</v>
      </c>
      <c r="CC20">
        <f t="shared" si="2"/>
        <v>1316470</v>
      </c>
      <c r="CD20">
        <f t="shared" si="2"/>
        <v>0</v>
      </c>
      <c r="CE20">
        <f t="shared" si="2"/>
        <v>0</v>
      </c>
      <c r="CF20">
        <f t="shared" si="2"/>
        <v>0</v>
      </c>
      <c r="CG20">
        <f t="shared" si="2"/>
        <v>0</v>
      </c>
      <c r="CH20">
        <f t="shared" si="2"/>
        <v>0</v>
      </c>
      <c r="CI20">
        <f t="shared" si="2"/>
        <v>0</v>
      </c>
      <c r="CJ20">
        <f t="shared" si="2"/>
        <v>0</v>
      </c>
      <c r="CK20">
        <f t="shared" si="2"/>
        <v>0</v>
      </c>
      <c r="CL20">
        <f t="shared" si="2"/>
        <v>1052567</v>
      </c>
      <c r="CM20">
        <f t="shared" si="2"/>
        <v>0</v>
      </c>
      <c r="CN20">
        <f t="shared" si="2"/>
        <v>0</v>
      </c>
      <c r="CO20">
        <f t="shared" si="2"/>
        <v>0</v>
      </c>
      <c r="CP20">
        <f t="shared" si="2"/>
        <v>0</v>
      </c>
      <c r="CQ20">
        <f t="shared" si="2"/>
        <v>0</v>
      </c>
      <c r="CR20">
        <f t="shared" si="2"/>
        <v>0</v>
      </c>
      <c r="CS20">
        <f t="shared" si="2"/>
        <v>625741</v>
      </c>
      <c r="CT20">
        <f t="shared" si="2"/>
        <v>0</v>
      </c>
      <c r="CU20">
        <f t="shared" si="2"/>
        <v>0</v>
      </c>
      <c r="CV20">
        <f t="shared" si="2"/>
        <v>0</v>
      </c>
      <c r="CW20">
        <f t="shared" si="2"/>
        <v>0</v>
      </c>
      <c r="CX20">
        <f t="shared" si="4"/>
        <v>14444865</v>
      </c>
    </row>
    <row r="21" spans="1:102">
      <c r="A21" t="str">
        <v>CO_Pop Weight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AZ21" t="str">
        <f t="shared" si="1"/>
        <v>MAIN</v>
      </c>
      <c r="BA21">
        <f t="shared" si="3"/>
        <v>0</v>
      </c>
      <c r="BB21">
        <f t="shared" si="2"/>
        <v>0</v>
      </c>
      <c r="BC21">
        <f t="shared" si="2"/>
        <v>0</v>
      </c>
      <c r="BD21">
        <f t="shared" si="2"/>
        <v>0</v>
      </c>
      <c r="BE21">
        <f t="shared" si="2"/>
        <v>0</v>
      </c>
      <c r="BF21">
        <f t="shared" si="2"/>
        <v>0</v>
      </c>
      <c r="BG21">
        <f t="shared" si="2"/>
        <v>0</v>
      </c>
      <c r="BH21">
        <f t="shared" si="2"/>
        <v>0</v>
      </c>
      <c r="BI21">
        <f t="shared" si="2"/>
        <v>0</v>
      </c>
      <c r="BJ21">
        <f t="shared" si="2"/>
        <v>0</v>
      </c>
      <c r="BK21">
        <f t="shared" si="2"/>
        <v>0</v>
      </c>
      <c r="BL21">
        <f t="shared" si="2"/>
        <v>0</v>
      </c>
      <c r="BM21">
        <f t="shared" si="2"/>
        <v>12830632</v>
      </c>
      <c r="BN21">
        <f t="shared" si="2"/>
        <v>0</v>
      </c>
      <c r="BO21">
        <f t="shared" si="2"/>
        <v>0</v>
      </c>
      <c r="BP21">
        <f t="shared" si="2"/>
        <v>0</v>
      </c>
      <c r="BQ21">
        <f t="shared" si="2"/>
        <v>0</v>
      </c>
      <c r="BR21">
        <f t="shared" si="2"/>
        <v>0</v>
      </c>
      <c r="BS21">
        <f t="shared" si="2"/>
        <v>0</v>
      </c>
      <c r="BT21">
        <f t="shared" si="2"/>
        <v>0</v>
      </c>
      <c r="BU21">
        <f t="shared" si="2"/>
        <v>251370.98059098073</v>
      </c>
      <c r="BV21">
        <f t="shared" si="2"/>
        <v>0</v>
      </c>
      <c r="BW21">
        <f t="shared" si="2"/>
        <v>3407347</v>
      </c>
      <c r="BX21">
        <f t="shared" si="2"/>
        <v>0</v>
      </c>
      <c r="BY21">
        <f t="shared" si="2"/>
        <v>0</v>
      </c>
      <c r="BZ21">
        <f t="shared" si="2"/>
        <v>0</v>
      </c>
      <c r="CA21">
        <f t="shared" si="2"/>
        <v>0</v>
      </c>
      <c r="CB21">
        <f t="shared" si="2"/>
        <v>0</v>
      </c>
      <c r="CC21">
        <f t="shared" si="2"/>
        <v>0</v>
      </c>
      <c r="CD21">
        <f t="shared" si="2"/>
        <v>0</v>
      </c>
      <c r="CE21">
        <f t="shared" si="2"/>
        <v>0</v>
      </c>
      <c r="CF21">
        <f t="shared" si="2"/>
        <v>0</v>
      </c>
      <c r="CG21">
        <f t="shared" si="2"/>
        <v>0</v>
      </c>
      <c r="CH21">
        <f t="shared" si="2"/>
        <v>0</v>
      </c>
      <c r="CI21">
        <f t="shared" si="2"/>
        <v>0</v>
      </c>
      <c r="CJ21">
        <f t="shared" si="2"/>
        <v>0</v>
      </c>
      <c r="CK21">
        <f t="shared" si="2"/>
        <v>0</v>
      </c>
      <c r="CL21">
        <f t="shared" si="2"/>
        <v>0</v>
      </c>
      <c r="CM21">
        <f t="shared" si="2"/>
        <v>0</v>
      </c>
      <c r="CN21">
        <f t="shared" si="2"/>
        <v>0</v>
      </c>
      <c r="CO21">
        <f t="shared" si="2"/>
        <v>0</v>
      </c>
      <c r="CP21">
        <f t="shared" si="2"/>
        <v>0</v>
      </c>
      <c r="CQ21">
        <f t="shared" si="2"/>
        <v>0</v>
      </c>
      <c r="CR21">
        <f t="shared" si="2"/>
        <v>0</v>
      </c>
      <c r="CS21">
        <f t="shared" si="2"/>
        <v>0</v>
      </c>
      <c r="CT21">
        <f t="shared" si="2"/>
        <v>0</v>
      </c>
      <c r="CU21">
        <f t="shared" si="2"/>
        <v>4715374.2279715929</v>
      </c>
      <c r="CV21">
        <f t="shared" si="2"/>
        <v>0</v>
      </c>
      <c r="CW21">
        <f t="shared" si="2"/>
        <v>0</v>
      </c>
      <c r="CX21">
        <f t="shared" si="4"/>
        <v>21204724.208562575</v>
      </c>
    </row>
    <row r="22" spans="1:102">
      <c r="A22" t="str">
        <v>CT_Pop Weight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AZ22" t="str">
        <f t="shared" si="1"/>
        <v>NY</v>
      </c>
      <c r="BA22">
        <f t="shared" si="3"/>
        <v>0</v>
      </c>
      <c r="BB22">
        <f t="shared" si="2"/>
        <v>0</v>
      </c>
      <c r="BC22">
        <f t="shared" si="2"/>
        <v>0</v>
      </c>
      <c r="BD22">
        <f t="shared" si="2"/>
        <v>0</v>
      </c>
      <c r="BE22">
        <f t="shared" si="2"/>
        <v>0</v>
      </c>
      <c r="BF22">
        <f t="shared" si="2"/>
        <v>0</v>
      </c>
      <c r="BG22">
        <f t="shared" si="2"/>
        <v>0</v>
      </c>
      <c r="BH22">
        <f t="shared" si="2"/>
        <v>0</v>
      </c>
      <c r="BI22">
        <f t="shared" si="2"/>
        <v>0</v>
      </c>
      <c r="BJ22">
        <f t="shared" si="2"/>
        <v>0</v>
      </c>
      <c r="BK22">
        <f t="shared" si="2"/>
        <v>0</v>
      </c>
      <c r="BL22">
        <f t="shared" si="2"/>
        <v>0</v>
      </c>
      <c r="BM22">
        <f t="shared" si="2"/>
        <v>0</v>
      </c>
      <c r="BN22">
        <f t="shared" si="2"/>
        <v>0</v>
      </c>
      <c r="BO22">
        <f t="shared" si="2"/>
        <v>0</v>
      </c>
      <c r="BP22">
        <f t="shared" si="2"/>
        <v>0</v>
      </c>
      <c r="BQ22">
        <f t="shared" si="2"/>
        <v>0</v>
      </c>
      <c r="BR22">
        <f t="shared" si="2"/>
        <v>0</v>
      </c>
      <c r="BS22">
        <f t="shared" si="2"/>
        <v>0</v>
      </c>
      <c r="BT22">
        <f t="shared" si="2"/>
        <v>0</v>
      </c>
      <c r="BU22">
        <f t="shared" si="2"/>
        <v>0</v>
      </c>
      <c r="BV22">
        <f t="shared" si="2"/>
        <v>0</v>
      </c>
      <c r="BW22">
        <f t="shared" si="2"/>
        <v>0</v>
      </c>
      <c r="BX22">
        <f t="shared" si="2"/>
        <v>0</v>
      </c>
      <c r="BY22">
        <f t="shared" si="2"/>
        <v>0</v>
      </c>
      <c r="BZ22">
        <f t="shared" si="2"/>
        <v>0</v>
      </c>
      <c r="CA22">
        <f t="shared" si="2"/>
        <v>0</v>
      </c>
      <c r="CB22">
        <f t="shared" si="2"/>
        <v>0</v>
      </c>
      <c r="CC22">
        <f t="shared" si="2"/>
        <v>0</v>
      </c>
      <c r="CD22">
        <f t="shared" si="2"/>
        <v>0</v>
      </c>
      <c r="CE22">
        <f t="shared" si="2"/>
        <v>0</v>
      </c>
      <c r="CF22">
        <f t="shared" si="2"/>
        <v>0</v>
      </c>
      <c r="CG22">
        <f t="shared" si="2"/>
        <v>19378102</v>
      </c>
      <c r="CH22">
        <f t="shared" si="2"/>
        <v>0</v>
      </c>
      <c r="CI22">
        <f t="shared" si="2"/>
        <v>0</v>
      </c>
      <c r="CJ22">
        <f t="shared" si="2"/>
        <v>0</v>
      </c>
      <c r="CK22">
        <f t="shared" si="2"/>
        <v>0</v>
      </c>
      <c r="CL22">
        <f t="shared" si="2"/>
        <v>0</v>
      </c>
      <c r="CM22">
        <f t="shared" si="2"/>
        <v>0</v>
      </c>
      <c r="CN22">
        <f t="shared" si="2"/>
        <v>0</v>
      </c>
      <c r="CO22">
        <f t="shared" si="2"/>
        <v>0</v>
      </c>
      <c r="CP22">
        <f t="shared" si="2"/>
        <v>0</v>
      </c>
      <c r="CQ22">
        <f t="shared" si="2"/>
        <v>0</v>
      </c>
      <c r="CR22">
        <f t="shared" si="2"/>
        <v>0</v>
      </c>
      <c r="CS22">
        <f t="shared" si="2"/>
        <v>0</v>
      </c>
      <c r="CT22">
        <f t="shared" si="2"/>
        <v>0</v>
      </c>
      <c r="CU22">
        <f t="shared" si="2"/>
        <v>0</v>
      </c>
      <c r="CV22">
        <f t="shared" si="2"/>
        <v>0</v>
      </c>
      <c r="CW22">
        <f t="shared" si="2"/>
        <v>0</v>
      </c>
      <c r="CX22">
        <f t="shared" si="4"/>
        <v>19378102</v>
      </c>
    </row>
    <row r="23" spans="1:102">
      <c r="A23" t="str">
        <v>DC_Pop Weight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AZ23" t="str">
        <f t="shared" si="1"/>
        <v>ECAR</v>
      </c>
      <c r="BA23">
        <f t="shared" si="3"/>
        <v>0</v>
      </c>
      <c r="BB23">
        <f t="shared" si="2"/>
        <v>0</v>
      </c>
      <c r="BC23">
        <f t="shared" si="2"/>
        <v>0</v>
      </c>
      <c r="BD23">
        <f t="shared" si="2"/>
        <v>0</v>
      </c>
      <c r="BE23">
        <f t="shared" si="2"/>
        <v>0</v>
      </c>
      <c r="BF23">
        <f t="shared" si="2"/>
        <v>0</v>
      </c>
      <c r="BG23">
        <f t="shared" si="2"/>
        <v>0</v>
      </c>
      <c r="BH23">
        <f t="shared" si="2"/>
        <v>0</v>
      </c>
      <c r="BI23">
        <f t="shared" si="2"/>
        <v>0</v>
      </c>
      <c r="BJ23">
        <f t="shared" si="2"/>
        <v>0</v>
      </c>
      <c r="BK23">
        <f t="shared" si="2"/>
        <v>0</v>
      </c>
      <c r="BL23">
        <f t="shared" si="2"/>
        <v>0</v>
      </c>
      <c r="BM23">
        <f t="shared" si="2"/>
        <v>0</v>
      </c>
      <c r="BN23">
        <f t="shared" si="2"/>
        <v>6483802</v>
      </c>
      <c r="BO23">
        <f t="shared" si="2"/>
        <v>0</v>
      </c>
      <c r="BP23">
        <f t="shared" si="2"/>
        <v>4339367</v>
      </c>
      <c r="BQ23">
        <f t="shared" si="2"/>
        <v>0</v>
      </c>
      <c r="BR23">
        <f t="shared" si="2"/>
        <v>0</v>
      </c>
      <c r="BS23">
        <f t="shared" si="2"/>
        <v>255905.84096668984</v>
      </c>
      <c r="BT23">
        <f t="shared" si="2"/>
        <v>0</v>
      </c>
      <c r="BU23">
        <f t="shared" si="2"/>
        <v>9632269.0194090195</v>
      </c>
      <c r="BV23">
        <f t="shared" si="2"/>
        <v>0</v>
      </c>
      <c r="BW23">
        <f t="shared" si="2"/>
        <v>0</v>
      </c>
      <c r="BX23">
        <f t="shared" si="2"/>
        <v>0</v>
      </c>
      <c r="BY23">
        <f t="shared" si="2"/>
        <v>0</v>
      </c>
      <c r="BZ23">
        <f t="shared" si="2"/>
        <v>0</v>
      </c>
      <c r="CA23">
        <f t="shared" si="2"/>
        <v>0</v>
      </c>
      <c r="CB23">
        <f t="shared" si="2"/>
        <v>0</v>
      </c>
      <c r="CC23">
        <f t="shared" si="2"/>
        <v>0</v>
      </c>
      <c r="CD23">
        <f t="shared" si="2"/>
        <v>0</v>
      </c>
      <c r="CE23">
        <f t="shared" si="2"/>
        <v>0</v>
      </c>
      <c r="CF23">
        <f t="shared" ref="BB23:CW28" si="5">CF7*CF$16</f>
        <v>0</v>
      </c>
      <c r="CG23">
        <f t="shared" si="5"/>
        <v>0</v>
      </c>
      <c r="CH23">
        <f t="shared" si="5"/>
        <v>11536504</v>
      </c>
      <c r="CI23">
        <f t="shared" si="5"/>
        <v>0</v>
      </c>
      <c r="CJ23">
        <f t="shared" si="5"/>
        <v>0</v>
      </c>
      <c r="CK23">
        <f t="shared" si="5"/>
        <v>3072791.0379847744</v>
      </c>
      <c r="CL23">
        <f t="shared" si="5"/>
        <v>0</v>
      </c>
      <c r="CM23">
        <f t="shared" si="5"/>
        <v>0</v>
      </c>
      <c r="CN23">
        <f t="shared" si="5"/>
        <v>0</v>
      </c>
      <c r="CO23">
        <f t="shared" si="5"/>
        <v>0</v>
      </c>
      <c r="CP23">
        <f t="shared" si="5"/>
        <v>0</v>
      </c>
      <c r="CQ23">
        <f t="shared" si="5"/>
        <v>0</v>
      </c>
      <c r="CR23">
        <f t="shared" si="5"/>
        <v>1484270.5806323381</v>
      </c>
      <c r="CS23">
        <f t="shared" si="5"/>
        <v>0</v>
      </c>
      <c r="CT23">
        <f t="shared" si="5"/>
        <v>0</v>
      </c>
      <c r="CU23">
        <f t="shared" si="5"/>
        <v>0</v>
      </c>
      <c r="CV23">
        <f t="shared" si="5"/>
        <v>1852994</v>
      </c>
      <c r="CW23">
        <f t="shared" si="5"/>
        <v>0</v>
      </c>
      <c r="CX23">
        <f t="shared" si="4"/>
        <v>38657903.47899282</v>
      </c>
    </row>
    <row r="24" spans="1:102">
      <c r="A24" t="str">
        <v>DE_Pop Weight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AZ24" t="str">
        <f t="shared" si="1"/>
        <v>MAAC</v>
      </c>
      <c r="BA24">
        <f t="shared" si="3"/>
        <v>0</v>
      </c>
      <c r="BB24">
        <f t="shared" si="5"/>
        <v>0</v>
      </c>
      <c r="BC24">
        <f t="shared" si="5"/>
        <v>0</v>
      </c>
      <c r="BD24">
        <f t="shared" si="5"/>
        <v>0</v>
      </c>
      <c r="BE24">
        <f t="shared" si="5"/>
        <v>0</v>
      </c>
      <c r="BF24">
        <f t="shared" si="5"/>
        <v>0</v>
      </c>
      <c r="BG24">
        <f t="shared" si="5"/>
        <v>601723</v>
      </c>
      <c r="BH24">
        <f t="shared" si="5"/>
        <v>897934</v>
      </c>
      <c r="BI24">
        <f t="shared" si="5"/>
        <v>0</v>
      </c>
      <c r="BJ24">
        <f t="shared" si="5"/>
        <v>0</v>
      </c>
      <c r="BK24">
        <f t="shared" si="5"/>
        <v>0</v>
      </c>
      <c r="BL24">
        <f t="shared" si="5"/>
        <v>0</v>
      </c>
      <c r="BM24">
        <f t="shared" si="5"/>
        <v>0</v>
      </c>
      <c r="BN24">
        <f t="shared" si="5"/>
        <v>0</v>
      </c>
      <c r="BO24">
        <f t="shared" si="5"/>
        <v>0</v>
      </c>
      <c r="BP24">
        <f t="shared" si="5"/>
        <v>0</v>
      </c>
      <c r="BQ24">
        <f t="shared" si="5"/>
        <v>0</v>
      </c>
      <c r="BR24">
        <f t="shared" si="5"/>
        <v>0</v>
      </c>
      <c r="BS24">
        <f t="shared" si="5"/>
        <v>5517646.1590333106</v>
      </c>
      <c r="BT24">
        <f t="shared" si="5"/>
        <v>0</v>
      </c>
      <c r="BU24">
        <f t="shared" si="5"/>
        <v>0</v>
      </c>
      <c r="BV24">
        <f t="shared" si="5"/>
        <v>0</v>
      </c>
      <c r="BW24">
        <f t="shared" si="5"/>
        <v>0</v>
      </c>
      <c r="BX24">
        <f t="shared" si="5"/>
        <v>0</v>
      </c>
      <c r="BY24">
        <f t="shared" si="5"/>
        <v>0</v>
      </c>
      <c r="BZ24">
        <f t="shared" si="5"/>
        <v>0</v>
      </c>
      <c r="CA24">
        <f t="shared" si="5"/>
        <v>0</v>
      </c>
      <c r="CB24">
        <f t="shared" si="5"/>
        <v>0</v>
      </c>
      <c r="CC24">
        <f t="shared" si="5"/>
        <v>0</v>
      </c>
      <c r="CD24">
        <f t="shared" si="5"/>
        <v>8791894</v>
      </c>
      <c r="CE24">
        <f t="shared" si="5"/>
        <v>0</v>
      </c>
      <c r="CF24">
        <f t="shared" si="5"/>
        <v>0</v>
      </c>
      <c r="CG24">
        <f t="shared" si="5"/>
        <v>0</v>
      </c>
      <c r="CH24">
        <f t="shared" si="5"/>
        <v>0</v>
      </c>
      <c r="CI24">
        <f t="shared" si="5"/>
        <v>0</v>
      </c>
      <c r="CJ24">
        <f t="shared" si="5"/>
        <v>0</v>
      </c>
      <c r="CK24">
        <f t="shared" si="5"/>
        <v>9208262.9620152265</v>
      </c>
      <c r="CL24">
        <f t="shared" si="5"/>
        <v>0</v>
      </c>
      <c r="CM24">
        <f t="shared" si="5"/>
        <v>0</v>
      </c>
      <c r="CN24">
        <f t="shared" si="5"/>
        <v>0</v>
      </c>
      <c r="CO24">
        <f t="shared" si="5"/>
        <v>0</v>
      </c>
      <c r="CP24">
        <f t="shared" si="5"/>
        <v>0</v>
      </c>
      <c r="CQ24">
        <f t="shared" si="5"/>
        <v>0</v>
      </c>
      <c r="CR24">
        <f t="shared" si="5"/>
        <v>12581.103007480149</v>
      </c>
      <c r="CS24">
        <f t="shared" si="5"/>
        <v>0</v>
      </c>
      <c r="CT24">
        <f t="shared" si="5"/>
        <v>0</v>
      </c>
      <c r="CU24">
        <f t="shared" si="5"/>
        <v>0</v>
      </c>
      <c r="CV24">
        <f t="shared" si="5"/>
        <v>0</v>
      </c>
      <c r="CW24">
        <f t="shared" si="5"/>
        <v>0</v>
      </c>
      <c r="CX24">
        <f t="shared" si="4"/>
        <v>25030041.224056017</v>
      </c>
    </row>
    <row r="25" spans="1:102">
      <c r="A25" t="str">
        <v>FL_Pop Weight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AZ25" t="str">
        <f t="shared" si="1"/>
        <v>CNV</v>
      </c>
      <c r="BA25">
        <f t="shared" si="3"/>
        <v>0</v>
      </c>
      <c r="BB25">
        <f t="shared" si="5"/>
        <v>0</v>
      </c>
      <c r="BC25">
        <f t="shared" si="5"/>
        <v>0</v>
      </c>
      <c r="BD25">
        <f t="shared" si="5"/>
        <v>37209375</v>
      </c>
      <c r="BE25">
        <f t="shared" si="5"/>
        <v>0</v>
      </c>
      <c r="BF25">
        <f t="shared" si="5"/>
        <v>0</v>
      </c>
      <c r="BG25">
        <f t="shared" si="5"/>
        <v>0</v>
      </c>
      <c r="BH25">
        <f t="shared" si="5"/>
        <v>0</v>
      </c>
      <c r="BI25">
        <f t="shared" si="5"/>
        <v>0</v>
      </c>
      <c r="BJ25">
        <f t="shared" si="5"/>
        <v>0</v>
      </c>
      <c r="BK25">
        <f t="shared" si="5"/>
        <v>0</v>
      </c>
      <c r="BL25">
        <f t="shared" si="5"/>
        <v>0</v>
      </c>
      <c r="BM25">
        <f t="shared" si="5"/>
        <v>0</v>
      </c>
      <c r="BN25">
        <f t="shared" si="5"/>
        <v>0</v>
      </c>
      <c r="BO25">
        <f t="shared" si="5"/>
        <v>0</v>
      </c>
      <c r="BP25">
        <f t="shared" si="5"/>
        <v>0</v>
      </c>
      <c r="BQ25">
        <f t="shared" si="5"/>
        <v>0</v>
      </c>
      <c r="BR25">
        <f t="shared" si="5"/>
        <v>0</v>
      </c>
      <c r="BS25">
        <f t="shared" si="5"/>
        <v>0</v>
      </c>
      <c r="BT25">
        <f t="shared" si="5"/>
        <v>0</v>
      </c>
      <c r="BU25">
        <f t="shared" si="5"/>
        <v>0</v>
      </c>
      <c r="BV25">
        <f t="shared" si="5"/>
        <v>0</v>
      </c>
      <c r="BW25">
        <f t="shared" si="5"/>
        <v>0</v>
      </c>
      <c r="BX25">
        <f t="shared" si="5"/>
        <v>0</v>
      </c>
      <c r="BY25">
        <f t="shared" si="5"/>
        <v>0</v>
      </c>
      <c r="BZ25">
        <f t="shared" si="5"/>
        <v>0</v>
      </c>
      <c r="CA25">
        <f t="shared" si="5"/>
        <v>0</v>
      </c>
      <c r="CB25">
        <f t="shared" si="5"/>
        <v>0</v>
      </c>
      <c r="CC25">
        <f t="shared" si="5"/>
        <v>0</v>
      </c>
      <c r="CD25">
        <f t="shared" si="5"/>
        <v>0</v>
      </c>
      <c r="CE25">
        <f t="shared" si="5"/>
        <v>0</v>
      </c>
      <c r="CF25">
        <f t="shared" si="5"/>
        <v>0</v>
      </c>
      <c r="CG25">
        <f t="shared" si="5"/>
        <v>0</v>
      </c>
      <c r="CH25">
        <f t="shared" si="5"/>
        <v>0</v>
      </c>
      <c r="CI25">
        <f t="shared" si="5"/>
        <v>0</v>
      </c>
      <c r="CJ25">
        <f t="shared" si="5"/>
        <v>0</v>
      </c>
      <c r="CK25">
        <f t="shared" si="5"/>
        <v>0</v>
      </c>
      <c r="CL25">
        <f t="shared" si="5"/>
        <v>0</v>
      </c>
      <c r="CM25">
        <f t="shared" si="5"/>
        <v>0</v>
      </c>
      <c r="CN25">
        <f t="shared" si="5"/>
        <v>0</v>
      </c>
      <c r="CO25">
        <f t="shared" si="5"/>
        <v>0</v>
      </c>
      <c r="CP25">
        <f t="shared" si="5"/>
        <v>0</v>
      </c>
      <c r="CQ25">
        <f t="shared" si="5"/>
        <v>0</v>
      </c>
      <c r="CR25">
        <f t="shared" si="5"/>
        <v>0</v>
      </c>
      <c r="CS25">
        <f t="shared" si="5"/>
        <v>0</v>
      </c>
      <c r="CT25">
        <f t="shared" si="5"/>
        <v>0</v>
      </c>
      <c r="CU25">
        <f t="shared" si="5"/>
        <v>0</v>
      </c>
      <c r="CV25">
        <f t="shared" si="5"/>
        <v>0</v>
      </c>
      <c r="CW25">
        <f t="shared" si="5"/>
        <v>0</v>
      </c>
      <c r="CX25">
        <f t="shared" si="4"/>
        <v>37209375</v>
      </c>
    </row>
    <row r="26" spans="1:102">
      <c r="A26" t="str">
        <v>GA_Pop Weight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AZ26" t="str">
        <f>AZ10</f>
        <v>RA</v>
      </c>
      <c r="BA26">
        <f t="shared" si="3"/>
        <v>0</v>
      </c>
      <c r="BB26">
        <f t="shared" si="5"/>
        <v>0</v>
      </c>
      <c r="BC26">
        <f t="shared" si="5"/>
        <v>6392017</v>
      </c>
      <c r="BD26">
        <f t="shared" si="5"/>
        <v>0</v>
      </c>
      <c r="BE26">
        <f t="shared" si="5"/>
        <v>5116769</v>
      </c>
      <c r="BF26">
        <f t="shared" si="5"/>
        <v>0</v>
      </c>
      <c r="BG26">
        <f t="shared" si="5"/>
        <v>0</v>
      </c>
      <c r="BH26">
        <f t="shared" si="5"/>
        <v>0</v>
      </c>
      <c r="BI26">
        <f t="shared" si="5"/>
        <v>0</v>
      </c>
      <c r="BJ26">
        <f t="shared" si="5"/>
        <v>0</v>
      </c>
      <c r="BK26">
        <f t="shared" si="5"/>
        <v>0</v>
      </c>
      <c r="BL26">
        <f t="shared" si="5"/>
        <v>0</v>
      </c>
      <c r="BM26">
        <f t="shared" si="5"/>
        <v>0</v>
      </c>
      <c r="BN26">
        <f t="shared" si="5"/>
        <v>0</v>
      </c>
      <c r="BO26">
        <f t="shared" si="5"/>
        <v>0</v>
      </c>
      <c r="BP26">
        <f t="shared" si="5"/>
        <v>0</v>
      </c>
      <c r="BQ26">
        <f t="shared" si="5"/>
        <v>0</v>
      </c>
      <c r="BR26">
        <f t="shared" si="5"/>
        <v>0</v>
      </c>
      <c r="BS26">
        <f t="shared" si="5"/>
        <v>0</v>
      </c>
      <c r="BT26">
        <f t="shared" si="5"/>
        <v>0</v>
      </c>
      <c r="BU26">
        <f t="shared" si="5"/>
        <v>0</v>
      </c>
      <c r="BV26">
        <f t="shared" si="5"/>
        <v>0</v>
      </c>
      <c r="BW26">
        <f t="shared" si="5"/>
        <v>0</v>
      </c>
      <c r="BX26">
        <f t="shared" si="5"/>
        <v>0</v>
      </c>
      <c r="BY26">
        <f t="shared" si="5"/>
        <v>0</v>
      </c>
      <c r="BZ26">
        <f t="shared" si="5"/>
        <v>0</v>
      </c>
      <c r="CA26">
        <f t="shared" si="5"/>
        <v>0</v>
      </c>
      <c r="CB26">
        <f t="shared" si="5"/>
        <v>15820</v>
      </c>
      <c r="CC26">
        <f t="shared" si="5"/>
        <v>0</v>
      </c>
      <c r="CD26">
        <f t="shared" si="5"/>
        <v>0</v>
      </c>
      <c r="CE26">
        <f t="shared" si="5"/>
        <v>1808604</v>
      </c>
      <c r="CF26">
        <f t="shared" si="5"/>
        <v>1951269</v>
      </c>
      <c r="CG26">
        <f t="shared" si="5"/>
        <v>0</v>
      </c>
      <c r="CH26">
        <f t="shared" si="5"/>
        <v>0</v>
      </c>
      <c r="CI26">
        <f t="shared" si="5"/>
        <v>0</v>
      </c>
      <c r="CJ26">
        <f t="shared" si="5"/>
        <v>0</v>
      </c>
      <c r="CK26">
        <f t="shared" si="5"/>
        <v>0</v>
      </c>
      <c r="CL26">
        <f t="shared" si="5"/>
        <v>0</v>
      </c>
      <c r="CM26">
        <f t="shared" si="5"/>
        <v>0</v>
      </c>
      <c r="CN26">
        <f t="shared" si="5"/>
        <v>39407</v>
      </c>
      <c r="CO26">
        <f t="shared" si="5"/>
        <v>0</v>
      </c>
      <c r="CP26">
        <f t="shared" si="5"/>
        <v>811509.95357995655</v>
      </c>
      <c r="CQ26">
        <f t="shared" si="5"/>
        <v>0</v>
      </c>
      <c r="CR26">
        <f t="shared" si="5"/>
        <v>0</v>
      </c>
      <c r="CS26">
        <f t="shared" si="5"/>
        <v>0</v>
      </c>
      <c r="CT26">
        <f t="shared" si="5"/>
        <v>0</v>
      </c>
      <c r="CU26">
        <f t="shared" si="5"/>
        <v>0</v>
      </c>
      <c r="CV26">
        <f t="shared" si="5"/>
        <v>0</v>
      </c>
      <c r="CW26">
        <f t="shared" si="5"/>
        <v>212861</v>
      </c>
      <c r="CX26">
        <f t="shared" si="4"/>
        <v>16348256.953579957</v>
      </c>
    </row>
    <row r="27" spans="1:102">
      <c r="A27" t="str">
        <v>IA_Pop Weight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AZ27" t="str">
        <f t="shared" si="1"/>
        <v>SPP</v>
      </c>
      <c r="BA27">
        <f t="shared" si="3"/>
        <v>0</v>
      </c>
      <c r="BB27">
        <f t="shared" si="5"/>
        <v>2915918</v>
      </c>
      <c r="BC27">
        <f t="shared" si="5"/>
        <v>0</v>
      </c>
      <c r="BD27">
        <f t="shared" si="5"/>
        <v>0</v>
      </c>
      <c r="BE27">
        <f t="shared" si="5"/>
        <v>0</v>
      </c>
      <c r="BF27">
        <f t="shared" si="5"/>
        <v>0</v>
      </c>
      <c r="BG27">
        <f t="shared" si="5"/>
        <v>0</v>
      </c>
      <c r="BH27">
        <f t="shared" si="5"/>
        <v>0</v>
      </c>
      <c r="BI27">
        <f t="shared" si="5"/>
        <v>0</v>
      </c>
      <c r="BJ27">
        <f t="shared" si="5"/>
        <v>0</v>
      </c>
      <c r="BK27">
        <f t="shared" si="5"/>
        <v>0</v>
      </c>
      <c r="BL27">
        <f t="shared" si="5"/>
        <v>0</v>
      </c>
      <c r="BM27">
        <f t="shared" si="5"/>
        <v>0</v>
      </c>
      <c r="BN27">
        <f t="shared" si="5"/>
        <v>0</v>
      </c>
      <c r="BO27">
        <f t="shared" si="5"/>
        <v>2853118</v>
      </c>
      <c r="BP27">
        <f t="shared" si="5"/>
        <v>0</v>
      </c>
      <c r="BQ27">
        <f t="shared" si="5"/>
        <v>4533372</v>
      </c>
      <c r="BR27">
        <f t="shared" si="5"/>
        <v>0</v>
      </c>
      <c r="BS27">
        <f t="shared" si="5"/>
        <v>0</v>
      </c>
      <c r="BT27">
        <f t="shared" si="5"/>
        <v>0</v>
      </c>
      <c r="BU27">
        <f t="shared" si="5"/>
        <v>0</v>
      </c>
      <c r="BV27">
        <f t="shared" si="5"/>
        <v>0</v>
      </c>
      <c r="BW27">
        <f t="shared" si="5"/>
        <v>2581580</v>
      </c>
      <c r="BX27">
        <f t="shared" si="5"/>
        <v>827329</v>
      </c>
      <c r="BY27">
        <f t="shared" si="5"/>
        <v>0</v>
      </c>
      <c r="BZ27">
        <f t="shared" si="5"/>
        <v>0</v>
      </c>
      <c r="CA27">
        <f t="shared" si="5"/>
        <v>0</v>
      </c>
      <c r="CB27">
        <f t="shared" si="5"/>
        <v>0</v>
      </c>
      <c r="CC27">
        <f t="shared" si="5"/>
        <v>0</v>
      </c>
      <c r="CD27">
        <f t="shared" si="5"/>
        <v>0</v>
      </c>
      <c r="CE27">
        <f t="shared" si="5"/>
        <v>250575</v>
      </c>
      <c r="CF27">
        <f t="shared" si="5"/>
        <v>0</v>
      </c>
      <c r="CG27">
        <f t="shared" si="5"/>
        <v>0</v>
      </c>
      <c r="CH27">
        <f t="shared" si="5"/>
        <v>0</v>
      </c>
      <c r="CI27">
        <f t="shared" si="5"/>
        <v>3450654</v>
      </c>
      <c r="CJ27">
        <f t="shared" si="5"/>
        <v>0</v>
      </c>
      <c r="CK27">
        <f t="shared" si="5"/>
        <v>0</v>
      </c>
      <c r="CL27">
        <f t="shared" si="5"/>
        <v>0</v>
      </c>
      <c r="CM27">
        <f t="shared" si="5"/>
        <v>0</v>
      </c>
      <c r="CN27">
        <f t="shared" si="5"/>
        <v>0</v>
      </c>
      <c r="CO27">
        <f t="shared" si="5"/>
        <v>0</v>
      </c>
      <c r="CP27">
        <f t="shared" si="5"/>
        <v>2049556.5696780921</v>
      </c>
      <c r="CQ27">
        <f t="shared" si="5"/>
        <v>0</v>
      </c>
      <c r="CR27">
        <f t="shared" si="5"/>
        <v>0</v>
      </c>
      <c r="CS27">
        <f t="shared" si="5"/>
        <v>0</v>
      </c>
      <c r="CT27">
        <f t="shared" si="5"/>
        <v>0</v>
      </c>
      <c r="CU27">
        <f t="shared" si="5"/>
        <v>0</v>
      </c>
      <c r="CV27">
        <f t="shared" si="5"/>
        <v>0</v>
      </c>
      <c r="CW27">
        <f t="shared" si="5"/>
        <v>0</v>
      </c>
      <c r="CX27">
        <f t="shared" si="4"/>
        <v>19462102.569678091</v>
      </c>
    </row>
    <row r="28" spans="1:102">
      <c r="A28" t="str">
        <v>ID_Pop Weight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AZ28" t="str">
        <f t="shared" si="1"/>
        <v>STV</v>
      </c>
      <c r="BA28">
        <f t="shared" si="3"/>
        <v>4779736</v>
      </c>
      <c r="BB28">
        <f t="shared" si="5"/>
        <v>0</v>
      </c>
      <c r="BC28">
        <f t="shared" si="5"/>
        <v>0</v>
      </c>
      <c r="BD28">
        <f t="shared" si="5"/>
        <v>0</v>
      </c>
      <c r="BE28">
        <f t="shared" si="5"/>
        <v>0</v>
      </c>
      <c r="BF28">
        <f t="shared" si="5"/>
        <v>0</v>
      </c>
      <c r="BG28">
        <f t="shared" si="5"/>
        <v>0</v>
      </c>
      <c r="BH28">
        <f t="shared" si="5"/>
        <v>0</v>
      </c>
      <c r="BI28">
        <f t="shared" si="5"/>
        <v>0</v>
      </c>
      <c r="BJ28">
        <f t="shared" si="5"/>
        <v>9687653</v>
      </c>
      <c r="BK28">
        <f t="shared" si="5"/>
        <v>0</v>
      </c>
      <c r="BL28">
        <f t="shared" si="5"/>
        <v>0</v>
      </c>
      <c r="BM28">
        <f t="shared" si="5"/>
        <v>0</v>
      </c>
      <c r="BN28">
        <f t="shared" si="5"/>
        <v>0</v>
      </c>
      <c r="BO28">
        <f t="shared" si="5"/>
        <v>0</v>
      </c>
      <c r="BP28">
        <f t="shared" si="5"/>
        <v>0</v>
      </c>
      <c r="BQ28">
        <f t="shared" si="5"/>
        <v>0</v>
      </c>
      <c r="BR28">
        <f t="shared" si="5"/>
        <v>0</v>
      </c>
      <c r="BS28">
        <f t="shared" si="5"/>
        <v>0</v>
      </c>
      <c r="BT28">
        <f t="shared" si="5"/>
        <v>0</v>
      </c>
      <c r="BU28">
        <f t="shared" si="5"/>
        <v>0</v>
      </c>
      <c r="BV28">
        <f t="shared" si="5"/>
        <v>0</v>
      </c>
      <c r="BW28">
        <f t="shared" si="5"/>
        <v>0</v>
      </c>
      <c r="BX28">
        <f t="shared" si="5"/>
        <v>2139968</v>
      </c>
      <c r="BY28">
        <f t="shared" si="5"/>
        <v>0</v>
      </c>
      <c r="BZ28">
        <f t="shared" si="5"/>
        <v>9535483</v>
      </c>
      <c r="CA28">
        <f t="shared" si="5"/>
        <v>0</v>
      </c>
      <c r="CB28">
        <f t="shared" si="5"/>
        <v>0</v>
      </c>
      <c r="CC28">
        <f t="shared" si="5"/>
        <v>0</v>
      </c>
      <c r="CD28">
        <f t="shared" si="5"/>
        <v>0</v>
      </c>
      <c r="CE28">
        <f t="shared" si="5"/>
        <v>0</v>
      </c>
      <c r="CF28">
        <f t="shared" si="5"/>
        <v>0</v>
      </c>
      <c r="CG28">
        <f t="shared" si="5"/>
        <v>0</v>
      </c>
      <c r="CH28">
        <f t="shared" si="5"/>
        <v>0</v>
      </c>
      <c r="CI28">
        <f t="shared" si="5"/>
        <v>0</v>
      </c>
      <c r="CJ28">
        <f t="shared" si="5"/>
        <v>0</v>
      </c>
      <c r="CK28">
        <f t="shared" si="5"/>
        <v>0</v>
      </c>
      <c r="CL28">
        <f t="shared" si="5"/>
        <v>0</v>
      </c>
      <c r="CM28">
        <f t="shared" si="5"/>
        <v>4625364</v>
      </c>
      <c r="CN28">
        <f t="shared" si="5"/>
        <v>0</v>
      </c>
      <c r="CO28">
        <f t="shared" si="5"/>
        <v>6346105</v>
      </c>
      <c r="CP28">
        <f t="shared" si="5"/>
        <v>0</v>
      </c>
      <c r="CQ28">
        <f t="shared" si="5"/>
        <v>0</v>
      </c>
      <c r="CR28">
        <f t="shared" si="5"/>
        <v>6504172.3163601812</v>
      </c>
      <c r="CS28">
        <f t="shared" si="5"/>
        <v>0</v>
      </c>
      <c r="CT28">
        <f t="shared" si="5"/>
        <v>0</v>
      </c>
      <c r="CU28">
        <f t="shared" ref="BB28:CW30" si="6">CU12*CU$16</f>
        <v>0</v>
      </c>
      <c r="CV28">
        <f t="shared" si="6"/>
        <v>0</v>
      </c>
      <c r="CW28">
        <f t="shared" si="6"/>
        <v>0</v>
      </c>
      <c r="CX28">
        <f t="shared" si="4"/>
        <v>43618481.316360183</v>
      </c>
    </row>
    <row r="29" spans="1:102">
      <c r="A29" t="str">
        <v>IL_Pop Weight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AZ29" t="str">
        <f t="shared" si="1"/>
        <v>ERCOT</v>
      </c>
      <c r="BA29">
        <f t="shared" si="3"/>
        <v>0</v>
      </c>
      <c r="BB29">
        <f t="shared" si="6"/>
        <v>0</v>
      </c>
      <c r="BC29">
        <f t="shared" si="6"/>
        <v>0</v>
      </c>
      <c r="BD29">
        <f t="shared" si="6"/>
        <v>0</v>
      </c>
      <c r="BE29">
        <f t="shared" si="6"/>
        <v>0</v>
      </c>
      <c r="BF29">
        <f t="shared" si="6"/>
        <v>0</v>
      </c>
      <c r="BG29">
        <f t="shared" si="6"/>
        <v>0</v>
      </c>
      <c r="BH29">
        <f t="shared" si="6"/>
        <v>0</v>
      </c>
      <c r="BI29">
        <f t="shared" si="6"/>
        <v>0</v>
      </c>
      <c r="BJ29">
        <f t="shared" si="6"/>
        <v>0</v>
      </c>
      <c r="BK29">
        <f t="shared" si="6"/>
        <v>0</v>
      </c>
      <c r="BL29">
        <f t="shared" si="6"/>
        <v>0</v>
      </c>
      <c r="BM29">
        <f t="shared" si="6"/>
        <v>0</v>
      </c>
      <c r="BN29">
        <f t="shared" si="6"/>
        <v>0</v>
      </c>
      <c r="BO29">
        <f t="shared" si="6"/>
        <v>0</v>
      </c>
      <c r="BP29">
        <f t="shared" si="6"/>
        <v>0</v>
      </c>
      <c r="BQ29">
        <f t="shared" si="6"/>
        <v>0</v>
      </c>
      <c r="BR29">
        <f t="shared" si="6"/>
        <v>0</v>
      </c>
      <c r="BS29">
        <f t="shared" si="6"/>
        <v>0</v>
      </c>
      <c r="BT29">
        <f t="shared" si="6"/>
        <v>0</v>
      </c>
      <c r="BU29">
        <f t="shared" si="6"/>
        <v>0</v>
      </c>
      <c r="BV29">
        <f t="shared" si="6"/>
        <v>0</v>
      </c>
      <c r="BW29">
        <f t="shared" si="6"/>
        <v>0</v>
      </c>
      <c r="BX29">
        <f t="shared" si="6"/>
        <v>0</v>
      </c>
      <c r="BY29">
        <f t="shared" si="6"/>
        <v>0</v>
      </c>
      <c r="BZ29">
        <f t="shared" si="6"/>
        <v>0</v>
      </c>
      <c r="CA29">
        <f t="shared" si="6"/>
        <v>0</v>
      </c>
      <c r="CB29">
        <f t="shared" si="6"/>
        <v>0</v>
      </c>
      <c r="CC29">
        <f t="shared" si="6"/>
        <v>0</v>
      </c>
      <c r="CD29">
        <f t="shared" si="6"/>
        <v>0</v>
      </c>
      <c r="CE29">
        <f t="shared" si="6"/>
        <v>0</v>
      </c>
      <c r="CF29">
        <f t="shared" si="6"/>
        <v>0</v>
      </c>
      <c r="CG29">
        <f t="shared" si="6"/>
        <v>0</v>
      </c>
      <c r="CH29">
        <f t="shared" si="6"/>
        <v>0</v>
      </c>
      <c r="CI29">
        <f t="shared" si="6"/>
        <v>0</v>
      </c>
      <c r="CJ29">
        <f t="shared" si="6"/>
        <v>0</v>
      </c>
      <c r="CK29">
        <f t="shared" si="6"/>
        <v>0</v>
      </c>
      <c r="CL29">
        <f t="shared" si="6"/>
        <v>0</v>
      </c>
      <c r="CM29">
        <f t="shared" si="6"/>
        <v>0</v>
      </c>
      <c r="CN29">
        <f t="shared" si="6"/>
        <v>0</v>
      </c>
      <c r="CO29">
        <f t="shared" si="6"/>
        <v>0</v>
      </c>
      <c r="CP29">
        <f t="shared" si="6"/>
        <v>22284494.476741951</v>
      </c>
      <c r="CQ29">
        <f t="shared" si="6"/>
        <v>0</v>
      </c>
      <c r="CR29">
        <f t="shared" si="6"/>
        <v>0</v>
      </c>
      <c r="CS29">
        <f t="shared" si="6"/>
        <v>0</v>
      </c>
      <c r="CT29">
        <f t="shared" si="6"/>
        <v>0</v>
      </c>
      <c r="CU29">
        <f t="shared" si="6"/>
        <v>0</v>
      </c>
      <c r="CV29">
        <f t="shared" si="6"/>
        <v>0</v>
      </c>
      <c r="CW29">
        <f t="shared" si="6"/>
        <v>0</v>
      </c>
      <c r="CX29">
        <f t="shared" si="4"/>
        <v>22284494.476741951</v>
      </c>
    </row>
    <row r="30" spans="1:102">
      <c r="A30" t="str">
        <v>IN_Pop Weight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AZ30" t="str">
        <f>AZ14</f>
        <v>FL</v>
      </c>
      <c r="BA30">
        <f t="shared" si="3"/>
        <v>0</v>
      </c>
      <c r="BB30">
        <f t="shared" si="6"/>
        <v>0</v>
      </c>
      <c r="BC30">
        <f t="shared" si="6"/>
        <v>0</v>
      </c>
      <c r="BD30">
        <f t="shared" si="6"/>
        <v>0</v>
      </c>
      <c r="BE30">
        <f t="shared" si="6"/>
        <v>0</v>
      </c>
      <c r="BF30">
        <f t="shared" si="6"/>
        <v>0</v>
      </c>
      <c r="BG30">
        <f t="shared" si="6"/>
        <v>0</v>
      </c>
      <c r="BH30">
        <f t="shared" si="6"/>
        <v>0</v>
      </c>
      <c r="BI30">
        <f t="shared" si="6"/>
        <v>18801310</v>
      </c>
      <c r="BJ30">
        <f t="shared" si="6"/>
        <v>0</v>
      </c>
      <c r="BK30">
        <f t="shared" si="6"/>
        <v>0</v>
      </c>
      <c r="BL30">
        <f t="shared" si="6"/>
        <v>0</v>
      </c>
      <c r="BM30">
        <f t="shared" si="6"/>
        <v>0</v>
      </c>
      <c r="BN30">
        <f t="shared" si="6"/>
        <v>0</v>
      </c>
      <c r="BO30">
        <f t="shared" si="6"/>
        <v>0</v>
      </c>
      <c r="BP30">
        <f t="shared" si="6"/>
        <v>0</v>
      </c>
      <c r="BQ30">
        <f t="shared" si="6"/>
        <v>0</v>
      </c>
      <c r="BR30">
        <f t="shared" si="6"/>
        <v>0</v>
      </c>
      <c r="BS30">
        <f t="shared" si="6"/>
        <v>0</v>
      </c>
      <c r="BT30">
        <f t="shared" si="6"/>
        <v>0</v>
      </c>
      <c r="BU30">
        <f t="shared" si="6"/>
        <v>0</v>
      </c>
      <c r="BV30">
        <f t="shared" si="6"/>
        <v>0</v>
      </c>
      <c r="BW30">
        <f t="shared" si="6"/>
        <v>0</v>
      </c>
      <c r="BX30">
        <f t="shared" si="6"/>
        <v>0</v>
      </c>
      <c r="BY30">
        <f t="shared" si="6"/>
        <v>0</v>
      </c>
      <c r="BZ30">
        <f t="shared" si="6"/>
        <v>0</v>
      </c>
      <c r="CA30">
        <f t="shared" si="6"/>
        <v>0</v>
      </c>
      <c r="CB30">
        <f t="shared" si="6"/>
        <v>0</v>
      </c>
      <c r="CC30">
        <f t="shared" si="6"/>
        <v>0</v>
      </c>
      <c r="CD30">
        <f t="shared" si="6"/>
        <v>0</v>
      </c>
      <c r="CE30">
        <f t="shared" si="6"/>
        <v>0</v>
      </c>
      <c r="CF30">
        <f t="shared" si="6"/>
        <v>0</v>
      </c>
      <c r="CG30">
        <f t="shared" si="6"/>
        <v>0</v>
      </c>
      <c r="CH30">
        <f t="shared" si="6"/>
        <v>0</v>
      </c>
      <c r="CI30">
        <f t="shared" si="6"/>
        <v>0</v>
      </c>
      <c r="CJ30">
        <f t="shared" si="6"/>
        <v>0</v>
      </c>
      <c r="CK30">
        <f t="shared" si="6"/>
        <v>0</v>
      </c>
      <c r="CL30">
        <f t="shared" si="6"/>
        <v>0</v>
      </c>
      <c r="CM30">
        <f t="shared" si="6"/>
        <v>0</v>
      </c>
      <c r="CN30">
        <f t="shared" si="6"/>
        <v>0</v>
      </c>
      <c r="CO30">
        <f t="shared" si="6"/>
        <v>0</v>
      </c>
      <c r="CP30">
        <f t="shared" si="6"/>
        <v>0</v>
      </c>
      <c r="CQ30">
        <f t="shared" si="6"/>
        <v>0</v>
      </c>
      <c r="CR30">
        <f t="shared" si="6"/>
        <v>0</v>
      </c>
      <c r="CS30">
        <f t="shared" si="6"/>
        <v>0</v>
      </c>
      <c r="CT30">
        <f t="shared" si="6"/>
        <v>0</v>
      </c>
      <c r="CU30">
        <f t="shared" si="6"/>
        <v>0</v>
      </c>
      <c r="CV30">
        <f t="shared" si="6"/>
        <v>0</v>
      </c>
      <c r="CW30">
        <f t="shared" si="6"/>
        <v>0</v>
      </c>
      <c r="CX30">
        <f t="shared" si="4"/>
        <v>18801310</v>
      </c>
    </row>
    <row r="31" spans="1:102">
      <c r="A31" t="str">
        <v>KS_Pop Weight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02">
      <c r="A32" t="str">
        <v>KY_Pop Weight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tr">
        <v>LA_Pop Weight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>
      <c r="A34" t="str">
        <v>MA_Pop Weight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tr">
        <v>MD_Pop Weight</v>
      </c>
      <c r="B35">
        <v>0</v>
      </c>
      <c r="C35">
        <v>0</v>
      </c>
      <c r="D35">
        <v>0</v>
      </c>
      <c r="E35">
        <v>0</v>
      </c>
      <c r="F35">
        <v>0</v>
      </c>
      <c r="G35">
        <v>4.4323813307075063E-2</v>
      </c>
      <c r="H35">
        <v>0.95567618669292498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tr">
        <v>ME_Pop Weight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tr">
        <v>MI_Pop Weight</v>
      </c>
      <c r="B37">
        <v>0</v>
      </c>
      <c r="C37">
        <v>0</v>
      </c>
      <c r="D37">
        <v>0</v>
      </c>
      <c r="E37">
        <v>2.5433036876189412E-2</v>
      </c>
      <c r="F37">
        <v>0</v>
      </c>
      <c r="G37">
        <v>0.97456696312381064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tr">
        <v>MN_Pop Weight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tr">
        <v>MO_Pop Weight</v>
      </c>
      <c r="B39">
        <v>0</v>
      </c>
      <c r="C39">
        <v>0</v>
      </c>
      <c r="D39">
        <v>0</v>
      </c>
      <c r="E39">
        <v>0.56894114755447844</v>
      </c>
      <c r="F39">
        <v>0</v>
      </c>
      <c r="G39">
        <v>0</v>
      </c>
      <c r="H39">
        <v>0</v>
      </c>
      <c r="I39">
        <v>0</v>
      </c>
      <c r="J39">
        <v>0</v>
      </c>
      <c r="K39">
        <v>0.43105885244552156</v>
      </c>
      <c r="L39">
        <v>0</v>
      </c>
      <c r="M39">
        <v>0</v>
      </c>
      <c r="N39">
        <v>0</v>
      </c>
    </row>
    <row r="40" spans="1:14">
      <c r="A40" t="str">
        <v>MS_Pop Weight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0.27881570331517203</v>
      </c>
      <c r="L40">
        <v>0.72118429668482797</v>
      </c>
      <c r="M40">
        <v>0</v>
      </c>
      <c r="N40">
        <v>0</v>
      </c>
    </row>
    <row r="41" spans="1:14">
      <c r="A41" t="str">
        <v>MT_Pop Weight</v>
      </c>
      <c r="B41">
        <v>0.93504343475690177</v>
      </c>
      <c r="C41">
        <v>6.4956565243098188E-2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tr">
        <v>NC_Pop Weight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t="str">
        <v>ND_Pop Weight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tr">
        <v>NE_Pop Weight</v>
      </c>
      <c r="B44">
        <v>0</v>
      </c>
      <c r="C44">
        <v>0.99133787173370147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8.6621282662985716E-3</v>
      </c>
      <c r="K44">
        <v>0</v>
      </c>
      <c r="L44">
        <v>0</v>
      </c>
      <c r="M44">
        <v>0</v>
      </c>
      <c r="N44">
        <v>0</v>
      </c>
    </row>
    <row r="45" spans="1:14">
      <c r="A45" t="str">
        <v>NH_Pop Weight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tr">
        <v>NJ_Pop Weight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tr">
        <v>NM_Pop Weight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0.87831315296047596</v>
      </c>
      <c r="K47">
        <v>0.12168684703952401</v>
      </c>
      <c r="L47">
        <v>0</v>
      </c>
      <c r="M47">
        <v>0</v>
      </c>
      <c r="N47">
        <v>0</v>
      </c>
    </row>
    <row r="48" spans="1:14">
      <c r="A48" t="str">
        <v>NV_Pop Weight</v>
      </c>
      <c r="B48">
        <v>0.27745523043260428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0.72254476956739566</v>
      </c>
      <c r="K48">
        <v>0</v>
      </c>
      <c r="L48">
        <v>0</v>
      </c>
      <c r="M48">
        <v>0</v>
      </c>
      <c r="N48">
        <v>0</v>
      </c>
    </row>
    <row r="49" spans="1:14">
      <c r="A49" t="str">
        <v>NY_Pop Weight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tr">
        <v>OH_Pop Weight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tr">
        <v>OK_Pop Weight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>
      <c r="A52" t="str">
        <v>OR_Pop Weight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tr">
        <v>PA_Pop Weight</v>
      </c>
      <c r="B53">
        <v>0</v>
      </c>
      <c r="C53">
        <v>0</v>
      </c>
      <c r="D53">
        <v>0</v>
      </c>
      <c r="E53">
        <v>0</v>
      </c>
      <c r="F53">
        <v>0</v>
      </c>
      <c r="G53">
        <v>0.25020580790417291</v>
      </c>
      <c r="H53">
        <v>0.74979419209582709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tr">
        <v>RI_Pop Weight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tr">
        <v>SC_Pop Weight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 t="str">
        <v>SD_Pop Weight</v>
      </c>
      <c r="B56">
        <v>0</v>
      </c>
      <c r="C56">
        <v>0.95159915497801473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4.8400845021985307E-2</v>
      </c>
      <c r="K56">
        <v>0</v>
      </c>
      <c r="L56">
        <v>0</v>
      </c>
      <c r="M56">
        <v>0</v>
      </c>
      <c r="N56">
        <v>0</v>
      </c>
    </row>
    <row r="57" spans="1:14">
      <c r="A57" t="str">
        <v>TN_Pop Weight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t="str">
        <v>TX_Pop Weight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3.2272493486224331E-2</v>
      </c>
      <c r="K58">
        <v>8.1507689157465688E-2</v>
      </c>
      <c r="L58">
        <v>0</v>
      </c>
      <c r="M58">
        <v>0.88621981735630995</v>
      </c>
      <c r="N58">
        <v>0</v>
      </c>
    </row>
    <row r="59" spans="1:14">
      <c r="A59" t="str">
        <v>UT_Pop Weight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tr">
        <v>VA_Pop Weight</v>
      </c>
      <c r="B60">
        <v>0</v>
      </c>
      <c r="C60">
        <v>0</v>
      </c>
      <c r="D60">
        <v>0</v>
      </c>
      <c r="E60">
        <v>0</v>
      </c>
      <c r="F60">
        <v>0</v>
      </c>
      <c r="G60">
        <v>0.18551007728914926</v>
      </c>
      <c r="H60">
        <v>1.5724366040497002E-3</v>
      </c>
      <c r="I60">
        <v>0</v>
      </c>
      <c r="J60">
        <v>0</v>
      </c>
      <c r="K60">
        <v>0</v>
      </c>
      <c r="L60">
        <v>0.81291748610680103</v>
      </c>
      <c r="M60">
        <v>0</v>
      </c>
      <c r="N60">
        <v>0</v>
      </c>
    </row>
    <row r="61" spans="1:14">
      <c r="A61" t="str">
        <v>VT_Pop Weight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tr">
        <v>WA_Pop Weight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tr">
        <v>WI_Pop Weight</v>
      </c>
      <c r="B63">
        <v>0</v>
      </c>
      <c r="C63">
        <v>0.17084827921651422</v>
      </c>
      <c r="D63">
        <v>0</v>
      </c>
      <c r="E63">
        <v>0.82915172078348576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tr">
        <v>WV_Pop Weight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tr">
        <v>WY_Pop Weight</v>
      </c>
      <c r="B65">
        <v>0.6223364429604028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0.3776635570395972</v>
      </c>
      <c r="K65">
        <v>0</v>
      </c>
      <c r="L65">
        <v>0</v>
      </c>
      <c r="M65">
        <v>0</v>
      </c>
      <c r="N65">
        <v>0</v>
      </c>
    </row>
    <row r="66" spans="1:14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</row>
    <row r="67" spans="1:14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</row>
    <row r="68" spans="1:14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</row>
  </sheetData>
  <sortState columnSort="1" ref="B1:AW14">
    <sortCondition ref="B1:AW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U36"/>
  <sheetViews>
    <sheetView topLeftCell="I1" workbookViewId="0">
      <selection activeCell="A16" sqref="A16:N36"/>
    </sheetView>
  </sheetViews>
  <sheetFormatPr defaultRowHeight="15"/>
  <sheetData>
    <row r="1" spans="1:21">
      <c r="B1" t="str">
        <f>'Total Electric Power Industry'!B1</f>
        <v>All_Sources</v>
      </c>
      <c r="C1" t="str">
        <f>'Total Electric Power Industry'!C1</f>
        <v>Coal</v>
      </c>
      <c r="D1" t="str">
        <f>'Total Electric Power Industry'!D1</f>
        <v>Hydroelectric</v>
      </c>
      <c r="E1" t="str">
        <f>'Total Electric Power Industry'!E1</f>
        <v>Natural_Gas</v>
      </c>
      <c r="F1" t="str">
        <f>'Total Electric Power Industry'!F1</f>
        <v>Petroleum</v>
      </c>
      <c r="G1" t="str">
        <f>'Total Electric Power Industry'!G1</f>
        <v>Wind</v>
      </c>
      <c r="H1" t="str">
        <f>'Total Electric Power Industry'!H1</f>
        <v>Nuclear</v>
      </c>
      <c r="I1" t="str">
        <f>'Total Electric Power Industry'!I1</f>
        <v>Other_Gases</v>
      </c>
      <c r="J1" t="str">
        <f>'Total Electric Power Industry'!J1</f>
        <v>Wood_and_Wood_Derived_Fuels</v>
      </c>
      <c r="K1" t="str">
        <f>'Total Electric Power Industry'!K1</f>
        <v>Other_Biomass</v>
      </c>
      <c r="L1" t="str">
        <f>'Total Electric Power Industry'!L1</f>
        <v>Pumped_Storage</v>
      </c>
      <c r="M1" t="str">
        <f>'Total Electric Power Industry'!M1</f>
        <v>Solar_Thermal_and_Photovoltaic</v>
      </c>
      <c r="N1" t="str">
        <f>'Total Electric Power Industry'!N1</f>
        <v>Geothermal</v>
      </c>
      <c r="O1" t="str">
        <f>'Total Electric Power Industry'!O1</f>
        <v>Other</v>
      </c>
      <c r="P1" t="str">
        <f>'Total Electric Power Industry'!P1</f>
        <v>NGCC</v>
      </c>
      <c r="Q1" t="str">
        <f>'Total Electric Power Industry'!Q1</f>
        <v>GT</v>
      </c>
      <c r="R1" t="str">
        <f>'Total Electric Power Industry'!R1</f>
        <v>PV</v>
      </c>
      <c r="S1" t="str">
        <f>'Total Electric Power Industry'!S1</f>
        <v>Solar Thermal</v>
      </c>
      <c r="T1" t="str">
        <f>'Total Electric Power Industry'!T1</f>
        <v>Coal</v>
      </c>
      <c r="U1" t="str">
        <f>'Total Electric Power Industry'!U1</f>
        <v>IGCC</v>
      </c>
    </row>
    <row r="2" spans="1:21">
      <c r="A2" t="str">
        <f>PopulationWeights!A2</f>
        <v>NWP</v>
      </c>
      <c r="B2">
        <f>SUMPRODUCT('Total Electric Power Industry'!B$2:B$50,PopulationWeights!$B$17:$B$65)</f>
        <v>60197.235671767885</v>
      </c>
      <c r="C2">
        <f>SUMPRODUCT('Total Electric Power Industry'!C$2:C$50,PopulationWeights!$B$17:$B$65)</f>
        <v>13341.56315289448</v>
      </c>
      <c r="D2">
        <f>SUMPRODUCT('Total Electric Power Industry'!D$2:D$50,PopulationWeights!$B$17:$B$65)</f>
        <v>34992.482795295058</v>
      </c>
      <c r="E2">
        <f>SUMPRODUCT('Total Electric Power Industry'!E$2:E$50,PopulationWeights!$B$17:$B$65)</f>
        <v>8813.8034984964816</v>
      </c>
      <c r="F2">
        <f>SUMPRODUCT('Total Electric Power Industry'!F$2:F$50,PopulationWeights!$B$17:$B$65)</f>
        <v>150.64970933774043</v>
      </c>
      <c r="G2">
        <f>SUMPRODUCT('Total Electric Power Industry'!G$2:G$50,PopulationWeights!$B$17:$B$65)</f>
        <v>645.78676640473714</v>
      </c>
      <c r="H2">
        <f>SUMPRODUCT('Total Electric Power Industry'!H$2:H$50,PopulationWeights!$B$17:$B$65)</f>
        <v>1127.1744368839647</v>
      </c>
      <c r="I2">
        <f>SUMPRODUCT('Total Electric Power Industry'!I$2:I$50,PopulationWeights!$B$17:$B$65)</f>
        <v>0.2812193958676496</v>
      </c>
      <c r="J2">
        <f>SUMPRODUCT('Total Electric Power Industry'!J$2:J$50,PopulationWeights!$B$17:$B$65)</f>
        <v>605.60297525451745</v>
      </c>
      <c r="K2">
        <f>SUMPRODUCT('Total Electric Power Industry'!K$2:K$50,PopulationWeights!$B$17:$B$65)</f>
        <v>57.416444041540174</v>
      </c>
      <c r="L2">
        <f>SUMPRODUCT('Total Electric Power Industry'!L$2:L$50,PopulationWeights!$B$17:$B$65)</f>
        <v>318.41334949770169</v>
      </c>
      <c r="M2">
        <f>SUMPRODUCT('Total Electric Power Industry'!M$2:M$50,PopulationWeights!$B$17:$B$65)</f>
        <v>0.46670452931226958</v>
      </c>
      <c r="N2">
        <f>SUMPRODUCT('Total Electric Power Industry'!N$2:N$50,PopulationWeights!$B$17:$B$65)</f>
        <v>64.739345437672881</v>
      </c>
      <c r="O2">
        <f>SUMPRODUCT('Total Electric Power Industry'!O$2:O$50,PopulationWeights!$B$17:$B$65)</f>
        <v>79.477610741767137</v>
      </c>
      <c r="P2">
        <f>SUMPRODUCT('Total Electric Power Industry'!P$2:P$50,PopulationWeights!$B$17:$B$65)</f>
        <v>6923.0578856799166</v>
      </c>
      <c r="Q2">
        <f>SUMPRODUCT('Total Electric Power Industry'!Q$2:Q$50,PopulationWeights!$B$17:$B$65)</f>
        <v>1890.7456128165661</v>
      </c>
      <c r="R2">
        <f>SUMPRODUCT('Total Electric Power Industry'!R$2:R$50,PopulationWeights!$B$17:$B$65)</f>
        <v>0.31767438873124448</v>
      </c>
      <c r="S2">
        <f>SUMPRODUCT('Total Electric Power Industry'!S$2:S$50,PopulationWeights!$B$17:$B$65)</f>
        <v>0.14903014058102507</v>
      </c>
      <c r="T2">
        <f>SUMPRODUCT('Total Electric Power Industry'!T$2:T$50,PopulationWeights!$B$17:$B$65)</f>
        <v>13341.56315289448</v>
      </c>
      <c r="U2">
        <f>SUMPRODUCT('Total Electric Power Industry'!U$2:U$50,PopulationWeights!$B$17:$B$65)</f>
        <v>0</v>
      </c>
    </row>
    <row r="3" spans="1:21">
      <c r="A3" t="str">
        <f>PopulationWeights!A3</f>
        <v>MAPP</v>
      </c>
      <c r="B3">
        <f>SUMPRODUCT('Total Electric Power Industry'!B$2:B$50,PopulationWeights!$C$17:$C$65)</f>
        <v>39258.572371631926</v>
      </c>
      <c r="C3">
        <f>SUMPRODUCT('Total Electric Power Industry'!C$2:C$50,PopulationWeights!$C$17:$C$65)</f>
        <v>20904.493693453322</v>
      </c>
      <c r="D3">
        <f>SUMPRODUCT('Total Electric Power Industry'!D$2:D$50,PopulationWeights!$C$17:$C$65)</f>
        <v>2769.8259518535938</v>
      </c>
      <c r="E3">
        <f>SUMPRODUCT('Total Electric Power Industry'!E$2:E$50,PopulationWeights!$C$17:$C$65)</f>
        <v>7531.1827513327398</v>
      </c>
      <c r="F3">
        <f>SUMPRODUCT('Total Electric Power Industry'!F$2:F$50,PopulationWeights!$C$17:$C$65)</f>
        <v>2777.1885072241766</v>
      </c>
      <c r="G3">
        <f>SUMPRODUCT('Total Electric Power Industry'!G$2:G$50,PopulationWeights!$C$17:$C$65)</f>
        <v>1231.9566940483874</v>
      </c>
      <c r="H3">
        <f>SUMPRODUCT('Total Electric Power Industry'!H$2:H$50,PopulationWeights!$C$17:$C$65)</f>
        <v>3668.2936288133119</v>
      </c>
      <c r="I3">
        <f>SUMPRODUCT('Total Electric Power Industry'!I$2:I$50,PopulationWeights!$C$17:$C$65)</f>
        <v>8</v>
      </c>
      <c r="J3">
        <f>SUMPRODUCT('Total Electric Power Industry'!J$2:J$50,PopulationWeights!$C$17:$C$65)</f>
        <v>171.93222089400248</v>
      </c>
      <c r="K3">
        <f>SUMPRODUCT('Total Electric Power Industry'!K$2:K$50,PopulationWeights!$C$17:$C$65)</f>
        <v>181.11111014884028</v>
      </c>
      <c r="L3">
        <f>SUMPRODUCT('Total Electric Power Industry'!L$2:L$50,PopulationWeights!$C$17:$C$65)</f>
        <v>0</v>
      </c>
      <c r="M3">
        <f>SUMPRODUCT('Total Electric Power Industry'!M$2:M$50,PopulationWeights!$C$17:$C$65)</f>
        <v>0</v>
      </c>
      <c r="N3">
        <f>SUMPRODUCT('Total Electric Power Industry'!N$2:N$50,PopulationWeights!$C$17:$C$65)</f>
        <v>0</v>
      </c>
      <c r="O3">
        <f>SUMPRODUCT('Total Electric Power Industry'!O$2:O$50,PopulationWeights!$C$17:$C$65)</f>
        <v>14.587813863546799</v>
      </c>
      <c r="P3">
        <f>SUMPRODUCT('Total Electric Power Industry'!P$2:P$50,PopulationWeights!$C$17:$C$65)</f>
        <v>3232.2600951156601</v>
      </c>
      <c r="Q3">
        <f>SUMPRODUCT('Total Electric Power Industry'!Q$2:Q$50,PopulationWeights!$C$17:$C$65)</f>
        <v>4298.9226562170807</v>
      </c>
      <c r="R3">
        <f>SUMPRODUCT('Total Electric Power Industry'!R$2:R$50,PopulationWeights!$C$17:$C$65)</f>
        <v>0</v>
      </c>
      <c r="S3">
        <f>SUMPRODUCT('Total Electric Power Industry'!S$2:S$50,PopulationWeights!$C$17:$C$65)</f>
        <v>0</v>
      </c>
      <c r="T3">
        <f>SUMPRODUCT('Total Electric Power Industry'!T$2:T$50,PopulationWeights!$C$17:$C$65)</f>
        <v>20904.493693453322</v>
      </c>
      <c r="U3">
        <f>SUMPRODUCT('Total Electric Power Industry'!U$2:U$50,PopulationWeights!$C$17:$C$65)</f>
        <v>0</v>
      </c>
    </row>
    <row r="4" spans="1:21">
      <c r="A4" t="str">
        <f>PopulationWeights!A4</f>
        <v>NE</v>
      </c>
      <c r="B4">
        <f>SUMPRODUCT('Total Electric Power Industry'!B$2:B$50,PopulationWeights!$D$17:$D$65)</f>
        <v>33132</v>
      </c>
      <c r="C4">
        <f>SUMPRODUCT('Total Electric Power Industry'!C$2:C$50,PopulationWeights!$D$17:$D$65)</f>
        <v>2936</v>
      </c>
      <c r="D4">
        <f>SUMPRODUCT('Total Electric Power Industry'!D$2:D$50,PopulationWeights!$D$17:$D$65)</f>
        <v>1954</v>
      </c>
      <c r="E4">
        <f>SUMPRODUCT('Total Electric Power Industry'!E$2:E$50,PopulationWeights!$D$17:$D$65)</f>
        <v>12995</v>
      </c>
      <c r="F4">
        <f>SUMPRODUCT('Total Electric Power Industry'!F$2:F$50,PopulationWeights!$D$17:$D$65)</f>
        <v>7799</v>
      </c>
      <c r="G4">
        <f>SUMPRODUCT('Total Electric Power Industry'!G$2:G$50,PopulationWeights!$D$17:$D$65)</f>
        <v>5</v>
      </c>
      <c r="H4">
        <f>SUMPRODUCT('Total Electric Power Industry'!H$2:H$50,PopulationWeights!$D$17:$D$65)</f>
        <v>4387</v>
      </c>
      <c r="I4">
        <f>SUMPRODUCT('Total Electric Power Industry'!I$2:I$50,PopulationWeights!$D$17:$D$65)</f>
        <v>0</v>
      </c>
      <c r="J4">
        <f>SUMPRODUCT('Total Electric Power Industry'!J$2:J$50,PopulationWeights!$D$17:$D$65)</f>
        <v>848</v>
      </c>
      <c r="K4">
        <f>SUMPRODUCT('Total Electric Power Industry'!K$2:K$50,PopulationWeights!$D$17:$D$65)</f>
        <v>532</v>
      </c>
      <c r="L4">
        <f>SUMPRODUCT('Total Electric Power Industry'!L$2:L$50,PopulationWeights!$D$17:$D$65)</f>
        <v>1647</v>
      </c>
      <c r="M4">
        <f>SUMPRODUCT('Total Electric Power Industry'!M$2:M$50,PopulationWeights!$D$17:$D$65)</f>
        <v>0</v>
      </c>
      <c r="N4">
        <f>SUMPRODUCT('Total Electric Power Industry'!N$2:N$50,PopulationWeights!$D$17:$D$65)</f>
        <v>0</v>
      </c>
      <c r="O4">
        <f>SUMPRODUCT('Total Electric Power Industry'!O$2:O$50,PopulationWeights!$D$17:$D$65)</f>
        <v>27</v>
      </c>
      <c r="P4">
        <f>SUMPRODUCT('Total Electric Power Industry'!P$2:P$50,PopulationWeights!$D$17:$D$65)</f>
        <v>11464.752028386987</v>
      </c>
      <c r="Q4">
        <f>SUMPRODUCT('Total Electric Power Industry'!Q$2:Q$50,PopulationWeights!$D$17:$D$65)</f>
        <v>1530.2479716130124</v>
      </c>
      <c r="R4">
        <f>SUMPRODUCT('Total Electric Power Industry'!R$2:R$50,PopulationWeights!$D$17:$D$65)</f>
        <v>0</v>
      </c>
      <c r="S4">
        <f>SUMPRODUCT('Total Electric Power Industry'!S$2:S$50,PopulationWeights!$D$17:$D$65)</f>
        <v>0</v>
      </c>
      <c r="T4">
        <f>SUMPRODUCT('Total Electric Power Industry'!T$2:T$50,PopulationWeights!$D$17:$D$65)</f>
        <v>2936</v>
      </c>
      <c r="U4">
        <f>SUMPRODUCT('Total Electric Power Industry'!U$2:U$50,PopulationWeights!$D$17:$D$65)</f>
        <v>0</v>
      </c>
    </row>
    <row r="5" spans="1:21">
      <c r="A5" t="str">
        <f>PopulationWeights!A5</f>
        <v>MAIN</v>
      </c>
      <c r="B5">
        <f>SUMPRODUCT('Total Electric Power Industry'!B$2:B$50,PopulationWeights!$E$17:$E$65)</f>
        <v>66494.64148593416</v>
      </c>
      <c r="C5">
        <f>SUMPRODUCT('Total Electric Power Industry'!C$2:C$50,PopulationWeights!$E$17:$E$65)</f>
        <v>28314.495771998612</v>
      </c>
      <c r="D5">
        <f>SUMPRODUCT('Total Electric Power Industry'!D$2:D$50,PopulationWeights!$E$17:$E$65)</f>
        <v>755.21350149259661</v>
      </c>
      <c r="E5">
        <f>SUMPRODUCT('Total Electric Power Industry'!E$2:E$50,PopulationWeights!$E$17:$E$65)</f>
        <v>20476.01409024428</v>
      </c>
      <c r="F5">
        <f>SUMPRODUCT('Total Electric Power Industry'!F$2:F$50,PopulationWeights!$E$17:$E$65)</f>
        <v>2543.9852006605015</v>
      </c>
      <c r="G5">
        <f>SUMPRODUCT('Total Electric Power Industry'!G$2:G$50,PopulationWeights!$E$17:$E$65)</f>
        <v>79.874894985081681</v>
      </c>
      <c r="H5">
        <f>SUMPRODUCT('Total Electric Power Industry'!H$2:H$50,PopulationWeights!$E$17:$E$65)</f>
        <v>13441.915303367397</v>
      </c>
      <c r="I5">
        <f>SUMPRODUCT('Total Electric Power Industry'!I$2:I$50,PopulationWeights!$E$17:$E$65)</f>
        <v>47</v>
      </c>
      <c r="J5">
        <f>SUMPRODUCT('Total Electric Power Industry'!J$2:J$50,PopulationWeights!$E$17:$E$65)</f>
        <v>169.51297845912995</v>
      </c>
      <c r="K5">
        <f>SUMPRODUCT('Total Electric Power Industry'!K$2:K$50,PopulationWeights!$E$17:$E$65)</f>
        <v>206.81257961459107</v>
      </c>
      <c r="L5">
        <f>SUMPRODUCT('Total Electric Power Industry'!L$2:L$50,PopulationWeights!$E$17:$E$65)</f>
        <v>421.40497897551887</v>
      </c>
      <c r="M5">
        <f>SUMPRODUCT('Total Electric Power Industry'!M$2:M$50,PopulationWeights!$E$17:$E$65)</f>
        <v>0</v>
      </c>
      <c r="N5">
        <f>SUMPRODUCT('Total Electric Power Industry'!N$2:N$50,PopulationWeights!$E$17:$E$65)</f>
        <v>0</v>
      </c>
      <c r="O5">
        <f>SUMPRODUCT('Total Electric Power Industry'!O$2:O$50,PopulationWeights!$E$17:$E$65)</f>
        <v>37.412186136453201</v>
      </c>
      <c r="P5">
        <f>SUMPRODUCT('Total Electric Power Industry'!P$2:P$50,PopulationWeights!$E$17:$E$65)</f>
        <v>5498.8655976796845</v>
      </c>
      <c r="Q5">
        <f>SUMPRODUCT('Total Electric Power Industry'!Q$2:Q$50,PopulationWeights!$E$17:$E$65)</f>
        <v>14977.148492564602</v>
      </c>
      <c r="R5">
        <f>SUMPRODUCT('Total Electric Power Industry'!R$2:R$50,PopulationWeights!$E$17:$E$65)</f>
        <v>0</v>
      </c>
      <c r="S5">
        <f>SUMPRODUCT('Total Electric Power Industry'!S$2:S$50,PopulationWeights!$E$17:$E$65)</f>
        <v>0</v>
      </c>
      <c r="T5">
        <f>SUMPRODUCT('Total Electric Power Industry'!T$2:T$50,PopulationWeights!$E$17:$E$65)</f>
        <v>28314.495771998612</v>
      </c>
      <c r="U5">
        <f>SUMPRODUCT('Total Electric Power Industry'!U$2:U$50,PopulationWeights!$E$17:$E$65)</f>
        <v>0</v>
      </c>
    </row>
    <row r="6" spans="1:21">
      <c r="A6" t="str">
        <f>PopulationWeights!A6</f>
        <v>NY</v>
      </c>
      <c r="B6">
        <f>SUMPRODUCT('Total Electric Power Industry'!B$2:B$50,PopulationWeights!$F$17:$F$65)</f>
        <v>37842</v>
      </c>
      <c r="C6">
        <f>SUMPRODUCT('Total Electric Power Industry'!C$2:C$50,PopulationWeights!$F$17:$F$65)</f>
        <v>4201</v>
      </c>
      <c r="D6">
        <f>SUMPRODUCT('Total Electric Power Industry'!D$2:D$50,PopulationWeights!$F$17:$F$65)</f>
        <v>4210</v>
      </c>
      <c r="E6">
        <f>SUMPRODUCT('Total Electric Power Industry'!E$2:E$50,PopulationWeights!$F$17:$F$65)</f>
        <v>15274</v>
      </c>
      <c r="F6">
        <f>SUMPRODUCT('Total Electric Power Industry'!F$2:F$50,PopulationWeights!$F$17:$F$65)</f>
        <v>7407</v>
      </c>
      <c r="G6">
        <f>SUMPRODUCT('Total Electric Power Industry'!G$2:G$50,PopulationWeights!$F$17:$F$65)</f>
        <v>48</v>
      </c>
      <c r="H6">
        <f>SUMPRODUCT('Total Electric Power Industry'!H$2:H$50,PopulationWeights!$F$17:$F$65)</f>
        <v>5067</v>
      </c>
      <c r="I6">
        <f>SUMPRODUCT('Total Electric Power Industry'!I$2:I$50,PopulationWeights!$F$17:$F$65)</f>
        <v>0</v>
      </c>
      <c r="J6">
        <f>SUMPRODUCT('Total Electric Power Industry'!J$2:J$50,PopulationWeights!$F$17:$F$65)</f>
        <v>37</v>
      </c>
      <c r="K6">
        <f>SUMPRODUCT('Total Electric Power Industry'!K$2:K$50,PopulationWeights!$F$17:$F$65)</f>
        <v>301</v>
      </c>
      <c r="L6">
        <f>SUMPRODUCT('Total Electric Power Industry'!L$2:L$50,PopulationWeights!$F$17:$F$65)</f>
        <v>1297</v>
      </c>
      <c r="M6">
        <f>SUMPRODUCT('Total Electric Power Industry'!M$2:M$50,PopulationWeights!$F$17:$F$65)</f>
        <v>0</v>
      </c>
      <c r="N6">
        <f>SUMPRODUCT('Total Electric Power Industry'!N$2:N$50,PopulationWeights!$F$17:$F$65)</f>
        <v>0</v>
      </c>
      <c r="O6">
        <f>SUMPRODUCT('Total Electric Power Industry'!O$2:O$50,PopulationWeights!$F$17:$F$65)</f>
        <v>0</v>
      </c>
      <c r="P6">
        <f>SUMPRODUCT('Total Electric Power Industry'!P$2:P$50,PopulationWeights!$F$17:$F$65)</f>
        <v>11506.813564004022</v>
      </c>
      <c r="Q6">
        <f>SUMPRODUCT('Total Electric Power Industry'!Q$2:Q$50,PopulationWeights!$F$17:$F$65)</f>
        <v>3767.1864359959782</v>
      </c>
      <c r="R6">
        <f>SUMPRODUCT('Total Electric Power Industry'!R$2:R$50,PopulationWeights!$F$17:$F$65)</f>
        <v>0</v>
      </c>
      <c r="S6">
        <f>SUMPRODUCT('Total Electric Power Industry'!S$2:S$50,PopulationWeights!$F$17:$F$65)</f>
        <v>0</v>
      </c>
      <c r="T6">
        <f>SUMPRODUCT('Total Electric Power Industry'!T$2:T$50,PopulationWeights!$F$17:$F$65)</f>
        <v>4201</v>
      </c>
      <c r="U6">
        <f>SUMPRODUCT('Total Electric Power Industry'!U$2:U$50,PopulationWeights!$F$17:$F$65)</f>
        <v>0</v>
      </c>
    </row>
    <row r="7" spans="1:21">
      <c r="A7" t="str">
        <f>PopulationWeights!A7</f>
        <v>ECAR</v>
      </c>
      <c r="B7">
        <f>SUMPRODUCT('Total Electric Power Industry'!B$2:B$50,PopulationWeights!$G$17:$G$65)</f>
        <v>142508.02281378815</v>
      </c>
      <c r="C7">
        <f>SUMPRODUCT('Total Electric Power Industry'!C$2:C$50,PopulationWeights!$G$17:$G$65)</f>
        <v>88643.914121900118</v>
      </c>
      <c r="D7">
        <f>SUMPRODUCT('Total Electric Power Industry'!D$2:D$50,PopulationWeights!$G$17:$G$65)</f>
        <v>1818.8296264732867</v>
      </c>
      <c r="E7">
        <f>SUMPRODUCT('Total Electric Power Industry'!E$2:E$50,PopulationWeights!$G$17:$G$65)</f>
        <v>33462.177840572709</v>
      </c>
      <c r="F7">
        <f>SUMPRODUCT('Total Electric Power Industry'!F$2:F$50,PopulationWeights!$G$17:$G$65)</f>
        <v>5209.2671219188032</v>
      </c>
      <c r="G7">
        <f>SUMPRODUCT('Total Electric Power Industry'!G$2:G$50,PopulationWeights!$G$17:$G$65)</f>
        <v>107.00173360647463</v>
      </c>
      <c r="H7">
        <f>SUMPRODUCT('Total Electric Power Industry'!H$2:H$50,PopulationWeights!$G$17:$G$65)</f>
        <v>9002.2112936747126</v>
      </c>
      <c r="I7">
        <f>SUMPRODUCT('Total Electric Power Industry'!I$2:I$50,PopulationWeights!$G$17:$G$65)</f>
        <v>853.25985849213441</v>
      </c>
      <c r="J7">
        <f>SUMPRODUCT('Total Electric Power Industry'!J$2:J$50,PopulationWeights!$G$17:$G$65)</f>
        <v>404.27253859294876</v>
      </c>
      <c r="K7">
        <f>SUMPRODUCT('Total Electric Power Industry'!K$2:K$50,PopulationWeights!$G$17:$G$65)</f>
        <v>306.28274593001015</v>
      </c>
      <c r="L7">
        <f>SUMPRODUCT('Total Electric Power Industry'!L$2:L$50,PopulationWeights!$G$17:$G$65)</f>
        <v>2701.8263045442568</v>
      </c>
      <c r="M7">
        <f>SUMPRODUCT('Total Electric Power Industry'!M$2:M$50,PopulationWeights!$G$17:$G$65)</f>
        <v>0</v>
      </c>
      <c r="N7">
        <f>SUMPRODUCT('Total Electric Power Industry'!N$2:N$50,PopulationWeights!$G$17:$G$65)</f>
        <v>0</v>
      </c>
      <c r="O7">
        <f>SUMPRODUCT('Total Electric Power Industry'!O$2:O$50,PopulationWeights!$G$17:$G$65)</f>
        <v>0</v>
      </c>
      <c r="P7">
        <f>SUMPRODUCT('Total Electric Power Industry'!P$2:P$50,PopulationWeights!$G$17:$G$65)</f>
        <v>13783.386585671982</v>
      </c>
      <c r="Q7">
        <f>SUMPRODUCT('Total Electric Power Industry'!Q$2:Q$50,PopulationWeights!$G$17:$G$65)</f>
        <v>19678.791254900727</v>
      </c>
      <c r="R7">
        <f>SUMPRODUCT('Total Electric Power Industry'!R$2:R$50,PopulationWeights!$G$17:$G$65)</f>
        <v>0</v>
      </c>
      <c r="S7">
        <f>SUMPRODUCT('Total Electric Power Industry'!S$2:S$50,PopulationWeights!$G$17:$G$65)</f>
        <v>0</v>
      </c>
      <c r="T7">
        <f>SUMPRODUCT('Total Electric Power Industry'!T$2:T$50,PopulationWeights!$G$17:$G$65)</f>
        <v>88339.414121900118</v>
      </c>
      <c r="U7">
        <f>SUMPRODUCT('Total Electric Power Industry'!U$2:U$50,PopulationWeights!$G$17:$G$65)</f>
        <v>304.5</v>
      </c>
    </row>
    <row r="8" spans="1:21">
      <c r="A8" t="str">
        <f>PopulationWeights!A8</f>
        <v>MAAC</v>
      </c>
      <c r="B8">
        <f>SUMPRODUCT('Total Electric Power Industry'!B$2:B$50,PopulationWeights!$H$17:$H$65)</f>
        <v>68221.096570122856</v>
      </c>
      <c r="C8">
        <f>SUMPRODUCT('Total Electric Power Industry'!C$2:C$50,PopulationWeights!$H$17:$H$65)</f>
        <v>21934.017161509524</v>
      </c>
      <c r="D8">
        <f>SUMPRODUCT('Total Electric Power Industry'!D$2:D$50,PopulationWeights!$H$17:$H$65)</f>
        <v>1117.2378053565285</v>
      </c>
      <c r="E8">
        <f>SUMPRODUCT('Total Electric Power Industry'!E$2:E$50,PopulationWeights!$H$17:$H$65)</f>
        <v>18484.518910584709</v>
      </c>
      <c r="F8">
        <f>SUMPRODUCT('Total Electric Power Industry'!F$2:F$50,PopulationWeights!$H$17:$H$65)</f>
        <v>11276.675224326618</v>
      </c>
      <c r="G8">
        <f>SUMPRODUCT('Total Electric Power Industry'!G$2:G$50,PopulationWeights!$H$17:$H$65)</f>
        <v>98.972833356649176</v>
      </c>
      <c r="H8">
        <f>SUMPRODUCT('Total Electric Power Industry'!H$2:H$50,PopulationWeights!$H$17:$H$65)</f>
        <v>12555.357964682544</v>
      </c>
      <c r="I8">
        <f>SUMPRODUCT('Total Electric Power Industry'!I$2:I$50,PopulationWeights!$H$17:$H$65)</f>
        <v>555.74014150786559</v>
      </c>
      <c r="J8">
        <f>SUMPRODUCT('Total Electric Power Industry'!J$2:J$50,PopulationWeights!$H$17:$H$65)</f>
        <v>83.529106817583411</v>
      </c>
      <c r="K8">
        <f>SUMPRODUCT('Total Electric Power Industry'!K$2:K$50,PopulationWeights!$H$17:$H$65)</f>
        <v>573.15412961448544</v>
      </c>
      <c r="L8">
        <f>SUMPRODUCT('Total Electric Power Industry'!L$2:L$50,PopulationWeights!$H$17:$H$65)</f>
        <v>1532.685837935154</v>
      </c>
      <c r="M8">
        <f>SUMPRODUCT('Total Electric Power Industry'!M$2:M$50,PopulationWeights!$H$17:$H$65)</f>
        <v>0</v>
      </c>
      <c r="N8">
        <f>SUMPRODUCT('Total Electric Power Industry'!N$2:N$50,PopulationWeights!$H$17:$H$65)</f>
        <v>0</v>
      </c>
      <c r="O8">
        <f>SUMPRODUCT('Total Electric Power Industry'!O$2:O$50,PopulationWeights!$H$17:$H$65)</f>
        <v>11</v>
      </c>
      <c r="P8">
        <f>SUMPRODUCT('Total Electric Power Industry'!P$2:P$50,PopulationWeights!$H$17:$H$65)</f>
        <v>11222.756459722415</v>
      </c>
      <c r="Q8">
        <f>SUMPRODUCT('Total Electric Power Industry'!Q$2:Q$50,PopulationWeights!$H$17:$H$65)</f>
        <v>7261.7624508622966</v>
      </c>
      <c r="R8">
        <f>SUMPRODUCT('Total Electric Power Industry'!R$2:R$50,PopulationWeights!$H$17:$H$65)</f>
        <v>0</v>
      </c>
      <c r="S8">
        <f>SUMPRODUCT('Total Electric Power Industry'!S$2:S$50,PopulationWeights!$H$17:$H$65)</f>
        <v>0</v>
      </c>
      <c r="T8">
        <f>SUMPRODUCT('Total Electric Power Industry'!T$2:T$50,PopulationWeights!$H$17:$H$65)</f>
        <v>21934.017161509524</v>
      </c>
      <c r="U8">
        <f>SUMPRODUCT('Total Electric Power Industry'!U$2:U$50,PopulationWeights!$H$17:$H$65)</f>
        <v>0</v>
      </c>
    </row>
    <row r="9" spans="1:21">
      <c r="A9" t="str">
        <f>PopulationWeights!A9</f>
        <v>CNV</v>
      </c>
      <c r="B9">
        <f>SUMPRODUCT('Total Electric Power Industry'!B$2:B$50,PopulationWeights!$I$17:$I$65)</f>
        <v>58236.226476189535</v>
      </c>
      <c r="C9">
        <f>SUMPRODUCT('Total Electric Power Industry'!C$2:C$50,PopulationWeights!$I$17:$I$65)</f>
        <v>388.53449214896801</v>
      </c>
      <c r="D9">
        <f>SUMPRODUCT('Total Electric Power Industry'!D$2:D$50,PopulationWeights!$I$17:$I$65)</f>
        <v>10065.939876291259</v>
      </c>
      <c r="E9">
        <f>SUMPRODUCT('Total Electric Power Industry'!E$2:E$50,PopulationWeights!$I$17:$I$65)</f>
        <v>33397.985471663735</v>
      </c>
      <c r="F9">
        <f>SUMPRODUCT('Total Electric Power Industry'!F$2:F$50,PopulationWeights!$I$17:$I$65)</f>
        <v>836.99718360111876</v>
      </c>
      <c r="G9">
        <f>SUMPRODUCT('Total Electric Power Industry'!G$2:G$50,PopulationWeights!$I$17:$I$65)</f>
        <v>2020.5791198389775</v>
      </c>
      <c r="H9">
        <f>SUMPRODUCT('Total Electric Power Industry'!H$2:H$50,PopulationWeights!$I$17:$I$65)</f>
        <v>4318.8255631160355</v>
      </c>
      <c r="I9">
        <f>SUMPRODUCT('Total Electric Power Industry'!I$2:I$50,PopulationWeights!$I$17:$I$65)</f>
        <v>234.71878060413235</v>
      </c>
      <c r="J9">
        <f>SUMPRODUCT('Total Electric Power Industry'!J$2:J$50,PopulationWeights!$I$17:$I$65)</f>
        <v>590.29276313634989</v>
      </c>
      <c r="K9">
        <f>SUMPRODUCT('Total Electric Power Industry'!K$2:K$50,PopulationWeights!$I$17:$I$65)</f>
        <v>347.58355595845978</v>
      </c>
      <c r="L9">
        <f>SUMPRODUCT('Total Electric Power Industry'!L$2:L$50,PopulationWeights!$I$17:$I$65)</f>
        <v>3683.5866505022982</v>
      </c>
      <c r="M9">
        <f>SUMPRODUCT('Total Electric Power Industry'!M$2:M$50,PopulationWeights!$I$17:$I$65)</f>
        <v>389.53329547068773</v>
      </c>
      <c r="N9">
        <f>SUMPRODUCT('Total Electric Power Industry'!N$2:N$50,PopulationWeights!$I$17:$I$65)</f>
        <v>1953.6592972837568</v>
      </c>
      <c r="O9">
        <f>SUMPRODUCT('Total Electric Power Industry'!O$2:O$50,PopulationWeights!$I$17:$I$65)</f>
        <v>7.9904265737576967</v>
      </c>
      <c r="P9">
        <f>SUMPRODUCT('Total Electric Power Industry'!P$2:P$50,PopulationWeights!$I$17:$I$65)</f>
        <v>17343.478176651453</v>
      </c>
      <c r="Q9">
        <f>SUMPRODUCT('Total Electric Power Industry'!Q$2:Q$50,PopulationWeights!$I$17:$I$65)</f>
        <v>16054.507295012279</v>
      </c>
      <c r="R9">
        <f>SUMPRODUCT('Total Electric Power Industry'!R$2:R$50,PopulationWeights!$I$17:$I$65)</f>
        <v>265.14581230112941</v>
      </c>
      <c r="S9">
        <f>SUMPRODUCT('Total Electric Power Industry'!S$2:S$50,PopulationWeights!$I$17:$I$65)</f>
        <v>124.38748316955831</v>
      </c>
      <c r="T9">
        <f>SUMPRODUCT('Total Electric Power Industry'!T$2:T$50,PopulationWeights!$I$17:$I$65)</f>
        <v>388.53449214896801</v>
      </c>
      <c r="U9">
        <f>SUMPRODUCT('Total Electric Power Industry'!U$2:U$50,PopulationWeights!$I$17:$I$65)</f>
        <v>0</v>
      </c>
    </row>
    <row r="10" spans="1:21">
      <c r="A10" t="str">
        <f>PopulationWeights!A10</f>
        <v>RA</v>
      </c>
      <c r="B10">
        <f>SUMPRODUCT('Total Electric Power Industry'!B$2:B$50,PopulationWeights!$J$17:$J$65)</f>
        <v>53137.966152904854</v>
      </c>
      <c r="C10">
        <f>SUMPRODUCT('Total Electric Power Industry'!C$2:C$50,PopulationWeights!$J$17:$J$65)</f>
        <v>18602.924961275236</v>
      </c>
      <c r="D10">
        <f>SUMPRODUCT('Total Electric Power Industry'!D$2:D$50,PopulationWeights!$J$17:$J$65)</f>
        <v>4393.6799513340029</v>
      </c>
      <c r="E10">
        <f>SUMPRODUCT('Total Electric Power Industry'!E$2:E$50,PopulationWeights!$J$17:$J$65)</f>
        <v>24207.496323517396</v>
      </c>
      <c r="F10">
        <f>SUMPRODUCT('Total Electric Power Industry'!F$2:F$50,PopulationWeights!$J$17:$J$65)</f>
        <v>420.33002647848701</v>
      </c>
      <c r="G10">
        <f>SUMPRODUCT('Total Electric Power Industry'!G$2:G$50,PopulationWeights!$J$17:$J$65)</f>
        <v>610.20505676454252</v>
      </c>
      <c r="H10">
        <f>SUMPRODUCT('Total Electric Power Industry'!H$2:H$50,PopulationWeights!$J$17:$J$65)</f>
        <v>3971.5160603671302</v>
      </c>
      <c r="I10">
        <f>SUMPRODUCT('Total Electric Power Industry'!I$2:I$50,PopulationWeights!$J$17:$J$65)</f>
        <v>11.585825161554535</v>
      </c>
      <c r="J10">
        <f>SUMPRODUCT('Total Electric Power Industry'!J$2:J$50,PopulationWeights!$J$17:$J$65)</f>
        <v>3.2272493486224332</v>
      </c>
      <c r="K10">
        <f>SUMPRODUCT('Total Electric Power Industry'!K$2:K$50,PopulationWeights!$J$17:$J$65)</f>
        <v>20.855983137745788</v>
      </c>
      <c r="L10">
        <f>SUMPRODUCT('Total Electric Power Industry'!L$2:L$50,PopulationWeights!$J$17:$J$65)</f>
        <v>779</v>
      </c>
      <c r="M10">
        <f>SUMPRODUCT('Total Electric Power Industry'!M$2:M$50,PopulationWeights!$J$17:$J$65)</f>
        <v>8</v>
      </c>
      <c r="N10">
        <f>SUMPRODUCT('Total Electric Power Industry'!N$2:N$50,PopulationWeights!$J$17:$J$65)</f>
        <v>102.60135727857019</v>
      </c>
      <c r="O10">
        <f>SUMPRODUCT('Total Electric Power Industry'!O$2:O$50,PopulationWeights!$J$17:$J$65)</f>
        <v>8.9210217986016751</v>
      </c>
      <c r="P10">
        <f>SUMPRODUCT('Total Electric Power Industry'!P$2:P$50,PopulationWeights!$J$17:$J$65)</f>
        <v>18778.513424257693</v>
      </c>
      <c r="Q10">
        <f>SUMPRODUCT('Total Electric Power Industry'!Q$2:Q$50,PopulationWeights!$J$17:$J$65)</f>
        <v>5428.9828992597068</v>
      </c>
      <c r="R10">
        <f>SUMPRODUCT('Total Electric Power Industry'!R$2:R$50,PopulationWeights!$J$17:$J$65)</f>
        <v>7.9764564159209561</v>
      </c>
      <c r="S10">
        <f>SUMPRODUCT('Total Electric Power Industry'!S$2:S$50,PopulationWeights!$J$17:$J$65)</f>
        <v>2.3543584079043663E-2</v>
      </c>
      <c r="T10">
        <f>SUMPRODUCT('Total Electric Power Industry'!T$2:T$50,PopulationWeights!$J$17:$J$65)</f>
        <v>18602.924961275236</v>
      </c>
      <c r="U10">
        <f>SUMPRODUCT('Total Electric Power Industry'!U$2:U$50,PopulationWeights!$J$17:$J$65)</f>
        <v>0</v>
      </c>
    </row>
    <row r="11" spans="1:21">
      <c r="A11" t="str">
        <f>PopulationWeights!A11</f>
        <v>SPP</v>
      </c>
      <c r="B11">
        <f>SUMPRODUCT('Total Electric Power Industry'!B$2:B$50,PopulationWeights!$K$17:$K$65)</f>
        <v>92697.51355606952</v>
      </c>
      <c r="C11">
        <f>SUMPRODUCT('Total Electric Power Industry'!C$2:C$50,PopulationWeights!$K$17:$K$65)</f>
        <v>25479.697218262161</v>
      </c>
      <c r="D11">
        <f>SUMPRODUCT('Total Electric Power Industry'!D$2:D$50,PopulationWeights!$K$17:$K$65)</f>
        <v>2675.094179774138</v>
      </c>
      <c r="E11">
        <f>SUMPRODUCT('Total Electric Power Industry'!E$2:E$50,PopulationWeights!$K$17:$K$65)</f>
        <v>54661.438844176781</v>
      </c>
      <c r="F11">
        <f>SUMPRODUCT('Total Electric Power Industry'!F$2:F$50,PopulationWeights!$K$17:$K$65)</f>
        <v>1540.7740877849228</v>
      </c>
      <c r="G11">
        <f>SUMPRODUCT('Total Electric Power Industry'!G$2:G$50,PopulationWeights!$K$17:$K$65)</f>
        <v>425.9442158749352</v>
      </c>
      <c r="H11">
        <f>SUMPRODUCT('Total Electric Power Industry'!H$2:H$50,PopulationWeights!$K$17:$K$65)</f>
        <v>6298.3372277461094</v>
      </c>
      <c r="I11">
        <f>SUMPRODUCT('Total Electric Power Industry'!I$2:I$50,PopulationWeights!$K$17:$K$65)</f>
        <v>170.37652322079089</v>
      </c>
      <c r="J11">
        <f>SUMPRODUCT('Total Electric Power Industry'!J$2:J$50,PopulationWeights!$K$17:$K$65)</f>
        <v>744.99956497492099</v>
      </c>
      <c r="K11">
        <f>SUMPRODUCT('Total Electric Power Industry'!K$2:K$50,PopulationWeights!$K$17:$K$65)</f>
        <v>43.560982472638031</v>
      </c>
      <c r="L11">
        <f>SUMPRODUCT('Total Electric Power Industry'!L$2:L$50,PopulationWeights!$K$17:$K$65)</f>
        <v>571.20566605670774</v>
      </c>
      <c r="M11">
        <f>SUMPRODUCT('Total Electric Power Industry'!M$2:M$50,PopulationWeights!$K$17:$K$65)</f>
        <v>0</v>
      </c>
      <c r="N11">
        <f>SUMPRODUCT('Total Electric Power Industry'!N$2:N$50,PopulationWeights!$K$17:$K$65)</f>
        <v>0</v>
      </c>
      <c r="O11">
        <f>SUMPRODUCT('Total Electric Power Industry'!O$2:O$50,PopulationWeights!$K$17:$K$65)</f>
        <v>88.085045725415341</v>
      </c>
      <c r="P11">
        <f>SUMPRODUCT('Total Electric Power Industry'!P$2:P$50,PopulationWeights!$K$17:$K$65)</f>
        <v>38405.329196382605</v>
      </c>
      <c r="Q11">
        <f>SUMPRODUCT('Total Electric Power Industry'!Q$2:Q$50,PopulationWeights!$K$17:$K$65)</f>
        <v>16256.109647794166</v>
      </c>
      <c r="R11">
        <f>SUMPRODUCT('Total Electric Power Industry'!R$2:R$50,PopulationWeights!$K$17:$K$65)</f>
        <v>0</v>
      </c>
      <c r="S11">
        <f>SUMPRODUCT('Total Electric Power Industry'!S$2:S$50,PopulationWeights!$K$17:$K$65)</f>
        <v>0</v>
      </c>
      <c r="T11">
        <f>SUMPRODUCT('Total Electric Power Industry'!T$2:T$50,PopulationWeights!$K$17:$K$65)</f>
        <v>25479.697218262161</v>
      </c>
      <c r="U11">
        <f>SUMPRODUCT('Total Electric Power Industry'!U$2:U$50,PopulationWeights!$K$17:$K$65)</f>
        <v>0</v>
      </c>
    </row>
    <row r="12" spans="1:21">
      <c r="A12" t="str">
        <f>PopulationWeights!A12</f>
        <v>STV</v>
      </c>
      <c r="B12">
        <f>SUMPRODUCT('Total Electric Power Industry'!B$2:B$50,PopulationWeights!$L$17:$L$65)</f>
        <v>166801.35648759874</v>
      </c>
      <c r="C12">
        <f>SUMPRODUCT('Total Electric Power Industry'!C$2:C$50,PopulationWeights!$L$17:$L$65)</f>
        <v>59685.832896142769</v>
      </c>
      <c r="D12">
        <f>SUMPRODUCT('Total Electric Power Industry'!D$2:D$50,PopulationWeights!$L$17:$L$65)</f>
        <v>11826.701474135518</v>
      </c>
      <c r="E12">
        <f>SUMPRODUCT('Total Electric Power Industry'!E$2:E$50,PopulationWeights!$L$17:$L$65)</f>
        <v>52782.912121851565</v>
      </c>
      <c r="F12">
        <f>SUMPRODUCT('Total Electric Power Industry'!F$2:F$50,PopulationWeights!$L$17:$L$65)</f>
        <v>4652.4161608583245</v>
      </c>
      <c r="G12">
        <f>SUMPRODUCT('Total Electric Power Industry'!G$2:G$50,PopulationWeights!$L$17:$L$65)</f>
        <v>29</v>
      </c>
      <c r="H12">
        <f>SUMPRODUCT('Total Electric Power Industry'!H$2:H$50,PopulationWeights!$L$17:$L$65)</f>
        <v>27581.340208997128</v>
      </c>
      <c r="I12">
        <f>SUMPRODUCT('Total Electric Power Industry'!I$2:I$50,PopulationWeights!$L$17:$L$65)</f>
        <v>86.884737186739315</v>
      </c>
      <c r="J12">
        <f>SUMPRODUCT('Total Electric Power Industry'!J$2:J$50,PopulationWeights!$L$17:$L$65)</f>
        <v>2091.0086207862937</v>
      </c>
      <c r="K12">
        <f>SUMPRODUCT('Total Electric Power Industry'!K$2:K$50,PopulationWeights!$L$17:$L$65)</f>
        <v>217.57013766594258</v>
      </c>
      <c r="L12">
        <f>SUMPRODUCT('Total Electric Power Industry'!L$2:L$50,PopulationWeights!$L$17:$L$65)</f>
        <v>7812.8772124883626</v>
      </c>
      <c r="M12">
        <f>SUMPRODUCT('Total Electric Power Industry'!M$2:M$50,PopulationWeights!$L$17:$L$65)</f>
        <v>0</v>
      </c>
      <c r="N12">
        <f>SUMPRODUCT('Total Electric Power Industry'!N$2:N$50,PopulationWeights!$L$17:$L$65)</f>
        <v>0</v>
      </c>
      <c r="O12">
        <f>SUMPRODUCT('Total Electric Power Industry'!O$2:O$50,PopulationWeights!$L$17:$L$65)</f>
        <v>37</v>
      </c>
      <c r="P12">
        <f>SUMPRODUCT('Total Electric Power Industry'!P$2:P$50,PopulationWeights!$L$17:$L$65)</f>
        <v>28772.119765332242</v>
      </c>
      <c r="Q12">
        <f>SUMPRODUCT('Total Electric Power Industry'!Q$2:Q$50,PopulationWeights!$L$17:$L$65)</f>
        <v>24010.792356519327</v>
      </c>
      <c r="R12">
        <f>SUMPRODUCT('Total Electric Power Industry'!R$2:R$50,PopulationWeights!$L$17:$L$65)</f>
        <v>0</v>
      </c>
      <c r="S12">
        <f>SUMPRODUCT('Total Electric Power Industry'!S$2:S$50,PopulationWeights!$L$17:$L$65)</f>
        <v>0</v>
      </c>
      <c r="T12">
        <f>SUMPRODUCT('Total Electric Power Industry'!T$2:T$50,PopulationWeights!$L$17:$L$65)</f>
        <v>59685.832896142769</v>
      </c>
      <c r="U12">
        <f>SUMPRODUCT('Total Electric Power Industry'!U$2:U$50,PopulationWeights!$L$17:$L$65)</f>
        <v>0</v>
      </c>
    </row>
    <row r="13" spans="1:21">
      <c r="A13" t="str">
        <f>PopulationWeights!A13</f>
        <v>ERCOT</v>
      </c>
      <c r="B13">
        <f>SUMPRODUCT('Total Electric Power Industry'!B$2:B$50,PopulationWeights!$M$17:$M$65)</f>
        <v>89600.368413992357</v>
      </c>
      <c r="C13">
        <f>SUMPRODUCT('Total Electric Power Industry'!C$2:C$50,PopulationWeights!$M$17:$M$65)</f>
        <v>17902.526530414816</v>
      </c>
      <c r="D13">
        <f>SUMPRODUCT('Total Electric Power Industry'!D$2:D$50,PopulationWeights!$M$17:$M$65)</f>
        <v>591.99483799401503</v>
      </c>
      <c r="E13">
        <f>SUMPRODUCT('Total Electric Power Industry'!E$2:E$50,PopulationWeights!$M$17:$M$65)</f>
        <v>64885.470147559587</v>
      </c>
      <c r="F13">
        <f>SUMPRODUCT('Total Electric Power Industry'!F$2:F$50,PopulationWeights!$M$17:$M$65)</f>
        <v>204.71677780930759</v>
      </c>
      <c r="G13">
        <f>SUMPRODUCT('Total Electric Power Industry'!G$2:G$50,PopulationWeights!$M$17:$M$65)</f>
        <v>1139.6786851202146</v>
      </c>
      <c r="H13">
        <f>SUMPRODUCT('Total Electric Power Industry'!H$2:H$50,PopulationWeights!$M$17:$M$65)</f>
        <v>4307.0283123516665</v>
      </c>
      <c r="I13">
        <f>SUMPRODUCT('Total Electric Power Industry'!I$2:I$50,PopulationWeights!$M$17:$M$65)</f>
        <v>318.15291443091525</v>
      </c>
      <c r="J13">
        <f>SUMPRODUCT('Total Electric Power Industry'!J$2:J$50,PopulationWeights!$M$17:$M$65)</f>
        <v>88.621981735630996</v>
      </c>
      <c r="K13">
        <f>SUMPRODUCT('Total Electric Power Industry'!K$2:K$50,PopulationWeights!$M$17:$M$65)</f>
        <v>41.652331415746566</v>
      </c>
      <c r="L13">
        <f>SUMPRODUCT('Total Electric Power Industry'!L$2:L$50,PopulationWeights!$M$17:$M$65)</f>
        <v>0</v>
      </c>
      <c r="M13">
        <f>SUMPRODUCT('Total Electric Power Industry'!M$2:M$50,PopulationWeights!$M$17:$M$65)</f>
        <v>0</v>
      </c>
      <c r="N13">
        <f>SUMPRODUCT('Total Electric Power Industry'!N$2:N$50,PopulationWeights!$M$17:$M$65)</f>
        <v>0</v>
      </c>
      <c r="O13">
        <f>SUMPRODUCT('Total Electric Power Industry'!O$2:O$50,PopulationWeights!$M$17:$M$65)</f>
        <v>120.52589516045815</v>
      </c>
      <c r="P13">
        <f>SUMPRODUCT('Total Electric Power Industry'!P$2:P$50,PopulationWeights!$M$17:$M$65)</f>
        <v>52025.972650672411</v>
      </c>
      <c r="Q13">
        <f>SUMPRODUCT('Total Electric Power Industry'!Q$2:Q$50,PopulationWeights!$M$17:$M$65)</f>
        <v>12859.497496887181</v>
      </c>
      <c r="R13">
        <f>SUMPRODUCT('Total Electric Power Industry'!R$2:R$50,PopulationWeights!$M$17:$M$65)</f>
        <v>0</v>
      </c>
      <c r="S13">
        <f>SUMPRODUCT('Total Electric Power Industry'!S$2:S$50,PopulationWeights!$M$17:$M$65)</f>
        <v>0</v>
      </c>
      <c r="T13">
        <f>SUMPRODUCT('Total Electric Power Industry'!T$2:T$50,PopulationWeights!$M$17:$M$65)</f>
        <v>17902.526530414816</v>
      </c>
      <c r="U13">
        <f>SUMPRODUCT('Total Electric Power Industry'!U$2:U$50,PopulationWeights!$M$17:$M$65)</f>
        <v>0</v>
      </c>
    </row>
    <row r="14" spans="1:21">
      <c r="A14" t="str">
        <f>PopulationWeights!A14</f>
        <v>FL</v>
      </c>
      <c r="B14">
        <f>SUMPRODUCT('Total Electric Power Industry'!B$2:B$50,PopulationWeights!$N$17:$N$65)</f>
        <v>50654</v>
      </c>
      <c r="C14">
        <f>SUMPRODUCT('Total Electric Power Industry'!C$2:C$50,PopulationWeights!$N$17:$N$65)</f>
        <v>10422</v>
      </c>
      <c r="D14">
        <f>SUMPRODUCT('Total Electric Power Industry'!D$2:D$50,PopulationWeights!$N$17:$N$65)</f>
        <v>55</v>
      </c>
      <c r="E14">
        <f>SUMPRODUCT('Total Electric Power Industry'!E$2:E$50,PopulationWeights!$N$17:$N$65)</f>
        <v>23236</v>
      </c>
      <c r="F14">
        <f>SUMPRODUCT('Total Electric Power Industry'!F$2:F$50,PopulationWeights!$N$17:$N$65)</f>
        <v>11787</v>
      </c>
      <c r="G14">
        <f>SUMPRODUCT('Total Electric Power Industry'!G$2:G$50,PopulationWeights!$N$17:$N$65)</f>
        <v>0</v>
      </c>
      <c r="H14">
        <f>SUMPRODUCT('Total Electric Power Industry'!H$2:H$50,PopulationWeights!$N$17:$N$65)</f>
        <v>3902</v>
      </c>
      <c r="I14">
        <f>SUMPRODUCT('Total Electric Power Industry'!I$2:I$50,PopulationWeights!$N$17:$N$65)</f>
        <v>0</v>
      </c>
      <c r="J14">
        <f>SUMPRODUCT('Total Electric Power Industry'!J$2:J$50,PopulationWeights!$N$17:$N$65)</f>
        <v>345</v>
      </c>
      <c r="K14">
        <f>SUMPRODUCT('Total Electric Power Industry'!K$2:K$50,PopulationWeights!$N$17:$N$65)</f>
        <v>592</v>
      </c>
      <c r="L14">
        <f>SUMPRODUCT('Total Electric Power Industry'!L$2:L$50,PopulationWeights!$N$17:$N$65)</f>
        <v>0</v>
      </c>
      <c r="M14">
        <f>SUMPRODUCT('Total Electric Power Industry'!M$2:M$50,PopulationWeights!$N$17:$N$65)</f>
        <v>0</v>
      </c>
      <c r="N14">
        <f>SUMPRODUCT('Total Electric Power Industry'!N$2:N$50,PopulationWeights!$N$17:$N$65)</f>
        <v>0</v>
      </c>
      <c r="O14">
        <f>SUMPRODUCT('Total Electric Power Industry'!O$2:O$50,PopulationWeights!$N$17:$N$65)</f>
        <v>315</v>
      </c>
      <c r="P14">
        <f>SUMPRODUCT('Total Electric Power Industry'!P$2:P$50,PopulationWeights!$N$17:$N$65)</f>
        <v>17293.374263151287</v>
      </c>
      <c r="Q14">
        <f>SUMPRODUCT('Total Electric Power Industry'!Q$2:Q$50,PopulationWeights!$N$17:$N$65)</f>
        <v>5942.625736848714</v>
      </c>
      <c r="R14">
        <f>SUMPRODUCT('Total Electric Power Industry'!R$2:R$50,PopulationWeights!$N$17:$N$65)</f>
        <v>0</v>
      </c>
      <c r="S14">
        <f>SUMPRODUCT('Total Electric Power Industry'!S$2:S$50,PopulationWeights!$N$17:$N$65)</f>
        <v>0</v>
      </c>
      <c r="T14">
        <f>SUMPRODUCT('Total Electric Power Industry'!T$2:T$50,PopulationWeights!$N$17:$N$65)</f>
        <v>10095.700000000001</v>
      </c>
      <c r="U14">
        <f>SUMPRODUCT('Total Electric Power Industry'!U$2:U$50,PopulationWeights!$N$17:$N$65)</f>
        <v>326.3</v>
      </c>
    </row>
    <row r="16" spans="1:21">
      <c r="A16">
        <f t="array" ref="A16:N36">TRANSPOSE(A1:U14)</f>
        <v>0</v>
      </c>
      <c r="B16" t="str">
        <v>NWP</v>
      </c>
      <c r="C16" t="str">
        <v>MAPP</v>
      </c>
      <c r="D16" t="str">
        <v>NE</v>
      </c>
      <c r="E16" t="str">
        <v>MAIN</v>
      </c>
      <c r="F16" t="str">
        <v>NY</v>
      </c>
      <c r="G16" t="str">
        <v>ECAR</v>
      </c>
      <c r="H16" t="str">
        <v>MAAC</v>
      </c>
      <c r="I16" t="str">
        <v>CNV</v>
      </c>
      <c r="J16" t="str">
        <v>RA</v>
      </c>
      <c r="K16" t="str">
        <v>SPP</v>
      </c>
      <c r="L16" t="str">
        <v>STV</v>
      </c>
      <c r="M16" t="str">
        <v>ERCOT</v>
      </c>
      <c r="N16" t="str">
        <v>FL</v>
      </c>
    </row>
    <row r="17" spans="1:14">
      <c r="A17" t="str">
        <v>All_Sources</v>
      </c>
      <c r="B17">
        <v>60197.235671767885</v>
      </c>
      <c r="C17">
        <v>39258.572371631926</v>
      </c>
      <c r="D17">
        <v>33132</v>
      </c>
      <c r="E17">
        <v>66494.64148593416</v>
      </c>
      <c r="F17">
        <v>37842</v>
      </c>
      <c r="G17">
        <v>142508.02281378815</v>
      </c>
      <c r="H17">
        <v>68221.096570122856</v>
      </c>
      <c r="I17">
        <v>58236.226476189535</v>
      </c>
      <c r="J17">
        <v>53137.966152904854</v>
      </c>
      <c r="K17">
        <v>92697.51355606952</v>
      </c>
      <c r="L17">
        <v>166801.35648759874</v>
      </c>
      <c r="M17">
        <v>89600.368413992357</v>
      </c>
      <c r="N17">
        <v>50654</v>
      </c>
    </row>
    <row r="18" spans="1:14">
      <c r="A18" t="str">
        <v>Coal</v>
      </c>
      <c r="B18">
        <v>13341.56315289448</v>
      </c>
      <c r="C18">
        <v>20904.493693453322</v>
      </c>
      <c r="D18">
        <v>2936</v>
      </c>
      <c r="E18">
        <v>28314.495771998612</v>
      </c>
      <c r="F18">
        <v>4201</v>
      </c>
      <c r="G18">
        <v>88643.914121900118</v>
      </c>
      <c r="H18">
        <v>21934.017161509524</v>
      </c>
      <c r="I18">
        <v>388.53449214896801</v>
      </c>
      <c r="J18">
        <v>18602.924961275236</v>
      </c>
      <c r="K18">
        <v>25479.697218262161</v>
      </c>
      <c r="L18">
        <v>59685.832896142769</v>
      </c>
      <c r="M18">
        <v>17902.526530414816</v>
      </c>
      <c r="N18">
        <v>10422</v>
      </c>
    </row>
    <row r="19" spans="1:14">
      <c r="A19" t="str">
        <v>Hydroelectric</v>
      </c>
      <c r="B19">
        <v>34992.482795295058</v>
      </c>
      <c r="C19">
        <v>2769.8259518535938</v>
      </c>
      <c r="D19">
        <v>1954</v>
      </c>
      <c r="E19">
        <v>755.21350149259661</v>
      </c>
      <c r="F19">
        <v>4210</v>
      </c>
      <c r="G19">
        <v>1818.8296264732867</v>
      </c>
      <c r="H19">
        <v>1117.2378053565285</v>
      </c>
      <c r="I19">
        <v>10065.939876291259</v>
      </c>
      <c r="J19">
        <v>4393.6799513340029</v>
      </c>
      <c r="K19">
        <v>2675.094179774138</v>
      </c>
      <c r="L19">
        <v>11826.701474135518</v>
      </c>
      <c r="M19">
        <v>591.99483799401503</v>
      </c>
      <c r="N19">
        <v>55</v>
      </c>
    </row>
    <row r="20" spans="1:14">
      <c r="A20" t="str">
        <v>Natural_Gas</v>
      </c>
      <c r="B20">
        <v>8813.8034984964816</v>
      </c>
      <c r="C20">
        <v>7531.1827513327398</v>
      </c>
      <c r="D20">
        <v>12995</v>
      </c>
      <c r="E20">
        <v>20476.01409024428</v>
      </c>
      <c r="F20">
        <v>15274</v>
      </c>
      <c r="G20">
        <v>33462.177840572709</v>
      </c>
      <c r="H20">
        <v>18484.518910584709</v>
      </c>
      <c r="I20">
        <v>33397.985471663735</v>
      </c>
      <c r="J20">
        <v>24207.496323517396</v>
      </c>
      <c r="K20">
        <v>54661.438844176781</v>
      </c>
      <c r="L20">
        <v>52782.912121851565</v>
      </c>
      <c r="M20">
        <v>64885.470147559587</v>
      </c>
      <c r="N20">
        <v>23236</v>
      </c>
    </row>
    <row r="21" spans="1:14">
      <c r="A21" t="str">
        <v>Petroleum</v>
      </c>
      <c r="B21">
        <v>150.64970933774043</v>
      </c>
      <c r="C21">
        <v>2777.1885072241766</v>
      </c>
      <c r="D21">
        <v>7799</v>
      </c>
      <c r="E21">
        <v>2543.9852006605015</v>
      </c>
      <c r="F21">
        <v>7407</v>
      </c>
      <c r="G21">
        <v>5209.2671219188032</v>
      </c>
      <c r="H21">
        <v>11276.675224326618</v>
      </c>
      <c r="I21">
        <v>836.99718360111876</v>
      </c>
      <c r="J21">
        <v>420.33002647848701</v>
      </c>
      <c r="K21">
        <v>1540.7740877849228</v>
      </c>
      <c r="L21">
        <v>4652.4161608583245</v>
      </c>
      <c r="M21">
        <v>204.71677780930759</v>
      </c>
      <c r="N21">
        <v>11787</v>
      </c>
    </row>
    <row r="22" spans="1:14">
      <c r="A22" t="str">
        <v>Wind</v>
      </c>
      <c r="B22">
        <v>645.78676640473714</v>
      </c>
      <c r="C22">
        <v>1231.9566940483874</v>
      </c>
      <c r="D22">
        <v>5</v>
      </c>
      <c r="E22">
        <v>79.874894985081681</v>
      </c>
      <c r="F22">
        <v>48</v>
      </c>
      <c r="G22">
        <v>107.00173360647463</v>
      </c>
      <c r="H22">
        <v>98.972833356649176</v>
      </c>
      <c r="I22">
        <v>2020.5791198389775</v>
      </c>
      <c r="J22">
        <v>610.20505676454252</v>
      </c>
      <c r="K22">
        <v>425.9442158749352</v>
      </c>
      <c r="L22">
        <v>29</v>
      </c>
      <c r="M22">
        <v>1139.6786851202146</v>
      </c>
      <c r="N22">
        <v>0</v>
      </c>
    </row>
    <row r="23" spans="1:14">
      <c r="A23" t="str">
        <v>Nuclear</v>
      </c>
      <c r="B23">
        <v>1127.1744368839647</v>
      </c>
      <c r="C23">
        <v>3668.2936288133119</v>
      </c>
      <c r="D23">
        <v>4387</v>
      </c>
      <c r="E23">
        <v>13441.915303367397</v>
      </c>
      <c r="F23">
        <v>5067</v>
      </c>
      <c r="G23">
        <v>9002.2112936747126</v>
      </c>
      <c r="H23">
        <v>12555.357964682544</v>
      </c>
      <c r="I23">
        <v>4318.8255631160355</v>
      </c>
      <c r="J23">
        <v>3971.5160603671302</v>
      </c>
      <c r="K23">
        <v>6298.3372277461094</v>
      </c>
      <c r="L23">
        <v>27581.340208997128</v>
      </c>
      <c r="M23">
        <v>4307.0283123516665</v>
      </c>
      <c r="N23">
        <v>3902</v>
      </c>
    </row>
    <row r="24" spans="1:14">
      <c r="A24" t="str">
        <v>Other_Gases</v>
      </c>
      <c r="B24">
        <v>0.2812193958676496</v>
      </c>
      <c r="C24">
        <v>8</v>
      </c>
      <c r="D24">
        <v>0</v>
      </c>
      <c r="E24">
        <v>47</v>
      </c>
      <c r="F24">
        <v>0</v>
      </c>
      <c r="G24">
        <v>853.25985849213441</v>
      </c>
      <c r="H24">
        <v>555.74014150786559</v>
      </c>
      <c r="I24">
        <v>234.71878060413235</v>
      </c>
      <c r="J24">
        <v>11.585825161554535</v>
      </c>
      <c r="K24">
        <v>170.37652322079089</v>
      </c>
      <c r="L24">
        <v>86.884737186739315</v>
      </c>
      <c r="M24">
        <v>318.15291443091525</v>
      </c>
      <c r="N24">
        <v>0</v>
      </c>
    </row>
    <row r="25" spans="1:14">
      <c r="A25" t="str">
        <v>Wood_and_Wood_Derived_Fuels</v>
      </c>
      <c r="B25">
        <v>605.60297525451745</v>
      </c>
      <c r="C25">
        <v>171.93222089400248</v>
      </c>
      <c r="D25">
        <v>848</v>
      </c>
      <c r="E25">
        <v>169.51297845912995</v>
      </c>
      <c r="F25">
        <v>37</v>
      </c>
      <c r="G25">
        <v>404.27253859294876</v>
      </c>
      <c r="H25">
        <v>83.529106817583411</v>
      </c>
      <c r="I25">
        <v>590.29276313634989</v>
      </c>
      <c r="J25">
        <v>3.2272493486224332</v>
      </c>
      <c r="K25">
        <v>744.99956497492099</v>
      </c>
      <c r="L25">
        <v>2091.0086207862937</v>
      </c>
      <c r="M25">
        <v>88.621981735630996</v>
      </c>
      <c r="N25">
        <v>345</v>
      </c>
    </row>
    <row r="26" spans="1:14">
      <c r="A26" t="str">
        <v>Other_Biomass</v>
      </c>
      <c r="B26">
        <v>57.416444041540174</v>
      </c>
      <c r="C26">
        <v>181.11111014884028</v>
      </c>
      <c r="D26">
        <v>532</v>
      </c>
      <c r="E26">
        <v>206.81257961459107</v>
      </c>
      <c r="F26">
        <v>301</v>
      </c>
      <c r="G26">
        <v>306.28274593001015</v>
      </c>
      <c r="H26">
        <v>573.15412961448544</v>
      </c>
      <c r="I26">
        <v>347.58355595845978</v>
      </c>
      <c r="J26">
        <v>20.855983137745788</v>
      </c>
      <c r="K26">
        <v>43.560982472638031</v>
      </c>
      <c r="L26">
        <v>217.57013766594258</v>
      </c>
      <c r="M26">
        <v>41.652331415746566</v>
      </c>
      <c r="N26">
        <v>592</v>
      </c>
    </row>
    <row r="27" spans="1:14">
      <c r="A27" t="str">
        <v>Pumped_Storage</v>
      </c>
      <c r="B27">
        <v>318.41334949770169</v>
      </c>
      <c r="C27">
        <v>0</v>
      </c>
      <c r="D27">
        <v>1647</v>
      </c>
      <c r="E27">
        <v>421.40497897551887</v>
      </c>
      <c r="F27">
        <v>1297</v>
      </c>
      <c r="G27">
        <v>2701.8263045442568</v>
      </c>
      <c r="H27">
        <v>1532.685837935154</v>
      </c>
      <c r="I27">
        <v>3683.5866505022982</v>
      </c>
      <c r="J27">
        <v>779</v>
      </c>
      <c r="K27">
        <v>571.20566605670774</v>
      </c>
      <c r="L27">
        <v>7812.8772124883626</v>
      </c>
      <c r="M27">
        <v>0</v>
      </c>
      <c r="N27">
        <v>0</v>
      </c>
    </row>
    <row r="28" spans="1:14">
      <c r="A28" t="str">
        <v>Solar_Thermal_and_Photovoltaic</v>
      </c>
      <c r="B28">
        <v>0.46670452931226958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389.53329547068773</v>
      </c>
      <c r="J28">
        <v>8</v>
      </c>
      <c r="K28">
        <v>0</v>
      </c>
      <c r="L28">
        <v>0</v>
      </c>
      <c r="M28">
        <v>0</v>
      </c>
      <c r="N28">
        <v>0</v>
      </c>
    </row>
    <row r="29" spans="1:14">
      <c r="A29" t="str">
        <v>Geothermal</v>
      </c>
      <c r="B29">
        <v>64.739345437672881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1953.6592972837568</v>
      </c>
      <c r="J29">
        <v>102.60135727857019</v>
      </c>
      <c r="K29">
        <v>0</v>
      </c>
      <c r="L29">
        <v>0</v>
      </c>
      <c r="M29">
        <v>0</v>
      </c>
      <c r="N29">
        <v>0</v>
      </c>
    </row>
    <row r="30" spans="1:14">
      <c r="A30" t="str">
        <v>Other</v>
      </c>
      <c r="B30">
        <v>79.477610741767137</v>
      </c>
      <c r="C30">
        <v>14.587813863546799</v>
      </c>
      <c r="D30">
        <v>27</v>
      </c>
      <c r="E30">
        <v>37.412186136453201</v>
      </c>
      <c r="F30">
        <v>0</v>
      </c>
      <c r="G30">
        <v>0</v>
      </c>
      <c r="H30">
        <v>11</v>
      </c>
      <c r="I30">
        <v>7.9904265737576967</v>
      </c>
      <c r="J30">
        <v>8.9210217986016751</v>
      </c>
      <c r="K30">
        <v>88.085045725415341</v>
      </c>
      <c r="L30">
        <v>37</v>
      </c>
      <c r="M30">
        <v>120.52589516045815</v>
      </c>
      <c r="N30">
        <v>315</v>
      </c>
    </row>
    <row r="31" spans="1:14">
      <c r="A31" t="str">
        <v>NGCC</v>
      </c>
      <c r="B31">
        <v>6923.0578856799166</v>
      </c>
      <c r="C31">
        <v>3232.2600951156601</v>
      </c>
      <c r="D31">
        <v>11464.752028386987</v>
      </c>
      <c r="E31">
        <v>5498.8655976796845</v>
      </c>
      <c r="F31">
        <v>11506.813564004022</v>
      </c>
      <c r="G31">
        <v>13783.386585671982</v>
      </c>
      <c r="H31">
        <v>11222.756459722415</v>
      </c>
      <c r="I31">
        <v>17343.478176651453</v>
      </c>
      <c r="J31">
        <v>18778.513424257693</v>
      </c>
      <c r="K31">
        <v>38405.329196382605</v>
      </c>
      <c r="L31">
        <v>28772.119765332242</v>
      </c>
      <c r="M31">
        <v>52025.972650672411</v>
      </c>
      <c r="N31">
        <v>17293.374263151287</v>
      </c>
    </row>
    <row r="32" spans="1:14">
      <c r="A32" t="str">
        <v>GT</v>
      </c>
      <c r="B32">
        <v>1890.7456128165661</v>
      </c>
      <c r="C32">
        <v>4298.9226562170807</v>
      </c>
      <c r="D32">
        <v>1530.2479716130124</v>
      </c>
      <c r="E32">
        <v>14977.148492564602</v>
      </c>
      <c r="F32">
        <v>3767.1864359959782</v>
      </c>
      <c r="G32">
        <v>19678.791254900727</v>
      </c>
      <c r="H32">
        <v>7261.7624508622966</v>
      </c>
      <c r="I32">
        <v>16054.507295012279</v>
      </c>
      <c r="J32">
        <v>5428.9828992597068</v>
      </c>
      <c r="K32">
        <v>16256.109647794166</v>
      </c>
      <c r="L32">
        <v>24010.792356519327</v>
      </c>
      <c r="M32">
        <v>12859.497496887181</v>
      </c>
      <c r="N32">
        <v>5942.625736848714</v>
      </c>
    </row>
    <row r="33" spans="1:14">
      <c r="A33" t="str">
        <v>PV</v>
      </c>
      <c r="B33">
        <v>0.31767438873124448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265.14581230112941</v>
      </c>
      <c r="J33">
        <v>7.9764564159209561</v>
      </c>
      <c r="K33">
        <v>0</v>
      </c>
      <c r="L33">
        <v>0</v>
      </c>
      <c r="M33">
        <v>0</v>
      </c>
      <c r="N33">
        <v>0</v>
      </c>
    </row>
    <row r="34" spans="1:14">
      <c r="A34" t="str">
        <v>Solar Thermal</v>
      </c>
      <c r="B34">
        <v>0.14903014058102507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124.38748316955831</v>
      </c>
      <c r="J34">
        <v>2.3543584079043663E-2</v>
      </c>
      <c r="K34">
        <v>0</v>
      </c>
      <c r="L34">
        <v>0</v>
      </c>
      <c r="M34">
        <v>0</v>
      </c>
      <c r="N34">
        <v>0</v>
      </c>
    </row>
    <row r="35" spans="1:14">
      <c r="A35" t="str">
        <v>Coal</v>
      </c>
      <c r="B35">
        <v>13341.56315289448</v>
      </c>
      <c r="C35">
        <v>20904.493693453322</v>
      </c>
      <c r="D35">
        <v>2936</v>
      </c>
      <c r="E35">
        <v>28314.495771998612</v>
      </c>
      <c r="F35">
        <v>4201</v>
      </c>
      <c r="G35">
        <v>88339.414121900118</v>
      </c>
      <c r="H35">
        <v>21934.017161509524</v>
      </c>
      <c r="I35">
        <v>388.53449214896801</v>
      </c>
      <c r="J35">
        <v>18602.924961275236</v>
      </c>
      <c r="K35">
        <v>25479.697218262161</v>
      </c>
      <c r="L35">
        <v>59685.832896142769</v>
      </c>
      <c r="M35">
        <v>17902.526530414816</v>
      </c>
      <c r="N35">
        <v>10095.700000000001</v>
      </c>
    </row>
    <row r="36" spans="1:14">
      <c r="A36" t="str">
        <v>IGCC</v>
      </c>
      <c r="B36">
        <v>0</v>
      </c>
      <c r="C36">
        <v>0</v>
      </c>
      <c r="D36">
        <v>0</v>
      </c>
      <c r="E36">
        <v>0</v>
      </c>
      <c r="F36">
        <v>0</v>
      </c>
      <c r="G36">
        <v>304.5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N50"/>
  <sheetViews>
    <sheetView workbookViewId="0">
      <selection activeCell="M26" sqref="M26"/>
    </sheetView>
  </sheetViews>
  <sheetFormatPr defaultRowHeight="15"/>
  <sheetData>
    <row r="1" spans="1:14">
      <c r="A1" t="s">
        <v>63</v>
      </c>
      <c r="B1" t="s">
        <v>112</v>
      </c>
      <c r="C1" t="s">
        <v>113</v>
      </c>
      <c r="D1" t="s">
        <v>34</v>
      </c>
      <c r="E1" t="s">
        <v>114</v>
      </c>
      <c r="F1" t="s">
        <v>39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15</v>
      </c>
    </row>
    <row r="2" spans="1:14">
      <c r="A2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>
      <c r="A5" t="s">
        <v>67</v>
      </c>
      <c r="B5">
        <v>1.1966782802878707E-3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0.99880332171971209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 t="s">
        <v>69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>
      <c r="A12" t="s">
        <v>77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75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>
      <c r="A19" t="s">
        <v>83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4.4323813307075063E-2</v>
      </c>
      <c r="H20">
        <v>0.95567618669292498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84</v>
      </c>
      <c r="B22">
        <v>0</v>
      </c>
      <c r="C22">
        <v>0</v>
      </c>
      <c r="D22">
        <v>0</v>
      </c>
      <c r="E22">
        <v>2.5433036876189412E-2</v>
      </c>
      <c r="F22">
        <v>0</v>
      </c>
      <c r="G22">
        <v>0.97456696312381064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87</v>
      </c>
      <c r="B24">
        <v>0</v>
      </c>
      <c r="C24">
        <v>0</v>
      </c>
      <c r="D24">
        <v>0</v>
      </c>
      <c r="E24">
        <v>0.56894114755447844</v>
      </c>
      <c r="F24">
        <v>0</v>
      </c>
      <c r="G24">
        <v>0</v>
      </c>
      <c r="H24">
        <v>0</v>
      </c>
      <c r="I24">
        <v>0</v>
      </c>
      <c r="J24">
        <v>0</v>
      </c>
      <c r="K24">
        <v>0.43105885244552156</v>
      </c>
      <c r="L24">
        <v>0</v>
      </c>
      <c r="M24">
        <v>0</v>
      </c>
      <c r="N24">
        <v>0</v>
      </c>
    </row>
    <row r="25" spans="1:14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0.27881570331517203</v>
      </c>
      <c r="L25">
        <v>0.72118429668482797</v>
      </c>
      <c r="M25">
        <v>0</v>
      </c>
      <c r="N25">
        <v>0</v>
      </c>
    </row>
    <row r="26" spans="1:14">
      <c r="A26" t="s">
        <v>88</v>
      </c>
      <c r="B26">
        <v>0.93504343475690177</v>
      </c>
      <c r="C26">
        <v>6.4956565243098188E-2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>
      <c r="A28" t="s">
        <v>95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89</v>
      </c>
      <c r="B29">
        <v>0</v>
      </c>
      <c r="C29">
        <v>0.99133787173370147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8.6621282662985716E-3</v>
      </c>
      <c r="K29">
        <v>0</v>
      </c>
      <c r="L29">
        <v>0</v>
      </c>
      <c r="M29">
        <v>0</v>
      </c>
      <c r="N29">
        <v>0</v>
      </c>
    </row>
    <row r="30" spans="1:14">
      <c r="A30" t="s">
        <v>91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0.87831315296047596</v>
      </c>
      <c r="K32">
        <v>0.12168684703952401</v>
      </c>
      <c r="L32">
        <v>0</v>
      </c>
      <c r="M32">
        <v>0</v>
      </c>
      <c r="N32">
        <v>0</v>
      </c>
    </row>
    <row r="33" spans="1:14">
      <c r="A33" t="s">
        <v>90</v>
      </c>
      <c r="B33">
        <v>0.27745523043260428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0.72254476956739566</v>
      </c>
      <c r="K33">
        <v>0</v>
      </c>
      <c r="L33">
        <v>0</v>
      </c>
      <c r="M33">
        <v>0</v>
      </c>
      <c r="N33">
        <v>0</v>
      </c>
    </row>
    <row r="34" spans="1:14">
      <c r="A34" t="s">
        <v>94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t="s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0.25020580790417291</v>
      </c>
      <c r="H38">
        <v>0.74979419209582709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100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t="s">
        <v>102</v>
      </c>
      <c r="B41">
        <v>0</v>
      </c>
      <c r="C41">
        <v>0.95159915497801473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4.8400845021985307E-2</v>
      </c>
      <c r="K41">
        <v>0</v>
      </c>
      <c r="L41">
        <v>0</v>
      </c>
      <c r="M41">
        <v>0</v>
      </c>
      <c r="N41">
        <v>0</v>
      </c>
    </row>
    <row r="42" spans="1:14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3.2272493486224331E-2</v>
      </c>
      <c r="K43">
        <v>8.1507689157465688E-2</v>
      </c>
      <c r="L43">
        <v>0</v>
      </c>
      <c r="M43">
        <v>0.88621981735630995</v>
      </c>
      <c r="N43">
        <v>0</v>
      </c>
    </row>
    <row r="44" spans="1:14">
      <c r="A44" t="s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107</v>
      </c>
      <c r="B45">
        <v>0</v>
      </c>
      <c r="C45">
        <v>0</v>
      </c>
      <c r="D45">
        <v>0</v>
      </c>
      <c r="E45">
        <v>0</v>
      </c>
      <c r="F45">
        <v>0</v>
      </c>
      <c r="G45">
        <v>0.18551007728914926</v>
      </c>
      <c r="H45">
        <v>1.5724366040497002E-3</v>
      </c>
      <c r="I45">
        <v>0</v>
      </c>
      <c r="J45">
        <v>0</v>
      </c>
      <c r="K45">
        <v>0</v>
      </c>
      <c r="L45">
        <v>0.81291748610680103</v>
      </c>
      <c r="M45">
        <v>0</v>
      </c>
      <c r="N45">
        <v>0</v>
      </c>
    </row>
    <row r="46" spans="1:14">
      <c r="A46" t="s">
        <v>106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110</v>
      </c>
      <c r="B48">
        <v>0</v>
      </c>
      <c r="C48">
        <v>0.17084827921651422</v>
      </c>
      <c r="D48">
        <v>0</v>
      </c>
      <c r="E48">
        <v>0.82915172078348576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111</v>
      </c>
      <c r="B50">
        <v>0.6223364429604028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0.3776635570395972</v>
      </c>
      <c r="K50">
        <v>0</v>
      </c>
      <c r="L50">
        <v>0</v>
      </c>
      <c r="M50">
        <v>0</v>
      </c>
      <c r="N50">
        <v>0</v>
      </c>
    </row>
  </sheetData>
  <sortState ref="A2:N49">
    <sortCondition ref="A2:A4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B89"/>
  <sheetViews>
    <sheetView topLeftCell="A11" workbookViewId="0">
      <selection activeCell="J58" sqref="I11:J58"/>
    </sheetView>
  </sheetViews>
  <sheetFormatPr defaultRowHeight="15"/>
  <sheetData>
    <row r="1" spans="1:80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</row>
    <row r="2" spans="1:80">
      <c r="A2" t="s">
        <v>123</v>
      </c>
      <c r="B2">
        <v>0.78031173217505079</v>
      </c>
      <c r="C2">
        <v>0.34889148191365221</v>
      </c>
      <c r="D2">
        <v>0.49756236218302091</v>
      </c>
      <c r="E2">
        <v>0.79971797343770235</v>
      </c>
      <c r="F2">
        <v>0.86161137440758295</v>
      </c>
      <c r="G2">
        <v>0.9260184606842945</v>
      </c>
      <c r="H2">
        <v>0</v>
      </c>
      <c r="I2">
        <v>0.56309650053022264</v>
      </c>
      <c r="J2">
        <v>0.67291097255734145</v>
      </c>
      <c r="K2">
        <v>0.94736842105263153</v>
      </c>
      <c r="L2">
        <v>0.65144392209536606</v>
      </c>
      <c r="M2">
        <v>0.73770491803278693</v>
      </c>
      <c r="N2">
        <v>0.51929713519297127</v>
      </c>
      <c r="O2">
        <v>0.60356977241109666</v>
      </c>
      <c r="P2">
        <v>0.7363742978828467</v>
      </c>
      <c r="Q2">
        <v>0</v>
      </c>
      <c r="R2">
        <v>0.95242262304274317</v>
      </c>
      <c r="S2">
        <v>0.74424919362847675</v>
      </c>
      <c r="T2">
        <v>0.46884302626734142</v>
      </c>
      <c r="U2">
        <v>0</v>
      </c>
      <c r="V2">
        <v>1</v>
      </c>
      <c r="W2">
        <v>0.49513281636693618</v>
      </c>
      <c r="X2">
        <v>0.21522950735849236</v>
      </c>
      <c r="Y2">
        <v>0.41788862800691073</v>
      </c>
      <c r="Z2">
        <v>0.47721495671394365</v>
      </c>
      <c r="AA2">
        <v>0</v>
      </c>
      <c r="AB2">
        <v>0</v>
      </c>
      <c r="AC2">
        <v>0</v>
      </c>
      <c r="AD2">
        <v>0.76044446682444555</v>
      </c>
      <c r="AE2">
        <v>0.79074308028023432</v>
      </c>
      <c r="AF2">
        <v>0</v>
      </c>
      <c r="AG2">
        <v>0.13825458375221411</v>
      </c>
      <c r="AH2">
        <v>0.90166828988850911</v>
      </c>
      <c r="AI2">
        <v>0.54682779456193353</v>
      </c>
      <c r="AJ2">
        <v>0.4982144719030791</v>
      </c>
      <c r="AK2">
        <v>0.78155482400607745</v>
      </c>
      <c r="AL2">
        <v>0.28538343665111099</v>
      </c>
      <c r="AM2">
        <v>0</v>
      </c>
      <c r="AN2">
        <v>0.25710806697108068</v>
      </c>
      <c r="AO2">
        <v>0.77753044608076127</v>
      </c>
      <c r="AP2">
        <v>0.74928774928774933</v>
      </c>
      <c r="AQ2">
        <v>0.98870427530045313</v>
      </c>
      <c r="AR2">
        <v>0.58891959753608236</v>
      </c>
      <c r="AS2">
        <v>0.62472839419639725</v>
      </c>
      <c r="AT2">
        <v>0.75335953672934541</v>
      </c>
      <c r="AU2">
        <v>0.29119488338663108</v>
      </c>
      <c r="AV2">
        <v>0</v>
      </c>
      <c r="AW2">
        <v>1</v>
      </c>
      <c r="AX2">
        <v>0.80415015155047798</v>
      </c>
      <c r="AY2">
        <v>0.39605736458992241</v>
      </c>
      <c r="AZ2">
        <v>0.84272463576305023</v>
      </c>
      <c r="BA2">
        <v>0.87207105560074516</v>
      </c>
      <c r="BB2">
        <v>0.92314034201218054</v>
      </c>
      <c r="BC2">
        <v>0.84465450602493919</v>
      </c>
      <c r="BD2">
        <v>1</v>
      </c>
      <c r="BE2">
        <v>1</v>
      </c>
      <c r="BF2">
        <v>0.94336283185840708</v>
      </c>
      <c r="BG2">
        <v>1</v>
      </c>
      <c r="BH2">
        <v>0</v>
      </c>
      <c r="BI2">
        <v>1</v>
      </c>
      <c r="BJ2">
        <v>1</v>
      </c>
      <c r="BK2">
        <v>0.65115174542863929</v>
      </c>
      <c r="BL2">
        <v>0</v>
      </c>
      <c r="BM2">
        <v>0.91992037797581594</v>
      </c>
      <c r="BN2">
        <v>0.4306581521986439</v>
      </c>
      <c r="BO2">
        <v>0.2747001190367182</v>
      </c>
      <c r="BP2">
        <v>0.99345335515548283</v>
      </c>
      <c r="BQ2">
        <v>0.23604242530252681</v>
      </c>
      <c r="BR2">
        <v>0.8018123708182634</v>
      </c>
      <c r="BS2">
        <v>0.69263191591527506</v>
      </c>
      <c r="BT2">
        <v>1</v>
      </c>
      <c r="BU2">
        <v>0</v>
      </c>
      <c r="BV2">
        <v>0</v>
      </c>
      <c r="BW2">
        <v>0.50017179769103903</v>
      </c>
      <c r="BX2">
        <v>0.79280660960767813</v>
      </c>
      <c r="BY2">
        <v>0</v>
      </c>
      <c r="BZ2">
        <v>0.43107557137934993</v>
      </c>
      <c r="CA2">
        <v>0</v>
      </c>
      <c r="CB2">
        <v>0.94387277829747429</v>
      </c>
    </row>
    <row r="3" spans="1:80">
      <c r="A3" t="s">
        <v>124</v>
      </c>
      <c r="B3">
        <v>0.21968826782494916</v>
      </c>
      <c r="C3">
        <v>0.65110851808634773</v>
      </c>
      <c r="D3">
        <v>0.50243763781697903</v>
      </c>
      <c r="E3">
        <v>0.20028202656229763</v>
      </c>
      <c r="F3">
        <v>0.13838862559241705</v>
      </c>
      <c r="G3">
        <v>7.3981539315705475E-2</v>
      </c>
      <c r="H3">
        <v>1</v>
      </c>
      <c r="I3">
        <v>0.43690349946977725</v>
      </c>
      <c r="J3">
        <v>0.32708902744265855</v>
      </c>
      <c r="K3">
        <v>5.2631578947368418E-2</v>
      </c>
      <c r="L3">
        <v>0.34855607790463394</v>
      </c>
      <c r="M3">
        <v>0.26229508196721313</v>
      </c>
      <c r="N3">
        <v>0.48070286480702873</v>
      </c>
      <c r="O3">
        <v>0.39643022758890328</v>
      </c>
      <c r="P3">
        <v>0.26362570211715325</v>
      </c>
      <c r="Q3">
        <v>1</v>
      </c>
      <c r="R3">
        <v>4.7577376957256827E-2</v>
      </c>
      <c r="S3">
        <v>0.25575080637152325</v>
      </c>
      <c r="T3">
        <v>0.53115697373265858</v>
      </c>
      <c r="U3">
        <v>1</v>
      </c>
      <c r="V3">
        <v>0</v>
      </c>
      <c r="W3">
        <v>0.50486718363306393</v>
      </c>
      <c r="X3">
        <v>0.78477049264150767</v>
      </c>
      <c r="Y3">
        <v>0.58211137199308927</v>
      </c>
      <c r="Z3">
        <v>0.52278504328605624</v>
      </c>
      <c r="AA3">
        <v>1</v>
      </c>
      <c r="AB3">
        <v>1</v>
      </c>
      <c r="AC3">
        <v>1</v>
      </c>
      <c r="AD3">
        <v>0.23955553317555439</v>
      </c>
      <c r="AE3">
        <v>0.2092569197197657</v>
      </c>
      <c r="AF3">
        <v>1</v>
      </c>
      <c r="AG3">
        <v>0.861745416247786</v>
      </c>
      <c r="AH3">
        <v>9.8331710111490875E-2</v>
      </c>
      <c r="AI3">
        <v>0.45317220543806652</v>
      </c>
      <c r="AJ3">
        <v>0.5017855280969209</v>
      </c>
      <c r="AK3">
        <v>0.21844517599392252</v>
      </c>
      <c r="AL3">
        <v>0.71461656334888901</v>
      </c>
      <c r="AM3">
        <v>1</v>
      </c>
      <c r="AN3">
        <v>0.74289193302891943</v>
      </c>
      <c r="AO3">
        <v>0.22246955391923873</v>
      </c>
      <c r="AP3">
        <v>0.25071225071225073</v>
      </c>
      <c r="AQ3">
        <v>1.1295724699546856E-2</v>
      </c>
      <c r="AR3">
        <v>0.41108040246391758</v>
      </c>
      <c r="AS3">
        <v>0.37527160580360269</v>
      </c>
      <c r="AT3">
        <v>0.24664046327065459</v>
      </c>
      <c r="AU3">
        <v>0.70880511661336887</v>
      </c>
      <c r="AV3">
        <v>1</v>
      </c>
      <c r="AW3">
        <v>0</v>
      </c>
      <c r="AX3">
        <v>0.19584984844952202</v>
      </c>
      <c r="AY3">
        <v>0.60394263541007753</v>
      </c>
      <c r="AZ3">
        <v>0.15727536423694982</v>
      </c>
      <c r="BA3">
        <v>0.12792894439925481</v>
      </c>
      <c r="BB3">
        <v>7.6859657987819463E-2</v>
      </c>
      <c r="BC3">
        <v>0.15534549397506076</v>
      </c>
      <c r="BD3">
        <v>0</v>
      </c>
      <c r="BE3">
        <v>0</v>
      </c>
      <c r="BF3">
        <v>5.663716814159292E-2</v>
      </c>
      <c r="BG3">
        <v>0</v>
      </c>
      <c r="BH3">
        <v>1</v>
      </c>
      <c r="BI3">
        <v>0</v>
      </c>
      <c r="BJ3">
        <v>0</v>
      </c>
      <c r="BK3">
        <v>0.34884825457136076</v>
      </c>
      <c r="BL3">
        <v>1</v>
      </c>
      <c r="BM3">
        <v>8.0079622024184033E-2</v>
      </c>
      <c r="BN3">
        <v>0.5693418478013561</v>
      </c>
      <c r="BO3">
        <v>0.72529988096328168</v>
      </c>
      <c r="BP3">
        <v>6.5466448445171853E-3</v>
      </c>
      <c r="BQ3">
        <v>0.76395757469747327</v>
      </c>
      <c r="BR3">
        <v>0.1981876291817366</v>
      </c>
      <c r="BS3">
        <v>0.30736808408472494</v>
      </c>
      <c r="BT3">
        <v>0</v>
      </c>
      <c r="BU3">
        <v>1</v>
      </c>
      <c r="BV3">
        <v>1</v>
      </c>
      <c r="BW3">
        <v>0.49982820230896102</v>
      </c>
      <c r="BX3">
        <v>0.20719339039232179</v>
      </c>
      <c r="BY3">
        <v>1</v>
      </c>
      <c r="BZ3">
        <v>0.56892442862065007</v>
      </c>
      <c r="CA3">
        <v>1</v>
      </c>
      <c r="CB3">
        <v>5.6127221702525723E-2</v>
      </c>
    </row>
    <row r="10" spans="1:80" ht="15.75" thickBot="1">
      <c r="A10">
        <f t="array" ref="A10:C89">TRANSPOSE(A1:CB3)</f>
        <v>0</v>
      </c>
      <c r="B10" t="str">
        <v>CC</v>
      </c>
      <c r="C10" t="str">
        <v>GT</v>
      </c>
      <c r="E10">
        <v>0</v>
      </c>
      <c r="F10" t="s">
        <v>123</v>
      </c>
      <c r="G10" t="s">
        <v>124</v>
      </c>
    </row>
    <row r="11" spans="1:80" ht="15.75" thickBot="1">
      <c r="A11" t="str">
        <v>Alabama</v>
      </c>
      <c r="B11">
        <v>0.78031173217505079</v>
      </c>
      <c r="C11">
        <v>0.21968826782494916</v>
      </c>
      <c r="E11" s="2" t="s">
        <v>4</v>
      </c>
      <c r="F11">
        <v>0.78031173217505079</v>
      </c>
      <c r="G11">
        <v>0.21968826782494916</v>
      </c>
      <c r="I11" s="1" t="s">
        <v>125</v>
      </c>
      <c r="J11" s="2" t="s">
        <v>4</v>
      </c>
    </row>
    <row r="12" spans="1:80" ht="15.75" thickBot="1">
      <c r="A12" t="str">
        <v>Alaska</v>
      </c>
      <c r="B12">
        <v>0.34889148191365221</v>
      </c>
      <c r="C12">
        <v>0.65110851808634773</v>
      </c>
      <c r="E12" s="2" t="s">
        <v>7</v>
      </c>
      <c r="F12">
        <v>0.86161137440758295</v>
      </c>
      <c r="G12">
        <v>0.13838862559241705</v>
      </c>
      <c r="I12" s="1" t="s">
        <v>128</v>
      </c>
      <c r="J12" s="2" t="s">
        <v>7</v>
      </c>
    </row>
    <row r="13" spans="1:80" ht="15.75" thickBot="1">
      <c r="A13" t="str">
        <v>Alberta</v>
      </c>
      <c r="B13">
        <v>0.49756236218302091</v>
      </c>
      <c r="C13">
        <v>0.50243763781697903</v>
      </c>
      <c r="E13" s="4" t="s">
        <v>6</v>
      </c>
      <c r="F13">
        <v>0.67291097255734145</v>
      </c>
      <c r="G13">
        <v>0.32708902744265855</v>
      </c>
      <c r="I13" s="3" t="s">
        <v>129</v>
      </c>
      <c r="J13" s="4" t="s">
        <v>6</v>
      </c>
    </row>
    <row r="14" spans="1:80" ht="30.75" thickBot="1">
      <c r="A14" t="str">
        <v>Arizona</v>
      </c>
      <c r="B14">
        <v>0.79971797343770235</v>
      </c>
      <c r="C14">
        <v>0.20028202656229763</v>
      </c>
      <c r="E14" s="2" t="s">
        <v>8</v>
      </c>
      <c r="F14">
        <v>0.51929713519297127</v>
      </c>
      <c r="G14">
        <v>0.48070286480702873</v>
      </c>
      <c r="I14" s="1" t="s">
        <v>133</v>
      </c>
      <c r="J14" s="2" t="s">
        <v>8</v>
      </c>
    </row>
    <row r="15" spans="1:80" ht="15.75" thickBot="1">
      <c r="A15" t="str">
        <v>Arkansas</v>
      </c>
      <c r="B15">
        <v>0.86161137440758295</v>
      </c>
      <c r="C15">
        <v>0.13838862559241705</v>
      </c>
      <c r="E15" s="4" t="s">
        <v>11</v>
      </c>
      <c r="F15">
        <v>0.60356977241109666</v>
      </c>
      <c r="G15">
        <v>0.39643022758890328</v>
      </c>
      <c r="I15" s="3" t="s">
        <v>137</v>
      </c>
      <c r="J15" s="4" t="s">
        <v>11</v>
      </c>
    </row>
    <row r="16" spans="1:80" ht="30.75" thickBot="1">
      <c r="A16" t="str">
        <v>Baja California</v>
      </c>
      <c r="B16">
        <v>0.9260184606842945</v>
      </c>
      <c r="C16">
        <v>7.3981539315705475E-2</v>
      </c>
      <c r="E16" s="2" t="s">
        <v>12</v>
      </c>
      <c r="F16">
        <v>0.7363742978828467</v>
      </c>
      <c r="G16">
        <v>0.26362570211715325</v>
      </c>
      <c r="I16" s="1" t="s">
        <v>138</v>
      </c>
      <c r="J16" s="2" t="s">
        <v>12</v>
      </c>
    </row>
    <row r="17" spans="1:10" ht="30.75" thickBot="1">
      <c r="A17" t="str">
        <v>Baja California Sur</v>
      </c>
      <c r="B17">
        <v>0</v>
      </c>
      <c r="C17">
        <v>1</v>
      </c>
      <c r="E17" s="5" t="s">
        <v>13</v>
      </c>
      <c r="F17">
        <v>0</v>
      </c>
      <c r="G17">
        <v>1</v>
      </c>
      <c r="I17" s="3" t="s">
        <v>139</v>
      </c>
      <c r="J17" s="4" t="s">
        <v>14</v>
      </c>
    </row>
    <row r="18" spans="1:10" ht="15.75" thickBot="1">
      <c r="A18" t="str">
        <v>British Columbia</v>
      </c>
      <c r="B18">
        <v>0.56309650053022264</v>
      </c>
      <c r="C18">
        <v>0.43690349946977725</v>
      </c>
      <c r="E18" s="4" t="s">
        <v>14</v>
      </c>
      <c r="F18">
        <v>0</v>
      </c>
      <c r="G18">
        <v>1</v>
      </c>
      <c r="I18" s="1" t="s">
        <v>142</v>
      </c>
      <c r="J18" s="2" t="s">
        <v>15</v>
      </c>
    </row>
    <row r="19" spans="1:10" ht="15.75" thickBot="1">
      <c r="A19" t="str">
        <v>California</v>
      </c>
      <c r="B19">
        <v>0.67291097255734145</v>
      </c>
      <c r="C19">
        <v>0.32708902744265855</v>
      </c>
      <c r="E19" s="2" t="s">
        <v>15</v>
      </c>
      <c r="F19">
        <v>0.74424919362847675</v>
      </c>
      <c r="G19">
        <v>0.25575080637152325</v>
      </c>
      <c r="I19" s="3" t="s">
        <v>143</v>
      </c>
      <c r="J19" s="4" t="s">
        <v>16</v>
      </c>
    </row>
    <row r="20" spans="1:10" ht="15.75" thickBot="1">
      <c r="A20" t="str">
        <v>Campeche</v>
      </c>
      <c r="B20">
        <v>0.94736842105263153</v>
      </c>
      <c r="C20">
        <v>5.2631578947368418E-2</v>
      </c>
      <c r="E20" s="4" t="s">
        <v>16</v>
      </c>
      <c r="F20">
        <v>0.46884302626734142</v>
      </c>
      <c r="G20">
        <v>0.53115697373265858</v>
      </c>
      <c r="I20" s="3" t="s">
        <v>146</v>
      </c>
      <c r="J20" s="4" t="s">
        <v>18</v>
      </c>
    </row>
    <row r="21" spans="1:10" ht="15.75" thickBot="1">
      <c r="A21" t="str">
        <v>Chihuahua</v>
      </c>
      <c r="B21">
        <v>0.65144392209536606</v>
      </c>
      <c r="C21">
        <v>0.34855607790463394</v>
      </c>
      <c r="E21" s="4" t="s">
        <v>18</v>
      </c>
      <c r="F21">
        <v>0.49513281636693618</v>
      </c>
      <c r="G21">
        <v>0.50486718363306393</v>
      </c>
      <c r="I21" s="1" t="s">
        <v>147</v>
      </c>
      <c r="J21" s="2" t="s">
        <v>19</v>
      </c>
    </row>
    <row r="22" spans="1:10" ht="15.75" thickBot="1">
      <c r="A22" t="str">
        <v>Coahuila</v>
      </c>
      <c r="B22">
        <v>0.73770491803278693</v>
      </c>
      <c r="C22">
        <v>0.26229508196721313</v>
      </c>
      <c r="E22" s="2" t="s">
        <v>19</v>
      </c>
      <c r="F22">
        <v>0.21522950735849236</v>
      </c>
      <c r="G22">
        <v>0.78477049264150767</v>
      </c>
      <c r="I22" s="3" t="s">
        <v>148</v>
      </c>
      <c r="J22" s="4" t="s">
        <v>20</v>
      </c>
    </row>
    <row r="23" spans="1:10" ht="15.75" thickBot="1">
      <c r="A23" t="str">
        <v>Colorado</v>
      </c>
      <c r="B23">
        <v>0.51929713519297127</v>
      </c>
      <c r="C23">
        <v>0.48070286480702873</v>
      </c>
      <c r="E23" s="4" t="s">
        <v>20</v>
      </c>
      <c r="F23">
        <v>0.41788862800691073</v>
      </c>
      <c r="G23">
        <v>0.58211137199308927</v>
      </c>
      <c r="I23" s="1" t="s">
        <v>149</v>
      </c>
      <c r="J23" s="2" t="s">
        <v>17</v>
      </c>
    </row>
    <row r="24" spans="1:10" ht="15.75" thickBot="1">
      <c r="A24" t="str">
        <v>Connecticut</v>
      </c>
      <c r="B24">
        <v>0.60356977241109666</v>
      </c>
      <c r="C24">
        <v>0.39643022758890328</v>
      </c>
      <c r="E24" s="2" t="s">
        <v>17</v>
      </c>
      <c r="F24">
        <v>0.47721495671394365</v>
      </c>
      <c r="G24">
        <v>0.52278504328605624</v>
      </c>
      <c r="I24" s="3" t="s">
        <v>151</v>
      </c>
      <c r="J24" s="4" t="s">
        <v>21</v>
      </c>
    </row>
    <row r="25" spans="1:10" ht="15.75" thickBot="1">
      <c r="A25" t="str">
        <v>Delaware</v>
      </c>
      <c r="B25">
        <v>0.7363742978828467</v>
      </c>
      <c r="C25">
        <v>0.26362570211715325</v>
      </c>
      <c r="E25" s="4" t="s">
        <v>21</v>
      </c>
      <c r="F25">
        <v>0</v>
      </c>
      <c r="G25">
        <v>1</v>
      </c>
      <c r="I25" s="1" t="s">
        <v>152</v>
      </c>
      <c r="J25" s="2" t="s">
        <v>22</v>
      </c>
    </row>
    <row r="26" spans="1:10" ht="30.75" thickBot="1">
      <c r="A26" t="str">
        <v>District of Columbia</v>
      </c>
      <c r="B26">
        <v>0</v>
      </c>
      <c r="C26">
        <v>1</v>
      </c>
      <c r="E26" s="2" t="s">
        <v>22</v>
      </c>
      <c r="F26">
        <v>0</v>
      </c>
      <c r="G26">
        <v>1</v>
      </c>
      <c r="I26" s="3" t="s">
        <v>153</v>
      </c>
      <c r="J26" s="4" t="s">
        <v>23</v>
      </c>
    </row>
    <row r="27" spans="1:10" ht="15.75" thickBot="1">
      <c r="A27" t="str">
        <v>Durango</v>
      </c>
      <c r="B27">
        <v>0.95242262304274317</v>
      </c>
      <c r="C27">
        <v>4.7577376957256827E-2</v>
      </c>
      <c r="E27" s="4" t="s">
        <v>23</v>
      </c>
      <c r="F27">
        <v>0.76044446682444555</v>
      </c>
      <c r="G27">
        <v>0.23955553317555439</v>
      </c>
      <c r="I27" s="1" t="s">
        <v>154</v>
      </c>
      <c r="J27" s="2" t="s">
        <v>26</v>
      </c>
    </row>
    <row r="28" spans="1:10" ht="30.75" thickBot="1">
      <c r="A28" t="str">
        <v>Florida</v>
      </c>
      <c r="B28">
        <v>0.74424919362847675</v>
      </c>
      <c r="C28">
        <v>0.25575080637152325</v>
      </c>
      <c r="E28" s="2" t="s">
        <v>26</v>
      </c>
      <c r="F28">
        <v>0.79074308028023432</v>
      </c>
      <c r="G28">
        <v>0.2092569197197657</v>
      </c>
      <c r="I28" s="3" t="s">
        <v>156</v>
      </c>
      <c r="J28" s="4" t="s">
        <v>25</v>
      </c>
    </row>
    <row r="29" spans="1:10" ht="30.75" thickBot="1">
      <c r="A29" t="str">
        <v>Georgia</v>
      </c>
      <c r="B29">
        <v>0.46884302626734142</v>
      </c>
      <c r="C29">
        <v>0.53115697373265858</v>
      </c>
      <c r="E29" s="4" t="s">
        <v>25</v>
      </c>
      <c r="F29">
        <v>0.13825458375221411</v>
      </c>
      <c r="G29">
        <v>0.861745416247786</v>
      </c>
      <c r="I29" s="1" t="s">
        <v>157</v>
      </c>
      <c r="J29" s="2" t="s">
        <v>24</v>
      </c>
    </row>
    <row r="30" spans="1:10" ht="15.75" thickBot="1">
      <c r="A30" t="str">
        <v>Guerrero</v>
      </c>
      <c r="B30">
        <v>0</v>
      </c>
      <c r="C30">
        <v>1</v>
      </c>
      <c r="E30" s="2" t="s">
        <v>24</v>
      </c>
      <c r="F30">
        <v>0.90166828988850911</v>
      </c>
      <c r="G30">
        <v>9.8331710111490875E-2</v>
      </c>
      <c r="I30" s="3" t="s">
        <v>158</v>
      </c>
      <c r="J30" s="4" t="s">
        <v>27</v>
      </c>
    </row>
    <row r="31" spans="1:10" ht="30.75" thickBot="1">
      <c r="A31" t="str">
        <v>Hidalgo</v>
      </c>
      <c r="B31">
        <v>1</v>
      </c>
      <c r="C31">
        <v>0</v>
      </c>
      <c r="E31" s="4" t="s">
        <v>27</v>
      </c>
      <c r="F31">
        <v>0.54682779456193353</v>
      </c>
      <c r="G31">
        <v>0.45317220543806652</v>
      </c>
      <c r="I31" s="1" t="s">
        <v>159</v>
      </c>
      <c r="J31" s="2" t="s">
        <v>28</v>
      </c>
    </row>
    <row r="32" spans="1:10" ht="30.75" thickBot="1">
      <c r="A32" t="str">
        <v>Idaho</v>
      </c>
      <c r="B32">
        <v>0.49513281636693618</v>
      </c>
      <c r="C32">
        <v>0.50486718363306393</v>
      </c>
      <c r="E32" s="2" t="s">
        <v>28</v>
      </c>
      <c r="F32">
        <v>0.4982144719030791</v>
      </c>
      <c r="G32">
        <v>0.5017855280969209</v>
      </c>
      <c r="I32" s="3" t="s">
        <v>160</v>
      </c>
      <c r="J32" s="4" t="s">
        <v>30</v>
      </c>
    </row>
    <row r="33" spans="1:10" ht="15.75" thickBot="1">
      <c r="A33" t="str">
        <v>Illinois</v>
      </c>
      <c r="B33">
        <v>0.21522950735849236</v>
      </c>
      <c r="C33">
        <v>0.78477049264150767</v>
      </c>
      <c r="E33" s="4" t="s">
        <v>30</v>
      </c>
      <c r="F33">
        <v>0.78155482400607745</v>
      </c>
      <c r="G33">
        <v>0.21844517599392252</v>
      </c>
      <c r="I33" s="1" t="s">
        <v>161</v>
      </c>
      <c r="J33" s="2" t="s">
        <v>29</v>
      </c>
    </row>
    <row r="34" spans="1:10" ht="15.75" thickBot="1">
      <c r="A34" t="str">
        <v>Indiana</v>
      </c>
      <c r="B34">
        <v>0.41788862800691073</v>
      </c>
      <c r="C34">
        <v>0.58211137199308927</v>
      </c>
      <c r="E34" s="2" t="s">
        <v>29</v>
      </c>
      <c r="F34">
        <v>0.28538343665111099</v>
      </c>
      <c r="G34">
        <v>0.71461656334888901</v>
      </c>
      <c r="I34" s="3" t="s">
        <v>162</v>
      </c>
      <c r="J34" s="4" t="s">
        <v>31</v>
      </c>
    </row>
    <row r="35" spans="1:10" ht="30.75" thickBot="1">
      <c r="A35" t="str">
        <v>Iowa</v>
      </c>
      <c r="B35">
        <v>0.47721495671394365</v>
      </c>
      <c r="C35">
        <v>0.52278504328605624</v>
      </c>
      <c r="E35" s="4" t="s">
        <v>31</v>
      </c>
      <c r="F35">
        <v>0</v>
      </c>
      <c r="G35">
        <v>1</v>
      </c>
      <c r="I35" s="1" t="s">
        <v>163</v>
      </c>
      <c r="J35" s="2" t="s">
        <v>34</v>
      </c>
    </row>
    <row r="36" spans="1:10" ht="15.75" thickBot="1">
      <c r="A36" t="str">
        <v>Jalisco</v>
      </c>
      <c r="B36">
        <v>0</v>
      </c>
      <c r="C36">
        <v>1</v>
      </c>
      <c r="E36" s="2" t="s">
        <v>34</v>
      </c>
      <c r="F36">
        <v>0.25710806697108068</v>
      </c>
      <c r="G36">
        <v>0.74289193302891943</v>
      </c>
      <c r="I36" s="3" t="s">
        <v>164</v>
      </c>
      <c r="J36" s="4" t="s">
        <v>38</v>
      </c>
    </row>
    <row r="37" spans="1:10" ht="45.75" thickBot="1">
      <c r="A37" t="str">
        <v>Kansas</v>
      </c>
      <c r="B37">
        <v>0</v>
      </c>
      <c r="C37">
        <v>1</v>
      </c>
      <c r="E37" s="4" t="s">
        <v>38</v>
      </c>
      <c r="F37">
        <v>0.77753044608076127</v>
      </c>
      <c r="G37">
        <v>0.22246955391923873</v>
      </c>
      <c r="I37" s="1" t="s">
        <v>166</v>
      </c>
      <c r="J37" s="2" t="s">
        <v>35</v>
      </c>
    </row>
    <row r="38" spans="1:10" ht="30.75" thickBot="1">
      <c r="A38" t="str">
        <v>Kentucky</v>
      </c>
      <c r="B38">
        <v>0</v>
      </c>
      <c r="C38">
        <v>1</v>
      </c>
      <c r="E38" s="2" t="s">
        <v>35</v>
      </c>
      <c r="F38">
        <v>0.98870427530045313</v>
      </c>
      <c r="G38">
        <v>1.1295724699546856E-2</v>
      </c>
      <c r="I38" s="3" t="s">
        <v>167</v>
      </c>
      <c r="J38" s="4" t="s">
        <v>36</v>
      </c>
    </row>
    <row r="39" spans="1:10" ht="30.75" thickBot="1">
      <c r="A39" t="str">
        <v>Louisiana</v>
      </c>
      <c r="B39">
        <v>0.76044446682444555</v>
      </c>
      <c r="C39">
        <v>0.23955553317555439</v>
      </c>
      <c r="E39" s="4" t="s">
        <v>36</v>
      </c>
      <c r="F39">
        <v>0.58891959753608236</v>
      </c>
      <c r="G39">
        <v>0.41108040246391758</v>
      </c>
      <c r="I39" s="1" t="s">
        <v>168</v>
      </c>
      <c r="J39" s="2" t="s">
        <v>37</v>
      </c>
    </row>
    <row r="40" spans="1:10" ht="30.75" thickBot="1">
      <c r="A40" t="str">
        <v>Maine</v>
      </c>
      <c r="B40">
        <v>0.79074308028023432</v>
      </c>
      <c r="C40">
        <v>0.2092569197197657</v>
      </c>
      <c r="E40" s="2" t="s">
        <v>37</v>
      </c>
      <c r="F40">
        <v>0.62472839419639725</v>
      </c>
      <c r="G40">
        <v>0.37527160580360269</v>
      </c>
      <c r="I40" s="3" t="s">
        <v>169</v>
      </c>
      <c r="J40" s="4" t="s">
        <v>39</v>
      </c>
    </row>
    <row r="41" spans="1:10" ht="30.75" thickBot="1">
      <c r="A41" t="str">
        <v>Manitoba</v>
      </c>
      <c r="B41">
        <v>0</v>
      </c>
      <c r="C41">
        <v>1</v>
      </c>
      <c r="E41" s="4" t="s">
        <v>39</v>
      </c>
      <c r="F41">
        <v>0.75335953672934541</v>
      </c>
      <c r="G41">
        <v>0.24664046327065459</v>
      </c>
      <c r="I41" s="1" t="s">
        <v>170</v>
      </c>
      <c r="J41" s="2" t="s">
        <v>32</v>
      </c>
    </row>
    <row r="42" spans="1:10" ht="30.75" thickBot="1">
      <c r="A42" t="str">
        <v>Maryland</v>
      </c>
      <c r="B42">
        <v>0.13825458375221411</v>
      </c>
      <c r="C42">
        <v>0.861745416247786</v>
      </c>
      <c r="E42" s="2" t="s">
        <v>32</v>
      </c>
      <c r="F42">
        <v>0.29119488338663108</v>
      </c>
      <c r="G42">
        <v>0.70880511661336887</v>
      </c>
      <c r="I42" s="3" t="s">
        <v>171</v>
      </c>
      <c r="J42" s="4" t="s">
        <v>33</v>
      </c>
    </row>
    <row r="43" spans="1:10" ht="15.75" thickBot="1">
      <c r="A43" t="str">
        <v>Massachusetts</v>
      </c>
      <c r="B43">
        <v>0.90166828988850911</v>
      </c>
      <c r="C43">
        <v>9.8331710111490875E-2</v>
      </c>
      <c r="E43" s="4" t="s">
        <v>33</v>
      </c>
      <c r="F43">
        <v>0</v>
      </c>
      <c r="G43">
        <v>1</v>
      </c>
      <c r="I43" s="1" t="s">
        <v>174</v>
      </c>
      <c r="J43" s="2" t="s">
        <v>40</v>
      </c>
    </row>
    <row r="44" spans="1:10" ht="30.75" thickBot="1">
      <c r="A44" t="str">
        <v>Michigan</v>
      </c>
      <c r="B44">
        <v>0.54682779456193353</v>
      </c>
      <c r="C44">
        <v>0.45317220543806652</v>
      </c>
      <c r="E44" s="2" t="s">
        <v>40</v>
      </c>
      <c r="F44">
        <v>0.39605736458992241</v>
      </c>
      <c r="G44">
        <v>0.60394263541007753</v>
      </c>
      <c r="I44" s="3" t="s">
        <v>175</v>
      </c>
      <c r="J44" s="4" t="s">
        <v>41</v>
      </c>
    </row>
    <row r="45" spans="1:10" ht="15.75" thickBot="1">
      <c r="A45" t="str">
        <v>Minnesota</v>
      </c>
      <c r="B45">
        <v>0.4982144719030791</v>
      </c>
      <c r="C45">
        <v>0.5017855280969209</v>
      </c>
      <c r="E45" s="4" t="s">
        <v>41</v>
      </c>
      <c r="F45">
        <v>0.84272463576305023</v>
      </c>
      <c r="G45">
        <v>0.15727536423694982</v>
      </c>
      <c r="I45" s="1" t="s">
        <v>177</v>
      </c>
      <c r="J45" s="2" t="s">
        <v>42</v>
      </c>
    </row>
    <row r="46" spans="1:10" ht="30.75" thickBot="1">
      <c r="A46" t="str">
        <v>Mississippi</v>
      </c>
      <c r="B46">
        <v>0.78155482400607745</v>
      </c>
      <c r="C46">
        <v>0.21844517599392252</v>
      </c>
      <c r="E46" s="2" t="s">
        <v>42</v>
      </c>
      <c r="F46">
        <v>0.92314034201218054</v>
      </c>
      <c r="G46">
        <v>7.6859657987819463E-2</v>
      </c>
      <c r="I46" s="3" t="s">
        <v>178</v>
      </c>
      <c r="J46" s="4" t="s">
        <v>43</v>
      </c>
    </row>
    <row r="47" spans="1:10" ht="30.75" thickBot="1">
      <c r="A47" t="str">
        <v>Missouri</v>
      </c>
      <c r="B47">
        <v>0.28538343665111099</v>
      </c>
      <c r="C47">
        <v>0.71461656334888901</v>
      </c>
      <c r="E47" s="4" t="s">
        <v>43</v>
      </c>
      <c r="F47">
        <v>0.84465450602493919</v>
      </c>
      <c r="G47">
        <v>0.15534549397506076</v>
      </c>
      <c r="I47" s="1" t="s">
        <v>184</v>
      </c>
      <c r="J47" s="2" t="s">
        <v>44</v>
      </c>
    </row>
    <row r="48" spans="1:10" ht="30.75" thickBot="1">
      <c r="A48" t="str">
        <v>Montana</v>
      </c>
      <c r="B48">
        <v>0</v>
      </c>
      <c r="C48">
        <v>1</v>
      </c>
      <c r="E48" s="2" t="s">
        <v>44</v>
      </c>
      <c r="F48">
        <v>1</v>
      </c>
      <c r="G48">
        <v>0</v>
      </c>
      <c r="I48" s="3" t="s">
        <v>189</v>
      </c>
      <c r="J48" s="4" t="s">
        <v>45</v>
      </c>
    </row>
    <row r="49" spans="1:10" ht="30.75" thickBot="1">
      <c r="A49" t="str">
        <v>Nebraska</v>
      </c>
      <c r="B49">
        <v>0.25710806697108068</v>
      </c>
      <c r="C49">
        <v>0.74289193302891943</v>
      </c>
      <c r="E49" s="4" t="s">
        <v>45</v>
      </c>
      <c r="F49">
        <v>0.4306581521986439</v>
      </c>
      <c r="G49">
        <v>0.5693418478013561</v>
      </c>
      <c r="I49" s="1" t="s">
        <v>190</v>
      </c>
      <c r="J49" s="2" t="s">
        <v>46</v>
      </c>
    </row>
    <row r="50" spans="1:10" ht="30.75" thickBot="1">
      <c r="A50" t="str">
        <v>Nevada</v>
      </c>
      <c r="B50">
        <v>0.77753044608076127</v>
      </c>
      <c r="C50">
        <v>0.22246955391923873</v>
      </c>
      <c r="E50" s="2" t="s">
        <v>46</v>
      </c>
      <c r="F50">
        <v>0.2747001190367182</v>
      </c>
      <c r="G50">
        <v>0.72529988096328168</v>
      </c>
      <c r="I50" s="3" t="s">
        <v>192</v>
      </c>
      <c r="J50" s="4" t="s">
        <v>47</v>
      </c>
    </row>
    <row r="51" spans="1:10" ht="15.75" thickBot="1">
      <c r="A51" t="str">
        <v>New Brunswick</v>
      </c>
      <c r="B51">
        <v>0.74928774928774933</v>
      </c>
      <c r="C51">
        <v>0.25071225071225073</v>
      </c>
      <c r="E51" s="4" t="s">
        <v>47</v>
      </c>
      <c r="F51">
        <v>0.23604242530252681</v>
      </c>
      <c r="G51">
        <v>0.76395757469747327</v>
      </c>
      <c r="I51" s="1" t="s">
        <v>193</v>
      </c>
      <c r="J51" s="2" t="s">
        <v>48</v>
      </c>
    </row>
    <row r="52" spans="1:10" ht="15.75" thickBot="1">
      <c r="A52" t="str">
        <v>New Hampshire</v>
      </c>
      <c r="B52">
        <v>0.98870427530045313</v>
      </c>
      <c r="C52">
        <v>1.1295724699546856E-2</v>
      </c>
      <c r="E52" s="2" t="s">
        <v>48</v>
      </c>
      <c r="F52">
        <v>0.8018123708182634</v>
      </c>
      <c r="G52">
        <v>0.1981876291817366</v>
      </c>
      <c r="I52" s="3" t="s">
        <v>194</v>
      </c>
      <c r="J52" s="4" t="s">
        <v>49</v>
      </c>
    </row>
    <row r="53" spans="1:10" ht="15.75" thickBot="1">
      <c r="A53" t="str">
        <v>New Jersey</v>
      </c>
      <c r="B53">
        <v>0.58891959753608236</v>
      </c>
      <c r="C53">
        <v>0.41108040246391758</v>
      </c>
      <c r="E53" s="4" t="s">
        <v>49</v>
      </c>
      <c r="F53">
        <v>0.69263191591527506</v>
      </c>
      <c r="G53">
        <v>0.30736808408472494</v>
      </c>
      <c r="I53" s="1" t="s">
        <v>196</v>
      </c>
      <c r="J53" s="2" t="s">
        <v>51</v>
      </c>
    </row>
    <row r="54" spans="1:10" ht="15.75" thickBot="1">
      <c r="A54" t="str">
        <v>New Mexico</v>
      </c>
      <c r="B54">
        <v>0.62472839419639725</v>
      </c>
      <c r="C54">
        <v>0.37527160580360269</v>
      </c>
      <c r="E54" s="2" t="s">
        <v>51</v>
      </c>
      <c r="F54">
        <v>0</v>
      </c>
      <c r="G54">
        <v>1</v>
      </c>
      <c r="I54" s="3" t="s">
        <v>198</v>
      </c>
      <c r="J54" s="4" t="s">
        <v>50</v>
      </c>
    </row>
    <row r="55" spans="1:10" ht="30.75" thickBot="1">
      <c r="A55" t="str">
        <v>New York</v>
      </c>
      <c r="B55">
        <v>0.75335953672934541</v>
      </c>
      <c r="C55">
        <v>0.24664046327065459</v>
      </c>
      <c r="E55" s="4" t="s">
        <v>50</v>
      </c>
      <c r="F55">
        <v>0.50017179769103903</v>
      </c>
      <c r="G55">
        <v>0.49982820230896102</v>
      </c>
      <c r="I55" s="1" t="s">
        <v>199</v>
      </c>
      <c r="J55" s="2" t="s">
        <v>52</v>
      </c>
    </row>
    <row r="56" spans="1:10" ht="30.75" thickBot="1">
      <c r="A56" t="str">
        <v>North Carolina</v>
      </c>
      <c r="B56">
        <v>0.29119488338663108</v>
      </c>
      <c r="C56">
        <v>0.70880511661336887</v>
      </c>
      <c r="E56" s="2" t="s">
        <v>52</v>
      </c>
      <c r="F56">
        <v>0.79280660960767813</v>
      </c>
      <c r="G56">
        <v>0.20719339039232179</v>
      </c>
      <c r="I56" s="3" t="s">
        <v>200</v>
      </c>
      <c r="J56" s="4" t="s">
        <v>54</v>
      </c>
    </row>
    <row r="57" spans="1:10" ht="30.75" thickBot="1">
      <c r="A57" t="str">
        <v>North Dakota</v>
      </c>
      <c r="B57">
        <v>0</v>
      </c>
      <c r="C57">
        <v>1</v>
      </c>
      <c r="E57" s="4" t="s">
        <v>54</v>
      </c>
      <c r="F57">
        <v>0</v>
      </c>
      <c r="G57">
        <v>1</v>
      </c>
      <c r="I57" s="1" t="s">
        <v>201</v>
      </c>
      <c r="J57" s="2" t="s">
        <v>53</v>
      </c>
    </row>
    <row r="58" spans="1:10" ht="30.75" thickBot="1">
      <c r="A58" t="str">
        <v>Nova Scotia</v>
      </c>
      <c r="B58">
        <v>1</v>
      </c>
      <c r="C58">
        <v>0</v>
      </c>
      <c r="E58" s="2" t="s">
        <v>53</v>
      </c>
      <c r="F58">
        <v>0.43107557137934993</v>
      </c>
      <c r="G58">
        <v>0.56892442862065007</v>
      </c>
      <c r="I58" s="3" t="s">
        <v>202</v>
      </c>
      <c r="J58" s="4" t="s">
        <v>55</v>
      </c>
    </row>
    <row r="59" spans="1:10" ht="15.75" thickBot="1">
      <c r="A59" t="str">
        <v>Nuevo Leon</v>
      </c>
      <c r="B59">
        <v>0.80415015155047798</v>
      </c>
      <c r="C59">
        <v>0.19584984844952202</v>
      </c>
      <c r="E59" s="4" t="s">
        <v>55</v>
      </c>
      <c r="F59">
        <v>0</v>
      </c>
      <c r="G59">
        <v>1</v>
      </c>
    </row>
    <row r="60" spans="1:10">
      <c r="A60" t="str">
        <v>Ohio</v>
      </c>
      <c r="B60">
        <v>0.39605736458992241</v>
      </c>
      <c r="C60">
        <v>0.60394263541007753</v>
      </c>
    </row>
    <row r="61" spans="1:10">
      <c r="A61" t="str">
        <v>Oklahoma</v>
      </c>
      <c r="B61">
        <v>0.84272463576305023</v>
      </c>
      <c r="C61">
        <v>0.15727536423694982</v>
      </c>
    </row>
    <row r="62" spans="1:10">
      <c r="A62" t="str">
        <v>Ontario</v>
      </c>
      <c r="B62">
        <v>0.87207105560074516</v>
      </c>
      <c r="C62">
        <v>0.12792894439925481</v>
      </c>
    </row>
    <row r="63" spans="1:10">
      <c r="A63" t="str">
        <v>Oregon</v>
      </c>
      <c r="B63">
        <v>0.92314034201218054</v>
      </c>
      <c r="C63">
        <v>7.6859657987819463E-2</v>
      </c>
    </row>
    <row r="64" spans="1:10">
      <c r="A64" t="str">
        <v>Pennsylvania</v>
      </c>
      <c r="B64">
        <v>0.84465450602493919</v>
      </c>
      <c r="C64">
        <v>0.15534549397506076</v>
      </c>
    </row>
    <row r="65" spans="1:3">
      <c r="A65" t="str">
        <v>Puebla</v>
      </c>
      <c r="B65">
        <v>1</v>
      </c>
      <c r="C65">
        <v>0</v>
      </c>
    </row>
    <row r="66" spans="1:3">
      <c r="A66" t="str">
        <v>Puerto Rico</v>
      </c>
      <c r="B66">
        <v>1</v>
      </c>
      <c r="C66">
        <v>0</v>
      </c>
    </row>
    <row r="67" spans="1:3">
      <c r="A67" t="str">
        <v>Quebec</v>
      </c>
      <c r="B67">
        <v>0.94336283185840708</v>
      </c>
      <c r="C67">
        <v>5.663716814159292E-2</v>
      </c>
    </row>
    <row r="68" spans="1:3">
      <c r="A68" t="str">
        <v>Queretaro</v>
      </c>
      <c r="B68">
        <v>1</v>
      </c>
      <c r="C68">
        <v>0</v>
      </c>
    </row>
    <row r="69" spans="1:3">
      <c r="A69" t="str">
        <v>Quintana Roo</v>
      </c>
      <c r="B69">
        <v>0</v>
      </c>
      <c r="C69">
        <v>1</v>
      </c>
    </row>
    <row r="70" spans="1:3">
      <c r="A70" t="str">
        <v>Rhode Island</v>
      </c>
      <c r="B70">
        <v>1</v>
      </c>
      <c r="C70">
        <v>0</v>
      </c>
    </row>
    <row r="71" spans="1:3">
      <c r="A71" t="str">
        <v>San Luis Potosi</v>
      </c>
      <c r="B71">
        <v>1</v>
      </c>
      <c r="C71">
        <v>0</v>
      </c>
    </row>
    <row r="72" spans="1:3">
      <c r="A72" t="str">
        <v>Saskatchewan</v>
      </c>
      <c r="B72">
        <v>0.65115174542863929</v>
      </c>
      <c r="C72">
        <v>0.34884825457136076</v>
      </c>
    </row>
    <row r="73" spans="1:3">
      <c r="A73" t="str">
        <v>Sinaloa</v>
      </c>
      <c r="B73">
        <v>0</v>
      </c>
      <c r="C73">
        <v>1</v>
      </c>
    </row>
    <row r="74" spans="1:3">
      <c r="A74" t="str">
        <v>Sonora</v>
      </c>
      <c r="B74">
        <v>0.91992037797581594</v>
      </c>
      <c r="C74">
        <v>8.0079622024184033E-2</v>
      </c>
    </row>
    <row r="75" spans="1:3">
      <c r="A75" t="str">
        <v>South Carolina</v>
      </c>
      <c r="B75">
        <v>0.4306581521986439</v>
      </c>
      <c r="C75">
        <v>0.5693418478013561</v>
      </c>
    </row>
    <row r="76" spans="1:3">
      <c r="A76" t="str">
        <v>South Dakota</v>
      </c>
      <c r="B76">
        <v>0.2747001190367182</v>
      </c>
      <c r="C76">
        <v>0.72529988096328168</v>
      </c>
    </row>
    <row r="77" spans="1:3">
      <c r="A77" t="str">
        <v>Tamaulipas</v>
      </c>
      <c r="B77">
        <v>0.99345335515548283</v>
      </c>
      <c r="C77">
        <v>6.5466448445171853E-3</v>
      </c>
    </row>
    <row r="78" spans="1:3">
      <c r="A78" t="str">
        <v>Tennessee</v>
      </c>
      <c r="B78">
        <v>0.23604242530252681</v>
      </c>
      <c r="C78">
        <v>0.76395757469747327</v>
      </c>
    </row>
    <row r="79" spans="1:3">
      <c r="A79" t="str">
        <v>Texas</v>
      </c>
      <c r="B79">
        <v>0.8018123708182634</v>
      </c>
      <c r="C79">
        <v>0.1981876291817366</v>
      </c>
    </row>
    <row r="80" spans="1:3">
      <c r="A80" t="str">
        <v>Utah</v>
      </c>
      <c r="B80">
        <v>0.69263191591527506</v>
      </c>
      <c r="C80">
        <v>0.30736808408472494</v>
      </c>
    </row>
    <row r="81" spans="1:3">
      <c r="A81" t="str">
        <v>Veracruz</v>
      </c>
      <c r="B81">
        <v>1</v>
      </c>
      <c r="C81">
        <v>0</v>
      </c>
    </row>
    <row r="82" spans="1:3">
      <c r="A82" t="str">
        <v>Vermont</v>
      </c>
      <c r="B82">
        <v>0</v>
      </c>
      <c r="C82">
        <v>1</v>
      </c>
    </row>
    <row r="83" spans="1:3">
      <c r="A83" t="str">
        <v>Virgin Islands</v>
      </c>
      <c r="B83">
        <v>0</v>
      </c>
      <c r="C83">
        <v>1</v>
      </c>
    </row>
    <row r="84" spans="1:3">
      <c r="A84" t="str">
        <v>Virginia</v>
      </c>
      <c r="B84">
        <v>0.50017179769103903</v>
      </c>
      <c r="C84">
        <v>0.49982820230896102</v>
      </c>
    </row>
    <row r="85" spans="1:3">
      <c r="A85" t="str">
        <v>Washington</v>
      </c>
      <c r="B85">
        <v>0.79280660960767813</v>
      </c>
      <c r="C85">
        <v>0.20719339039232179</v>
      </c>
    </row>
    <row r="86" spans="1:3">
      <c r="A86" t="str">
        <v>West Virginia</v>
      </c>
      <c r="B86">
        <v>0</v>
      </c>
      <c r="C86">
        <v>1</v>
      </c>
    </row>
    <row r="87" spans="1:3">
      <c r="A87" t="str">
        <v>Wisconsin</v>
      </c>
      <c r="B87">
        <v>0.43107557137934993</v>
      </c>
      <c r="C87">
        <v>0.56892442862065007</v>
      </c>
    </row>
    <row r="88" spans="1:3">
      <c r="A88" t="str">
        <v>Wyoming</v>
      </c>
      <c r="B88">
        <v>0</v>
      </c>
      <c r="C88">
        <v>1</v>
      </c>
    </row>
    <row r="89" spans="1:3">
      <c r="A89" t="str">
        <v>Yucatan</v>
      </c>
      <c r="B89">
        <v>0.94387277829747429</v>
      </c>
      <c r="C89">
        <v>5.6127221702525723E-2</v>
      </c>
    </row>
  </sheetData>
  <hyperlinks>
    <hyperlink ref="I11" r:id="rId1" display="http://www.50states.com/alabama.htm"/>
    <hyperlink ref="I12" r:id="rId2" display="http://www.50states.com/arizona.htm"/>
    <hyperlink ref="I13" r:id="rId3" display="http://www.50states.com/arkansas.htm"/>
    <hyperlink ref="I14" r:id="rId4" display="http://www.50states.com/californ.htm"/>
    <hyperlink ref="I15" r:id="rId5" display="http://www.50states.com/colorado.htm"/>
    <hyperlink ref="I16" r:id="rId6" display="http://www.50states.com/connecti.htm"/>
    <hyperlink ref="I17" r:id="rId7" display="http://www.50states.com/delaware.htm"/>
    <hyperlink ref="I18" r:id="rId8" display="http://www.50states.com/florida.htm"/>
    <hyperlink ref="I19" r:id="rId9" display="http://www.50states.com/georgia.htm"/>
    <hyperlink ref="I20" r:id="rId10" display="http://www.50states.com/idaho.htm"/>
    <hyperlink ref="I21" r:id="rId11" display="http://www.50states.com/illinois.htm"/>
    <hyperlink ref="I22" r:id="rId12" display="http://www.50states.com/indiana.htm"/>
    <hyperlink ref="I23" r:id="rId13" display="http://www.50states.com/iowa.htm"/>
    <hyperlink ref="I24" r:id="rId14" display="http://www.50states.com/kansas.htm"/>
    <hyperlink ref="I25" r:id="rId15" display="http://www.50states.com/kentucky.htm"/>
    <hyperlink ref="I26" r:id="rId16" display="http://www.50states.com/louisian.htm"/>
    <hyperlink ref="I27" r:id="rId17" display="http://www.50states.com/maine.htm"/>
    <hyperlink ref="I28" r:id="rId18" display="http://www.50states.com/maryland.htm"/>
    <hyperlink ref="I29" r:id="rId19" display="http://www.50states.com/massachu.htm"/>
    <hyperlink ref="I30" r:id="rId20" display="http://www.50states.com/michigan.htm"/>
    <hyperlink ref="I31" r:id="rId21" display="http://www.50states.com/minnesot.htm"/>
    <hyperlink ref="I32" r:id="rId22" display="http://www.50states.com/mississi.htm"/>
    <hyperlink ref="I33" r:id="rId23" display="http://www.50states.com/missouri.htm"/>
    <hyperlink ref="I34" r:id="rId24" display="http://www.50states.com/montana.htm"/>
    <hyperlink ref="I35" r:id="rId25" display="http://www.50states.com/nebraska.htm"/>
    <hyperlink ref="I36" r:id="rId26" display="http://www.50states.com/nevada.htm"/>
    <hyperlink ref="I37" r:id="rId27" display="http://www.50states.com/newhamps.htm"/>
    <hyperlink ref="I38" r:id="rId28" display="http://www.50states.com/newjerse.htm"/>
    <hyperlink ref="I39" r:id="rId29" display="http://www.50states.com/newmexic.htm"/>
    <hyperlink ref="I40" r:id="rId30" display="http://www.50states.com/newyork.htm"/>
    <hyperlink ref="I41" r:id="rId31" display="http://www.50states.com/ncarolin.htm"/>
    <hyperlink ref="I42" r:id="rId32" display="http://www.50states.com/ndakota.htm"/>
    <hyperlink ref="I43" r:id="rId33" display="http://www.50states.com/ohio.htm"/>
    <hyperlink ref="I44" r:id="rId34" display="http://www.50states.com/oklahoma.htm"/>
    <hyperlink ref="I45" r:id="rId35" display="http://www.50states.com/oregon.htm"/>
    <hyperlink ref="I46" r:id="rId36" display="http://www.50states.com/pennsylv.htm"/>
    <hyperlink ref="I47" r:id="rId37" display="http://www.50states.com/rdisland.htm"/>
    <hyperlink ref="I48" r:id="rId38" display="http://www.50states.com/scarolin.htm"/>
    <hyperlink ref="I49" r:id="rId39" display="http://www.50states.com/sdakota.htm"/>
    <hyperlink ref="I50" r:id="rId40" display="http://www.50states.com/tennesse.htm"/>
    <hyperlink ref="I51" r:id="rId41" display="http://www.50states.com/texas.htm"/>
    <hyperlink ref="I52" r:id="rId42" display="http://www.50states.com/utah.htm"/>
    <hyperlink ref="I53" r:id="rId43" display="http://www.50states.com/vermont.htm"/>
    <hyperlink ref="I54" r:id="rId44" display="http://www.50states.com/virginia.htm"/>
    <hyperlink ref="I55" r:id="rId45" display="http://www.50states.com/washingt.htm"/>
    <hyperlink ref="I56" r:id="rId46" display="http://www.50states.com/wvirgini.htm"/>
    <hyperlink ref="I57" r:id="rId47" display="http://www.50states.com/wisconsi.htm"/>
    <hyperlink ref="I58" r:id="rId48" display="http://www.50states.com/wyoming.ht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J53"/>
  <sheetViews>
    <sheetView workbookViewId="0">
      <selection activeCell="G53" sqref="E5:G53"/>
    </sheetView>
  </sheetViews>
  <sheetFormatPr defaultRowHeight="15"/>
  <sheetData>
    <row r="1" spans="1:36">
      <c r="B1" t="s">
        <v>128</v>
      </c>
      <c r="C1" t="s">
        <v>133</v>
      </c>
      <c r="D1" t="s">
        <v>137</v>
      </c>
      <c r="E1" t="s">
        <v>138</v>
      </c>
      <c r="F1" t="s">
        <v>139</v>
      </c>
      <c r="G1" t="s">
        <v>142</v>
      </c>
      <c r="H1" t="s">
        <v>143</v>
      </c>
      <c r="I1" t="s">
        <v>147</v>
      </c>
      <c r="J1" t="s">
        <v>148</v>
      </c>
      <c r="K1" t="s">
        <v>149</v>
      </c>
      <c r="L1" t="s">
        <v>152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189</v>
      </c>
      <c r="AD1" t="s">
        <v>192</v>
      </c>
      <c r="AE1" t="s">
        <v>193</v>
      </c>
      <c r="AF1" t="s">
        <v>194</v>
      </c>
      <c r="AG1" t="s">
        <v>196</v>
      </c>
      <c r="AH1" t="s">
        <v>198</v>
      </c>
      <c r="AI1" t="s">
        <v>199</v>
      </c>
      <c r="AJ1" t="s">
        <v>201</v>
      </c>
    </row>
    <row r="2" spans="1:36">
      <c r="A2" t="s">
        <v>207</v>
      </c>
      <c r="B2">
        <v>0.99705705199011951</v>
      </c>
      <c r="C2">
        <v>0.68067560689707862</v>
      </c>
      <c r="D2">
        <v>0.8080103055113429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0.73313820858261958</v>
      </c>
      <c r="N2">
        <v>1</v>
      </c>
      <c r="O2">
        <v>1</v>
      </c>
      <c r="P2">
        <v>1</v>
      </c>
      <c r="Q2">
        <v>1</v>
      </c>
      <c r="R2">
        <v>1</v>
      </c>
      <c r="S2">
        <v>0.73369731551415407</v>
      </c>
      <c r="T2">
        <v>1</v>
      </c>
      <c r="U2">
        <v>0.99363114117212481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208</v>
      </c>
      <c r="B3">
        <v>2.9429480098804579E-3</v>
      </c>
      <c r="C3">
        <v>0.31932439310292138</v>
      </c>
      <c r="D3">
        <v>0.1919896944886571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0.26686179141738048</v>
      </c>
      <c r="N3">
        <v>0</v>
      </c>
      <c r="O3">
        <v>0</v>
      </c>
      <c r="P3">
        <v>0</v>
      </c>
      <c r="Q3">
        <v>0</v>
      </c>
      <c r="R3">
        <v>0</v>
      </c>
      <c r="S3">
        <v>0.26630268448584582</v>
      </c>
      <c r="T3">
        <v>0</v>
      </c>
      <c r="U3">
        <v>6.368858827875223E-3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5" spans="1:36" ht="15.75" thickBot="1">
      <c r="A5">
        <f t="array" ref="A5:C40">TRANSPOSE(A1:AJ3)</f>
        <v>0</v>
      </c>
      <c r="B5" t="str">
        <v>PV</v>
      </c>
      <c r="C5" t="str">
        <v>Solar Thermal</v>
      </c>
      <c r="F5" t="s">
        <v>207</v>
      </c>
      <c r="G5" t="s">
        <v>208</v>
      </c>
    </row>
    <row r="6" spans="1:36" ht="15.75" thickBot="1">
      <c r="A6" t="str">
        <v>Arizona</v>
      </c>
      <c r="B6">
        <v>0.99705705199011951</v>
      </c>
      <c r="C6">
        <v>2.9429480098804579E-3</v>
      </c>
      <c r="E6" s="2" t="s">
        <v>4</v>
      </c>
      <c r="F6">
        <v>0</v>
      </c>
      <c r="G6">
        <v>0</v>
      </c>
      <c r="I6" s="1" t="s">
        <v>125</v>
      </c>
    </row>
    <row r="7" spans="1:36" ht="15.75" thickBot="1">
      <c r="A7" t="str">
        <v>California</v>
      </c>
      <c r="B7">
        <v>0.68067560689707862</v>
      </c>
      <c r="C7">
        <v>0.31932439310292138</v>
      </c>
      <c r="E7" s="2" t="s">
        <v>7</v>
      </c>
      <c r="F7">
        <v>0.99705705199011951</v>
      </c>
      <c r="G7">
        <v>2.9429480098804579E-3</v>
      </c>
      <c r="I7" s="1" t="s">
        <v>128</v>
      </c>
    </row>
    <row r="8" spans="1:36" ht="15.75" thickBot="1">
      <c r="A8" t="str">
        <v>Colorado</v>
      </c>
      <c r="B8">
        <v>0.8080103055113429</v>
      </c>
      <c r="C8">
        <v>0.1919896944886571</v>
      </c>
      <c r="E8" s="4" t="s">
        <v>6</v>
      </c>
      <c r="F8">
        <v>1</v>
      </c>
      <c r="I8" s="3" t="s">
        <v>129</v>
      </c>
    </row>
    <row r="9" spans="1:36" ht="30.75" thickBot="1">
      <c r="A9" t="str">
        <v>Connecticut</v>
      </c>
      <c r="B9">
        <v>1</v>
      </c>
      <c r="C9">
        <v>0</v>
      </c>
      <c r="E9" s="2" t="s">
        <v>8</v>
      </c>
      <c r="F9">
        <v>0.68067560689707862</v>
      </c>
      <c r="G9">
        <v>0.31932439310292138</v>
      </c>
      <c r="I9" s="1" t="s">
        <v>133</v>
      </c>
    </row>
    <row r="10" spans="1:36" ht="15.75" thickBot="1">
      <c r="A10" t="str">
        <v>Delaware</v>
      </c>
      <c r="B10">
        <v>1</v>
      </c>
      <c r="C10">
        <v>0</v>
      </c>
      <c r="E10" s="4" t="s">
        <v>11</v>
      </c>
      <c r="F10">
        <v>0.8080103055113429</v>
      </c>
      <c r="G10">
        <v>0.1919896944886571</v>
      </c>
      <c r="I10" s="3" t="s">
        <v>137</v>
      </c>
    </row>
    <row r="11" spans="1:36" ht="30.75" thickBot="1">
      <c r="A11" t="str">
        <v>Florida</v>
      </c>
      <c r="B11">
        <v>1</v>
      </c>
      <c r="C11">
        <v>0</v>
      </c>
      <c r="E11" s="2" t="s">
        <v>12</v>
      </c>
      <c r="F11">
        <v>1</v>
      </c>
      <c r="G11">
        <v>0</v>
      </c>
      <c r="I11" s="1" t="s">
        <v>138</v>
      </c>
    </row>
    <row r="12" spans="1:36" ht="30.75" thickBot="1">
      <c r="A12" t="str">
        <v>Georgia</v>
      </c>
      <c r="B12">
        <v>1</v>
      </c>
      <c r="C12">
        <v>0</v>
      </c>
      <c r="E12" s="4" t="s">
        <v>14</v>
      </c>
      <c r="F12">
        <v>1</v>
      </c>
      <c r="G12">
        <v>0</v>
      </c>
      <c r="I12" s="3" t="s">
        <v>139</v>
      </c>
    </row>
    <row r="13" spans="1:36" ht="15.75" thickBot="1">
      <c r="A13" t="str">
        <v>Illinois</v>
      </c>
      <c r="B13">
        <v>1</v>
      </c>
      <c r="C13">
        <v>0</v>
      </c>
      <c r="E13" s="2" t="s">
        <v>15</v>
      </c>
      <c r="F13">
        <v>1</v>
      </c>
      <c r="G13">
        <v>0</v>
      </c>
      <c r="I13" s="1" t="s">
        <v>142</v>
      </c>
    </row>
    <row r="14" spans="1:36" ht="15.75" thickBot="1">
      <c r="A14" t="str">
        <v>Indiana</v>
      </c>
      <c r="B14">
        <v>1</v>
      </c>
      <c r="C14">
        <v>0</v>
      </c>
      <c r="E14" s="4" t="s">
        <v>16</v>
      </c>
      <c r="F14">
        <v>1</v>
      </c>
      <c r="G14">
        <v>0</v>
      </c>
      <c r="I14" s="3" t="s">
        <v>143</v>
      </c>
    </row>
    <row r="15" spans="1:36" ht="15.75" thickBot="1">
      <c r="A15" t="str">
        <v>Iowa</v>
      </c>
      <c r="B15">
        <v>1</v>
      </c>
      <c r="C15">
        <v>0</v>
      </c>
      <c r="E15" s="4" t="s">
        <v>18</v>
      </c>
      <c r="F15">
        <v>1</v>
      </c>
      <c r="I15" s="3" t="s">
        <v>146</v>
      </c>
    </row>
    <row r="16" spans="1:36" ht="15.75" thickBot="1">
      <c r="A16" t="str">
        <v>Kentucky</v>
      </c>
      <c r="B16">
        <v>1</v>
      </c>
      <c r="C16">
        <v>0</v>
      </c>
      <c r="E16" s="2" t="s">
        <v>19</v>
      </c>
      <c r="F16">
        <v>1</v>
      </c>
      <c r="G16">
        <v>0</v>
      </c>
      <c r="I16" s="1" t="s">
        <v>147</v>
      </c>
    </row>
    <row r="17" spans="1:9" ht="15.75" thickBot="1">
      <c r="A17" t="str">
        <v>Maryland</v>
      </c>
      <c r="B17">
        <v>0.73313820858261958</v>
      </c>
      <c r="C17">
        <v>0.26686179141738048</v>
      </c>
      <c r="E17" s="4" t="s">
        <v>20</v>
      </c>
      <c r="F17">
        <v>1</v>
      </c>
      <c r="G17">
        <v>0</v>
      </c>
      <c r="I17" s="3" t="s">
        <v>148</v>
      </c>
    </row>
    <row r="18" spans="1:9" ht="15.75" thickBot="1">
      <c r="A18" t="str">
        <v>Massachusetts</v>
      </c>
      <c r="B18">
        <v>1</v>
      </c>
      <c r="C18">
        <v>0</v>
      </c>
      <c r="E18" s="2" t="s">
        <v>17</v>
      </c>
      <c r="F18">
        <v>1</v>
      </c>
      <c r="G18">
        <v>0</v>
      </c>
      <c r="I18" s="1" t="s">
        <v>149</v>
      </c>
    </row>
    <row r="19" spans="1:9" ht="15.75" thickBot="1">
      <c r="A19" t="str">
        <v>Michigan</v>
      </c>
      <c r="B19">
        <v>1</v>
      </c>
      <c r="C19">
        <v>0</v>
      </c>
      <c r="E19" s="4" t="s">
        <v>21</v>
      </c>
      <c r="F19">
        <v>1</v>
      </c>
      <c r="I19" s="3" t="s">
        <v>151</v>
      </c>
    </row>
    <row r="20" spans="1:9" ht="15.75" thickBot="1">
      <c r="A20" t="str">
        <v>Minnesota</v>
      </c>
      <c r="B20">
        <v>1</v>
      </c>
      <c r="C20">
        <v>0</v>
      </c>
      <c r="E20" s="2" t="s">
        <v>22</v>
      </c>
      <c r="F20">
        <v>1</v>
      </c>
      <c r="G20">
        <v>0</v>
      </c>
      <c r="I20" s="1" t="s">
        <v>152</v>
      </c>
    </row>
    <row r="21" spans="1:9" ht="30.75" thickBot="1">
      <c r="A21" t="str">
        <v>Mississippi</v>
      </c>
      <c r="B21">
        <v>1</v>
      </c>
      <c r="C21">
        <v>0</v>
      </c>
      <c r="E21" s="4" t="s">
        <v>23</v>
      </c>
      <c r="F21">
        <v>1</v>
      </c>
      <c r="I21" s="3" t="s">
        <v>153</v>
      </c>
    </row>
    <row r="22" spans="1:9" ht="15.75" thickBot="1">
      <c r="A22" t="str">
        <v>Missouri</v>
      </c>
      <c r="B22">
        <v>1</v>
      </c>
      <c r="C22">
        <v>0</v>
      </c>
      <c r="E22" s="2" t="s">
        <v>26</v>
      </c>
      <c r="F22">
        <v>1</v>
      </c>
      <c r="I22" s="1" t="s">
        <v>154</v>
      </c>
    </row>
    <row r="23" spans="1:9" ht="30.75" thickBot="1">
      <c r="A23" t="str">
        <v>Nevada</v>
      </c>
      <c r="B23">
        <v>0.73369731551415407</v>
      </c>
      <c r="C23">
        <v>0.26630268448584582</v>
      </c>
      <c r="E23" s="4" t="s">
        <v>25</v>
      </c>
      <c r="F23">
        <v>0.73313820858261958</v>
      </c>
      <c r="G23">
        <v>0.26686179141738048</v>
      </c>
      <c r="I23" s="3" t="s">
        <v>156</v>
      </c>
    </row>
    <row r="24" spans="1:9" ht="30.75" thickBot="1">
      <c r="A24" t="str">
        <v>New Jersey</v>
      </c>
      <c r="B24">
        <v>1</v>
      </c>
      <c r="C24">
        <v>0</v>
      </c>
      <c r="E24" s="2" t="s">
        <v>24</v>
      </c>
      <c r="F24">
        <v>1</v>
      </c>
      <c r="G24">
        <v>0</v>
      </c>
      <c r="I24" s="1" t="s">
        <v>157</v>
      </c>
    </row>
    <row r="25" spans="1:9" ht="15.75" thickBot="1">
      <c r="A25" t="str">
        <v>New Mexico</v>
      </c>
      <c r="B25">
        <v>0.99363114117212481</v>
      </c>
      <c r="C25">
        <v>6.368858827875223E-3</v>
      </c>
      <c r="E25" s="4" t="s">
        <v>27</v>
      </c>
      <c r="F25">
        <v>1</v>
      </c>
      <c r="G25">
        <v>0</v>
      </c>
      <c r="I25" s="3" t="s">
        <v>158</v>
      </c>
    </row>
    <row r="26" spans="1:9" ht="30.75" thickBot="1">
      <c r="A26" t="str">
        <v>New York</v>
      </c>
      <c r="B26">
        <v>1</v>
      </c>
      <c r="C26">
        <v>0</v>
      </c>
      <c r="E26" s="2" t="s">
        <v>28</v>
      </c>
      <c r="F26">
        <v>1</v>
      </c>
      <c r="G26">
        <v>0</v>
      </c>
      <c r="I26" s="1" t="s">
        <v>159</v>
      </c>
    </row>
    <row r="27" spans="1:9" ht="30.75" thickBot="1">
      <c r="A27" t="str">
        <v>North Carolina</v>
      </c>
      <c r="B27">
        <v>1</v>
      </c>
      <c r="C27">
        <v>0</v>
      </c>
      <c r="E27" s="4" t="s">
        <v>30</v>
      </c>
      <c r="F27">
        <v>1</v>
      </c>
      <c r="G27">
        <v>0</v>
      </c>
      <c r="I27" s="3" t="s">
        <v>160</v>
      </c>
    </row>
    <row r="28" spans="1:9" ht="15.75" thickBot="1">
      <c r="A28" t="str">
        <v>North Dakota</v>
      </c>
      <c r="B28">
        <v>1</v>
      </c>
      <c r="C28">
        <v>0</v>
      </c>
      <c r="E28" s="2" t="s">
        <v>29</v>
      </c>
      <c r="F28">
        <v>1</v>
      </c>
      <c r="G28">
        <v>0</v>
      </c>
      <c r="I28" s="1" t="s">
        <v>161</v>
      </c>
    </row>
    <row r="29" spans="1:9" ht="15.75" thickBot="1">
      <c r="A29" t="str">
        <v>Ohio</v>
      </c>
      <c r="B29">
        <v>1</v>
      </c>
      <c r="C29">
        <v>0</v>
      </c>
      <c r="E29" s="4" t="s">
        <v>31</v>
      </c>
      <c r="F29">
        <v>1</v>
      </c>
      <c r="I29" s="3" t="s">
        <v>162</v>
      </c>
    </row>
    <row r="30" spans="1:9" ht="30.75" thickBot="1">
      <c r="A30" t="str">
        <v>Ontario</v>
      </c>
      <c r="B30">
        <v>1</v>
      </c>
      <c r="C30">
        <v>0</v>
      </c>
      <c r="E30" s="2" t="s">
        <v>34</v>
      </c>
      <c r="F30">
        <v>1</v>
      </c>
      <c r="I30" s="1" t="s">
        <v>163</v>
      </c>
    </row>
    <row r="31" spans="1:9" ht="15.75" thickBot="1">
      <c r="A31" t="str">
        <v>Oregon</v>
      </c>
      <c r="B31">
        <v>1</v>
      </c>
      <c r="C31">
        <v>0</v>
      </c>
      <c r="E31" s="4" t="s">
        <v>38</v>
      </c>
      <c r="F31">
        <v>0.73369731551415407</v>
      </c>
      <c r="G31">
        <v>0.26630268448584582</v>
      </c>
      <c r="I31" s="3" t="s">
        <v>164</v>
      </c>
    </row>
    <row r="32" spans="1:9" ht="45.75" thickBot="1">
      <c r="A32" t="str">
        <v>Pennsylvania</v>
      </c>
      <c r="B32">
        <v>1</v>
      </c>
      <c r="C32">
        <v>0</v>
      </c>
      <c r="E32" s="2" t="s">
        <v>35</v>
      </c>
      <c r="F32">
        <v>1</v>
      </c>
      <c r="I32" s="1" t="s">
        <v>166</v>
      </c>
    </row>
    <row r="33" spans="1:9" ht="30.75" thickBot="1">
      <c r="A33" t="str">
        <v>South Carolina</v>
      </c>
      <c r="B33">
        <v>1</v>
      </c>
      <c r="C33">
        <v>0</v>
      </c>
      <c r="E33" s="4" t="s">
        <v>36</v>
      </c>
      <c r="F33">
        <v>1</v>
      </c>
      <c r="G33">
        <v>0</v>
      </c>
      <c r="I33" s="3" t="s">
        <v>167</v>
      </c>
    </row>
    <row r="34" spans="1:9" ht="30.75" thickBot="1">
      <c r="A34" t="str">
        <v>Tennessee</v>
      </c>
      <c r="B34">
        <v>1</v>
      </c>
      <c r="C34">
        <v>0</v>
      </c>
      <c r="E34" s="2" t="s">
        <v>37</v>
      </c>
      <c r="F34">
        <v>0.99363114117212481</v>
      </c>
      <c r="G34">
        <v>6.368858827875223E-3</v>
      </c>
      <c r="I34" s="1" t="s">
        <v>168</v>
      </c>
    </row>
    <row r="35" spans="1:9" ht="30.75" thickBot="1">
      <c r="A35" t="str">
        <v>Texas</v>
      </c>
      <c r="B35">
        <v>1</v>
      </c>
      <c r="C35">
        <v>0</v>
      </c>
      <c r="E35" s="4" t="s">
        <v>39</v>
      </c>
      <c r="F35">
        <v>1</v>
      </c>
      <c r="G35">
        <v>0</v>
      </c>
      <c r="I35" s="3" t="s">
        <v>169</v>
      </c>
    </row>
    <row r="36" spans="1:9" ht="30.75" thickBot="1">
      <c r="A36" t="str">
        <v>Utah</v>
      </c>
      <c r="B36">
        <v>1</v>
      </c>
      <c r="C36">
        <v>0</v>
      </c>
      <c r="E36" s="2" t="s">
        <v>32</v>
      </c>
      <c r="F36">
        <v>1</v>
      </c>
      <c r="G36">
        <v>0</v>
      </c>
      <c r="I36" s="1" t="s">
        <v>170</v>
      </c>
    </row>
    <row r="37" spans="1:9" ht="30.75" thickBot="1">
      <c r="A37" t="str">
        <v>Vermont</v>
      </c>
      <c r="B37">
        <v>1</v>
      </c>
      <c r="C37">
        <v>0</v>
      </c>
      <c r="E37" s="4" t="s">
        <v>33</v>
      </c>
      <c r="F37">
        <v>1</v>
      </c>
      <c r="G37">
        <v>0</v>
      </c>
      <c r="I37" s="3" t="s">
        <v>171</v>
      </c>
    </row>
    <row r="38" spans="1:9" ht="15.75" thickBot="1">
      <c r="A38" t="str">
        <v>Virginia</v>
      </c>
      <c r="B38">
        <v>1</v>
      </c>
      <c r="C38">
        <v>0</v>
      </c>
      <c r="E38" s="2" t="s">
        <v>40</v>
      </c>
      <c r="F38">
        <v>1</v>
      </c>
      <c r="G38">
        <v>0</v>
      </c>
      <c r="I38" s="1" t="s">
        <v>174</v>
      </c>
    </row>
    <row r="39" spans="1:9" ht="30.75" thickBot="1">
      <c r="A39" t="str">
        <v>Washington</v>
      </c>
      <c r="B39">
        <v>1</v>
      </c>
      <c r="C39">
        <v>0</v>
      </c>
      <c r="E39" s="4" t="s">
        <v>41</v>
      </c>
      <c r="F39">
        <v>1</v>
      </c>
      <c r="I39" s="3" t="s">
        <v>175</v>
      </c>
    </row>
    <row r="40" spans="1:9" ht="15.75" thickBot="1">
      <c r="A40" t="str">
        <v>Wisconsin</v>
      </c>
      <c r="B40">
        <v>1</v>
      </c>
      <c r="C40">
        <v>0</v>
      </c>
      <c r="E40" s="2" t="s">
        <v>42</v>
      </c>
      <c r="F40">
        <v>1</v>
      </c>
      <c r="G40">
        <v>0</v>
      </c>
      <c r="I40" s="1" t="s">
        <v>177</v>
      </c>
    </row>
    <row r="41" spans="1:9" ht="30.75" thickBot="1">
      <c r="E41" s="4" t="s">
        <v>43</v>
      </c>
      <c r="F41">
        <v>1</v>
      </c>
      <c r="G41">
        <v>0</v>
      </c>
      <c r="I41" s="3" t="s">
        <v>178</v>
      </c>
    </row>
    <row r="42" spans="1:9" ht="30.75" thickBot="1">
      <c r="E42" s="2" t="s">
        <v>44</v>
      </c>
      <c r="F42">
        <v>1</v>
      </c>
      <c r="I42" s="1" t="s">
        <v>184</v>
      </c>
    </row>
    <row r="43" spans="1:9" ht="30.75" thickBot="1">
      <c r="E43" s="4" t="s">
        <v>45</v>
      </c>
      <c r="F43">
        <v>1</v>
      </c>
      <c r="G43">
        <v>0</v>
      </c>
      <c r="I43" s="3" t="s">
        <v>189</v>
      </c>
    </row>
    <row r="44" spans="1:9" ht="30.75" thickBot="1">
      <c r="E44" s="2" t="s">
        <v>46</v>
      </c>
      <c r="F44">
        <v>1</v>
      </c>
      <c r="I44" s="1" t="s">
        <v>190</v>
      </c>
    </row>
    <row r="45" spans="1:9" ht="30.75" thickBot="1">
      <c r="E45" s="4" t="s">
        <v>47</v>
      </c>
      <c r="F45">
        <v>1</v>
      </c>
      <c r="G45">
        <v>0</v>
      </c>
      <c r="I45" s="3" t="s">
        <v>192</v>
      </c>
    </row>
    <row r="46" spans="1:9" ht="15.75" thickBot="1">
      <c r="E46" s="2" t="s">
        <v>48</v>
      </c>
      <c r="F46">
        <v>1</v>
      </c>
      <c r="G46">
        <v>0</v>
      </c>
      <c r="I46" s="1" t="s">
        <v>193</v>
      </c>
    </row>
    <row r="47" spans="1:9" ht="15.75" thickBot="1">
      <c r="E47" s="4" t="s">
        <v>49</v>
      </c>
      <c r="F47">
        <v>1</v>
      </c>
      <c r="G47">
        <v>0</v>
      </c>
      <c r="I47" s="3" t="s">
        <v>194</v>
      </c>
    </row>
    <row r="48" spans="1:9" ht="15.75" thickBot="1">
      <c r="E48" s="2" t="s">
        <v>51</v>
      </c>
      <c r="F48">
        <v>1</v>
      </c>
      <c r="G48">
        <v>0</v>
      </c>
      <c r="I48" s="1" t="s">
        <v>196</v>
      </c>
    </row>
    <row r="49" spans="5:9" ht="15.75" thickBot="1">
      <c r="E49" s="4" t="s">
        <v>50</v>
      </c>
      <c r="F49">
        <v>1</v>
      </c>
      <c r="G49">
        <v>0</v>
      </c>
      <c r="I49" s="3" t="s">
        <v>198</v>
      </c>
    </row>
    <row r="50" spans="5:9" ht="30.75" thickBot="1">
      <c r="E50" s="2" t="s">
        <v>52</v>
      </c>
      <c r="F50">
        <v>1</v>
      </c>
      <c r="G50">
        <v>0</v>
      </c>
      <c r="I50" s="1" t="s">
        <v>199</v>
      </c>
    </row>
    <row r="51" spans="5:9" ht="30.75" thickBot="1">
      <c r="E51" s="4" t="s">
        <v>54</v>
      </c>
      <c r="F51">
        <v>1</v>
      </c>
      <c r="I51" s="3" t="s">
        <v>200</v>
      </c>
    </row>
    <row r="52" spans="5:9" ht="30.75" thickBot="1">
      <c r="E52" s="2" t="s">
        <v>53</v>
      </c>
      <c r="F52">
        <v>1</v>
      </c>
      <c r="G52">
        <v>0</v>
      </c>
      <c r="I52" s="1" t="s">
        <v>201</v>
      </c>
    </row>
    <row r="53" spans="5:9" ht="30.75" thickBot="1">
      <c r="E53" s="4" t="s">
        <v>55</v>
      </c>
      <c r="F53">
        <v>1</v>
      </c>
      <c r="I53" s="3" t="s">
        <v>202</v>
      </c>
    </row>
  </sheetData>
  <hyperlinks>
    <hyperlink ref="I6" r:id="rId1" display="http://www.50states.com/alabama.htm"/>
    <hyperlink ref="I7" r:id="rId2" display="http://www.50states.com/arizona.htm"/>
    <hyperlink ref="I8" r:id="rId3" display="http://www.50states.com/arkansas.htm"/>
    <hyperlink ref="I9" r:id="rId4" display="http://www.50states.com/californ.htm"/>
    <hyperlink ref="I10" r:id="rId5" display="http://www.50states.com/colorado.htm"/>
    <hyperlink ref="I11" r:id="rId6" display="http://www.50states.com/connecti.htm"/>
    <hyperlink ref="I12" r:id="rId7" display="http://www.50states.com/delaware.htm"/>
    <hyperlink ref="I13" r:id="rId8" display="http://www.50states.com/florida.htm"/>
    <hyperlink ref="I14" r:id="rId9" display="http://www.50states.com/georgia.htm"/>
    <hyperlink ref="I15" r:id="rId10" display="http://www.50states.com/idaho.htm"/>
    <hyperlink ref="I16" r:id="rId11" display="http://www.50states.com/illinois.htm"/>
    <hyperlink ref="I17" r:id="rId12" display="http://www.50states.com/indiana.htm"/>
    <hyperlink ref="I18" r:id="rId13" display="http://www.50states.com/iowa.htm"/>
    <hyperlink ref="I19" r:id="rId14" display="http://www.50states.com/kansas.htm"/>
    <hyperlink ref="I20" r:id="rId15" display="http://www.50states.com/kentucky.htm"/>
    <hyperlink ref="I21" r:id="rId16" display="http://www.50states.com/louisian.htm"/>
    <hyperlink ref="I22" r:id="rId17" display="http://www.50states.com/maine.htm"/>
    <hyperlink ref="I23" r:id="rId18" display="http://www.50states.com/maryland.htm"/>
    <hyperlink ref="I24" r:id="rId19" display="http://www.50states.com/massachu.htm"/>
    <hyperlink ref="I25" r:id="rId20" display="http://www.50states.com/michigan.htm"/>
    <hyperlink ref="I26" r:id="rId21" display="http://www.50states.com/minnesot.htm"/>
    <hyperlink ref="I27" r:id="rId22" display="http://www.50states.com/mississi.htm"/>
    <hyperlink ref="I28" r:id="rId23" display="http://www.50states.com/missouri.htm"/>
    <hyperlink ref="I29" r:id="rId24" display="http://www.50states.com/montana.htm"/>
    <hyperlink ref="I30" r:id="rId25" display="http://www.50states.com/nebraska.htm"/>
    <hyperlink ref="I31" r:id="rId26" display="http://www.50states.com/nevada.htm"/>
    <hyperlink ref="I32" r:id="rId27" display="http://www.50states.com/newhamps.htm"/>
    <hyperlink ref="I33" r:id="rId28" display="http://www.50states.com/newjerse.htm"/>
    <hyperlink ref="I34" r:id="rId29" display="http://www.50states.com/newmexic.htm"/>
    <hyperlink ref="I35" r:id="rId30" display="http://www.50states.com/newyork.htm"/>
    <hyperlink ref="I36" r:id="rId31" display="http://www.50states.com/ncarolin.htm"/>
    <hyperlink ref="I37" r:id="rId32" display="http://www.50states.com/ndakota.htm"/>
    <hyperlink ref="I38" r:id="rId33" display="http://www.50states.com/ohio.htm"/>
    <hyperlink ref="I39" r:id="rId34" display="http://www.50states.com/oklahoma.htm"/>
    <hyperlink ref="I40" r:id="rId35" display="http://www.50states.com/oregon.htm"/>
    <hyperlink ref="I41" r:id="rId36" display="http://www.50states.com/pennsylv.htm"/>
    <hyperlink ref="I42" r:id="rId37" display="http://www.50states.com/rdisland.htm"/>
    <hyperlink ref="I43" r:id="rId38" display="http://www.50states.com/scarolin.htm"/>
    <hyperlink ref="I44" r:id="rId39" display="http://www.50states.com/sdakota.htm"/>
    <hyperlink ref="I45" r:id="rId40" display="http://www.50states.com/tennesse.htm"/>
    <hyperlink ref="I46" r:id="rId41" display="http://www.50states.com/texas.htm"/>
    <hyperlink ref="I47" r:id="rId42" display="http://www.50states.com/utah.htm"/>
    <hyperlink ref="I48" r:id="rId43" display="http://www.50states.com/vermont.htm"/>
    <hyperlink ref="I49" r:id="rId44" display="http://www.50states.com/virginia.htm"/>
    <hyperlink ref="I50" r:id="rId45" display="http://www.50states.com/washingt.htm"/>
    <hyperlink ref="I51" r:id="rId46" display="http://www.50states.com/wvirgini.htm"/>
    <hyperlink ref="I52" r:id="rId47" display="http://www.50states.com/wisconsi.htm"/>
    <hyperlink ref="I53" r:id="rId48" display="http://www.50states.com/wyoming.ht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N16"/>
  <sheetViews>
    <sheetView topLeftCell="C1" workbookViewId="0">
      <selection activeCell="I2" sqref="I2:I16"/>
    </sheetView>
  </sheetViews>
  <sheetFormatPr defaultRowHeight="15"/>
  <sheetData>
    <row r="1" spans="1:14">
      <c r="A1">
        <v>0</v>
      </c>
      <c r="B1" t="s">
        <v>112</v>
      </c>
      <c r="C1" t="s">
        <v>113</v>
      </c>
      <c r="D1" t="s">
        <v>34</v>
      </c>
      <c r="E1" t="s">
        <v>114</v>
      </c>
      <c r="F1" t="s">
        <v>39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15</v>
      </c>
    </row>
    <row r="2" spans="1:14">
      <c r="A2" t="s">
        <v>5</v>
      </c>
      <c r="B2">
        <v>1127.1744368839647</v>
      </c>
      <c r="C2">
        <v>3668.2936288133119</v>
      </c>
      <c r="D2">
        <v>4387</v>
      </c>
      <c r="E2">
        <v>13441.915303367397</v>
      </c>
      <c r="F2">
        <v>5067</v>
      </c>
      <c r="G2">
        <v>9002.2112936747126</v>
      </c>
      <c r="H2">
        <v>12555.357964682544</v>
      </c>
      <c r="I2">
        <v>4318.8255631160355</v>
      </c>
      <c r="J2">
        <v>3971.5160603671302</v>
      </c>
      <c r="K2">
        <v>6298.3372277461094</v>
      </c>
      <c r="L2">
        <v>27581.340208997128</v>
      </c>
      <c r="M2">
        <v>4307.0283123516665</v>
      </c>
      <c r="N2">
        <v>3902</v>
      </c>
    </row>
    <row r="3" spans="1:14">
      <c r="A3" t="s">
        <v>0</v>
      </c>
      <c r="B3">
        <v>13341.56315289448</v>
      </c>
      <c r="C3">
        <v>20904.493693453322</v>
      </c>
      <c r="D3">
        <v>2936</v>
      </c>
      <c r="E3">
        <v>28314.495771998612</v>
      </c>
      <c r="F3">
        <v>4201</v>
      </c>
      <c r="G3">
        <v>88339.414121900118</v>
      </c>
      <c r="H3">
        <v>21934.017161509524</v>
      </c>
      <c r="I3">
        <v>388.53449214896801</v>
      </c>
      <c r="J3">
        <v>18602.924961275236</v>
      </c>
      <c r="K3">
        <v>25479.697218262161</v>
      </c>
      <c r="L3">
        <v>59685.832896142769</v>
      </c>
      <c r="M3">
        <v>17902.526530414816</v>
      </c>
      <c r="N3">
        <v>10095.700000000001</v>
      </c>
    </row>
    <row r="4" spans="1:14">
      <c r="A4" t="s">
        <v>211</v>
      </c>
      <c r="B4">
        <v>0</v>
      </c>
      <c r="C4">
        <v>0</v>
      </c>
      <c r="D4">
        <v>0</v>
      </c>
      <c r="E4">
        <v>0</v>
      </c>
      <c r="F4">
        <v>0</v>
      </c>
      <c r="G4">
        <v>304.5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326.3</v>
      </c>
    </row>
    <row r="5" spans="1:14">
      <c r="A5" t="s">
        <v>212</v>
      </c>
      <c r="B5">
        <v>663.01941929605766</v>
      </c>
      <c r="C5">
        <v>353.04333104284274</v>
      </c>
      <c r="D5">
        <v>1380</v>
      </c>
      <c r="E5">
        <v>376.32555807372103</v>
      </c>
      <c r="F5">
        <v>338</v>
      </c>
      <c r="G5">
        <v>710.55528452295891</v>
      </c>
      <c r="H5">
        <v>656.68323643206884</v>
      </c>
      <c r="I5">
        <v>937.87631909480967</v>
      </c>
      <c r="J5">
        <v>24.083232486368221</v>
      </c>
      <c r="K5">
        <v>788.56054744755897</v>
      </c>
      <c r="L5">
        <v>2308.5787584522363</v>
      </c>
      <c r="M5">
        <v>130.27431315137756</v>
      </c>
      <c r="N5">
        <v>937</v>
      </c>
    </row>
    <row r="6" spans="1:14">
      <c r="A6" t="s">
        <v>206</v>
      </c>
      <c r="B6">
        <v>6923.0578856799166</v>
      </c>
      <c r="C6">
        <v>3232.2600951156601</v>
      </c>
      <c r="D6">
        <v>11464.752028386987</v>
      </c>
      <c r="E6">
        <v>5498.8655976796845</v>
      </c>
      <c r="F6">
        <v>11506.813564004022</v>
      </c>
      <c r="G6">
        <v>13783.386585671982</v>
      </c>
      <c r="H6">
        <v>11222.756459722415</v>
      </c>
      <c r="I6">
        <v>17343.478176651453</v>
      </c>
      <c r="J6">
        <v>18778.513424257693</v>
      </c>
      <c r="K6">
        <v>38405.329196382605</v>
      </c>
      <c r="L6">
        <v>28772.119765332242</v>
      </c>
      <c r="M6">
        <v>52025.972650672411</v>
      </c>
      <c r="N6">
        <v>17293.374263151287</v>
      </c>
    </row>
    <row r="7" spans="1:14">
      <c r="A7" t="s">
        <v>2</v>
      </c>
      <c r="B7">
        <v>150.64970933774043</v>
      </c>
      <c r="C7">
        <v>2777.1885072241766</v>
      </c>
      <c r="D7">
        <v>7799</v>
      </c>
      <c r="E7">
        <v>2543.9852006605015</v>
      </c>
      <c r="F7">
        <v>7407</v>
      </c>
      <c r="G7">
        <v>5209.2671219188032</v>
      </c>
      <c r="H7">
        <v>11276.675224326618</v>
      </c>
      <c r="I7">
        <v>836.99718360111876</v>
      </c>
      <c r="J7">
        <v>420.33002647848701</v>
      </c>
      <c r="K7">
        <v>1540.7740877849228</v>
      </c>
      <c r="L7">
        <v>4652.4161608583245</v>
      </c>
      <c r="M7">
        <v>204.71677780930759</v>
      </c>
      <c r="N7">
        <v>11787</v>
      </c>
    </row>
    <row r="8" spans="1:14">
      <c r="A8" t="s">
        <v>124</v>
      </c>
      <c r="B8">
        <v>1890.7456128165661</v>
      </c>
      <c r="C8">
        <v>4298.9226562170807</v>
      </c>
      <c r="D8">
        <v>1530.2479716130124</v>
      </c>
      <c r="E8">
        <v>14977.148492564602</v>
      </c>
      <c r="F8">
        <v>3767.1864359959782</v>
      </c>
      <c r="G8">
        <v>19678.791254900727</v>
      </c>
      <c r="H8">
        <v>7261.7624508622966</v>
      </c>
      <c r="I8">
        <v>16054.507295012279</v>
      </c>
      <c r="J8">
        <v>5428.9828992597068</v>
      </c>
      <c r="K8">
        <v>16256.109647794166</v>
      </c>
      <c r="L8">
        <v>24010.792356519327</v>
      </c>
      <c r="M8">
        <v>12859.497496887181</v>
      </c>
      <c r="N8">
        <v>5942.625736848714</v>
      </c>
    </row>
    <row r="9" spans="1:14">
      <c r="A9" t="s">
        <v>207</v>
      </c>
      <c r="B9">
        <v>0.31767438873124448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265.14581230112941</v>
      </c>
      <c r="J9">
        <v>7.9764564159209561</v>
      </c>
      <c r="K9">
        <v>0</v>
      </c>
      <c r="L9">
        <v>0</v>
      </c>
      <c r="M9">
        <v>0</v>
      </c>
      <c r="N9">
        <v>0</v>
      </c>
    </row>
    <row r="10" spans="1:14">
      <c r="A10" t="s">
        <v>208</v>
      </c>
      <c r="B10">
        <v>0.14903014058102507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124.38748316955831</v>
      </c>
      <c r="J10">
        <v>2.3543584079043663E-2</v>
      </c>
      <c r="K10">
        <v>0</v>
      </c>
      <c r="L10">
        <v>0</v>
      </c>
      <c r="M10">
        <v>0</v>
      </c>
      <c r="N10">
        <v>0</v>
      </c>
    </row>
    <row r="11" spans="1:14">
      <c r="A11" t="s">
        <v>3</v>
      </c>
      <c r="B11">
        <v>645.78676640473714</v>
      </c>
      <c r="C11">
        <v>1231.9566940483874</v>
      </c>
      <c r="D11">
        <v>5</v>
      </c>
      <c r="E11">
        <v>79.874894985081681</v>
      </c>
      <c r="F11">
        <v>48</v>
      </c>
      <c r="G11">
        <v>107.00173360647463</v>
      </c>
      <c r="H11">
        <v>98.972833356649176</v>
      </c>
      <c r="I11">
        <v>2020.5791198389775</v>
      </c>
      <c r="J11">
        <v>610.20505676454252</v>
      </c>
      <c r="K11">
        <v>425.9442158749352</v>
      </c>
      <c r="L11">
        <v>29</v>
      </c>
      <c r="M11">
        <v>1139.6786851202146</v>
      </c>
      <c r="N11">
        <v>0</v>
      </c>
    </row>
    <row r="12" spans="1:14">
      <c r="A12" t="s">
        <v>213</v>
      </c>
    </row>
    <row r="13" spans="1:14">
      <c r="A13" t="s">
        <v>9</v>
      </c>
      <c r="B13">
        <v>64.739345437672881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1953.6592972837568</v>
      </c>
      <c r="J13">
        <v>102.60135727857019</v>
      </c>
      <c r="K13">
        <v>0</v>
      </c>
      <c r="L13">
        <v>0</v>
      </c>
      <c r="M13">
        <v>0</v>
      </c>
      <c r="N13">
        <v>0</v>
      </c>
    </row>
    <row r="14" spans="1:14">
      <c r="A14" t="s">
        <v>214</v>
      </c>
    </row>
    <row r="15" spans="1:14">
      <c r="A15" t="s">
        <v>215</v>
      </c>
    </row>
    <row r="16" spans="1:14">
      <c r="A16" t="s">
        <v>1</v>
      </c>
      <c r="B16">
        <v>34992.482795295058</v>
      </c>
      <c r="C16">
        <v>2769.8259518535938</v>
      </c>
      <c r="D16">
        <v>1954</v>
      </c>
      <c r="E16">
        <v>755.21350149259661</v>
      </c>
      <c r="F16">
        <v>4210</v>
      </c>
      <c r="G16">
        <v>1818.8296264732867</v>
      </c>
      <c r="H16">
        <v>1117.2378053565285</v>
      </c>
      <c r="I16">
        <v>10065.939876291259</v>
      </c>
      <c r="J16">
        <v>4393.6799513340029</v>
      </c>
      <c r="K16">
        <v>2675.094179774138</v>
      </c>
      <c r="L16">
        <v>11826.701474135518</v>
      </c>
      <c r="M16">
        <v>591.99483799401503</v>
      </c>
      <c r="N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Electric Power Industry</vt:lpstr>
      <vt:lpstr>Generation Technology Breakdown</vt:lpstr>
      <vt:lpstr>PopulationWeights</vt:lpstr>
      <vt:lpstr>Regional Generation Types</vt:lpstr>
      <vt:lpstr>PopWeightsTranspose</vt:lpstr>
      <vt:lpstr>NaturalGasTechnologies</vt:lpstr>
      <vt:lpstr>SolarTechnologies</vt:lpstr>
      <vt:lpstr>ScratchSpace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2012-09-18T07:50:21Z</dcterms:created>
  <dcterms:modified xsi:type="dcterms:W3CDTF">2013-02-25T16:53:23Z</dcterms:modified>
</cp:coreProperties>
</file>