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-75" yWindow="-405" windowWidth="13365" windowHeight="8040" activeTab="2"/>
  </bookViews>
  <sheets>
    <sheet name="Transmission_Attributes" sheetId="1" r:id="rId1"/>
    <sheet name="Generation_Attributes" sheetId="2" r:id="rId2"/>
    <sheet name="Transmission_Alternatives" sheetId="4" r:id="rId3"/>
    <sheet name="Generation Technologies" sheetId="5" r:id="rId4"/>
    <sheet name="Sheet3" sheetId="3" r:id="rId5"/>
    <sheet name="Sheet2" sheetId="6" r:id="rId6"/>
  </sheets>
  <calcPr calcId="125725"/>
</workbook>
</file>

<file path=xl/calcChain.xml><?xml version="1.0" encoding="utf-8"?>
<calcChain xmlns="http://schemas.openxmlformats.org/spreadsheetml/2006/main">
  <c r="C46" i="4"/>
  <c r="D46" s="1"/>
  <c r="E46" s="1"/>
  <c r="F46" s="1"/>
  <c r="G46" s="1"/>
  <c r="H46" s="1"/>
  <c r="I46" s="1"/>
  <c r="J46" s="1"/>
  <c r="K46" s="1"/>
  <c r="L46" s="1"/>
  <c r="M46" s="1"/>
  <c r="N46" s="1"/>
  <c r="O46" s="1"/>
  <c r="P46" s="1"/>
  <c r="Q46" s="1"/>
  <c r="R46" s="1"/>
  <c r="S46" s="1"/>
  <c r="T46" s="1"/>
  <c r="U46" s="1"/>
  <c r="V46" s="1"/>
  <c r="W46" s="1"/>
  <c r="X46" s="1"/>
  <c r="Y46" s="1"/>
  <c r="Z46" s="1"/>
  <c r="AA46" s="1"/>
  <c r="AB46" s="1"/>
  <c r="AC46" s="1"/>
  <c r="AD46" s="1"/>
  <c r="AE46" s="1"/>
  <c r="AF46" s="1"/>
  <c r="AG46" s="1"/>
  <c r="AH46" s="1"/>
  <c r="AI46" s="1"/>
  <c r="AJ46" s="1"/>
  <c r="AK46" s="1"/>
  <c r="AL46" s="1"/>
  <c r="AM46" s="1"/>
  <c r="AN46" s="1"/>
  <c r="AO46" s="1"/>
  <c r="B46"/>
  <c r="B14"/>
  <c r="C14"/>
  <c r="D14"/>
  <c r="E14"/>
  <c r="F14"/>
  <c r="G14"/>
  <c r="H14"/>
  <c r="I14"/>
  <c r="J14"/>
  <c r="K14"/>
  <c r="L14"/>
  <c r="M14"/>
  <c r="N14"/>
  <c r="O14"/>
  <c r="P14"/>
  <c r="Q14"/>
  <c r="R14"/>
  <c r="S14"/>
  <c r="T14"/>
  <c r="B15"/>
  <c r="C15"/>
  <c r="D15"/>
  <c r="E15"/>
  <c r="F15"/>
  <c r="G15"/>
  <c r="H15"/>
  <c r="I15"/>
  <c r="J15"/>
  <c r="K15"/>
  <c r="L15"/>
  <c r="M15"/>
  <c r="N15"/>
  <c r="O15"/>
  <c r="P15"/>
  <c r="Q15"/>
  <c r="R15"/>
  <c r="S15"/>
  <c r="T15"/>
  <c r="B16"/>
  <c r="C16"/>
  <c r="D16"/>
  <c r="E16"/>
  <c r="F16"/>
  <c r="G16"/>
  <c r="H16"/>
  <c r="I16"/>
  <c r="J16"/>
  <c r="K16"/>
  <c r="L16"/>
  <c r="M16"/>
  <c r="N16"/>
  <c r="O16"/>
  <c r="P16"/>
  <c r="Q16"/>
  <c r="R16"/>
  <c r="S16"/>
  <c r="T16"/>
  <c r="B17"/>
  <c r="C17"/>
  <c r="D17"/>
  <c r="E17"/>
  <c r="F17"/>
  <c r="G17"/>
  <c r="H17"/>
  <c r="I17"/>
  <c r="J17"/>
  <c r="K17"/>
  <c r="L17"/>
  <c r="M17"/>
  <c r="N17"/>
  <c r="O17"/>
  <c r="P17"/>
  <c r="Q17"/>
  <c r="R17"/>
  <c r="S17"/>
  <c r="T17"/>
  <c r="B18"/>
  <c r="C18"/>
  <c r="D18"/>
  <c r="E18"/>
  <c r="F18"/>
  <c r="G18"/>
  <c r="H18"/>
  <c r="I18"/>
  <c r="J18"/>
  <c r="K18"/>
  <c r="L18"/>
  <c r="M18"/>
  <c r="N18"/>
  <c r="O18"/>
  <c r="P18"/>
  <c r="Q18"/>
  <c r="R18"/>
  <c r="S18"/>
  <c r="T18"/>
  <c r="B19"/>
  <c r="C19"/>
  <c r="D19"/>
  <c r="E19"/>
  <c r="F19"/>
  <c r="G19"/>
  <c r="H19"/>
  <c r="I19"/>
  <c r="J19"/>
  <c r="K19"/>
  <c r="L19"/>
  <c r="M19"/>
  <c r="N19"/>
  <c r="O19"/>
  <c r="P19"/>
  <c r="Q19"/>
  <c r="R19"/>
  <c r="S19"/>
  <c r="T19"/>
  <c r="B20"/>
  <c r="C20"/>
  <c r="D20"/>
  <c r="E20"/>
  <c r="F20"/>
  <c r="G20"/>
  <c r="H20"/>
  <c r="I20"/>
  <c r="J20"/>
  <c r="K20"/>
  <c r="L20"/>
  <c r="M20"/>
  <c r="N20"/>
  <c r="O20"/>
  <c r="P20"/>
  <c r="Q20"/>
  <c r="R20"/>
  <c r="S20"/>
  <c r="T20"/>
  <c r="B21"/>
  <c r="C21"/>
  <c r="D21"/>
  <c r="E21"/>
  <c r="F21"/>
  <c r="G21"/>
  <c r="H21"/>
  <c r="I21"/>
  <c r="J21"/>
  <c r="K21"/>
  <c r="L21"/>
  <c r="M21"/>
  <c r="N21"/>
  <c r="O21"/>
  <c r="P21"/>
  <c r="Q21"/>
  <c r="R21"/>
  <c r="S21"/>
  <c r="T21"/>
  <c r="B22"/>
  <c r="C22"/>
  <c r="D22"/>
  <c r="E22"/>
  <c r="F22"/>
  <c r="G22"/>
  <c r="H22"/>
  <c r="I22"/>
  <c r="J22"/>
  <c r="K22"/>
  <c r="L22"/>
  <c r="M22"/>
  <c r="N22"/>
  <c r="O22"/>
  <c r="P22"/>
  <c r="Q22"/>
  <c r="R22"/>
  <c r="S22"/>
  <c r="T22"/>
  <c r="B23"/>
  <c r="C23"/>
  <c r="D23"/>
  <c r="E23"/>
  <c r="F23"/>
  <c r="G23"/>
  <c r="H23"/>
  <c r="I23"/>
  <c r="J23"/>
  <c r="K23"/>
  <c r="L23"/>
  <c r="M23"/>
  <c r="N23"/>
  <c r="O23"/>
  <c r="P23"/>
  <c r="Q23"/>
  <c r="R23"/>
  <c r="S23"/>
  <c r="T23"/>
  <c r="B24"/>
  <c r="C24"/>
  <c r="D24"/>
  <c r="E24"/>
  <c r="F24"/>
  <c r="G24"/>
  <c r="H24"/>
  <c r="I24"/>
  <c r="J24"/>
  <c r="K24"/>
  <c r="L24"/>
  <c r="M24"/>
  <c r="N24"/>
  <c r="O24"/>
  <c r="P24"/>
  <c r="Q24"/>
  <c r="R24"/>
  <c r="S24"/>
  <c r="T24"/>
  <c r="B25"/>
  <c r="C25"/>
  <c r="D25"/>
  <c r="E25"/>
  <c r="F25"/>
  <c r="G25"/>
  <c r="H25"/>
  <c r="I25"/>
  <c r="J25"/>
  <c r="K25"/>
  <c r="L25"/>
  <c r="M25"/>
  <c r="N25"/>
  <c r="O25"/>
  <c r="P25"/>
  <c r="Q25"/>
  <c r="R25"/>
  <c r="S25"/>
  <c r="T25"/>
  <c r="B26"/>
  <c r="C26"/>
  <c r="D26"/>
  <c r="E26"/>
  <c r="F26"/>
  <c r="G26"/>
  <c r="H26"/>
  <c r="I26"/>
  <c r="J26"/>
  <c r="K26"/>
  <c r="L26"/>
  <c r="M26"/>
  <c r="N26"/>
  <c r="O26"/>
  <c r="P26"/>
  <c r="Q26"/>
  <c r="R26"/>
  <c r="S26"/>
  <c r="T26"/>
  <c r="B27"/>
  <c r="C27"/>
  <c r="D27"/>
  <c r="E27"/>
  <c r="F27"/>
  <c r="G27"/>
  <c r="H27"/>
  <c r="I27"/>
  <c r="J27"/>
  <c r="K27"/>
  <c r="L27"/>
  <c r="M27"/>
  <c r="N27"/>
  <c r="O27"/>
  <c r="P27"/>
  <c r="Q27"/>
  <c r="R27"/>
  <c r="S27"/>
  <c r="T27"/>
  <c r="B28"/>
  <c r="C28"/>
  <c r="D28"/>
  <c r="E28"/>
  <c r="F28"/>
  <c r="G28"/>
  <c r="H28"/>
  <c r="I28"/>
  <c r="J28"/>
  <c r="K28"/>
  <c r="L28"/>
  <c r="M28"/>
  <c r="N28"/>
  <c r="O28"/>
  <c r="P28"/>
  <c r="Q28"/>
  <c r="R28"/>
  <c r="S28"/>
  <c r="T28"/>
  <c r="B29"/>
  <c r="C29"/>
  <c r="D29"/>
  <c r="E29"/>
  <c r="F29"/>
  <c r="G29"/>
  <c r="H29"/>
  <c r="I29"/>
  <c r="J29"/>
  <c r="K29"/>
  <c r="L29"/>
  <c r="M29"/>
  <c r="N29"/>
  <c r="O29"/>
  <c r="P29"/>
  <c r="Q29"/>
  <c r="R29"/>
  <c r="S29"/>
  <c r="T29"/>
  <c r="B30"/>
  <c r="C30"/>
  <c r="D30"/>
  <c r="E30"/>
  <c r="F30"/>
  <c r="G30"/>
  <c r="H30"/>
  <c r="I30"/>
  <c r="J30"/>
  <c r="K30"/>
  <c r="L30"/>
  <c r="M30"/>
  <c r="N30"/>
  <c r="O30"/>
  <c r="P30"/>
  <c r="Q30"/>
  <c r="R30"/>
  <c r="S30"/>
  <c r="T30"/>
  <c r="B31"/>
  <c r="C31"/>
  <c r="D31"/>
  <c r="E31"/>
  <c r="F31"/>
  <c r="G31"/>
  <c r="H31"/>
  <c r="I31"/>
  <c r="J31"/>
  <c r="K31"/>
  <c r="L31"/>
  <c r="M31"/>
  <c r="N31"/>
  <c r="O31"/>
  <c r="P31"/>
  <c r="Q31"/>
  <c r="R31"/>
  <c r="S31"/>
  <c r="T31"/>
  <c r="B32"/>
  <c r="C32"/>
  <c r="D32"/>
  <c r="E32"/>
  <c r="F32"/>
  <c r="G32"/>
  <c r="H32"/>
  <c r="I32"/>
  <c r="J32"/>
  <c r="K32"/>
  <c r="L32"/>
  <c r="M32"/>
  <c r="N32"/>
  <c r="O32"/>
  <c r="P32"/>
  <c r="Q32"/>
  <c r="R32"/>
  <c r="S32"/>
  <c r="T32"/>
  <c r="B33"/>
  <c r="C33"/>
  <c r="D33"/>
  <c r="E33"/>
  <c r="F33"/>
  <c r="G33"/>
  <c r="H33"/>
  <c r="I33"/>
  <c r="J33"/>
  <c r="K33"/>
  <c r="L33"/>
  <c r="M33"/>
  <c r="N33"/>
  <c r="O33"/>
  <c r="P33"/>
  <c r="Q33"/>
  <c r="R33"/>
  <c r="S33"/>
  <c r="T33"/>
  <c r="B34"/>
  <c r="C34"/>
  <c r="D34"/>
  <c r="E34"/>
  <c r="F34"/>
  <c r="G34"/>
  <c r="H34"/>
  <c r="I34"/>
  <c r="J34"/>
  <c r="K34"/>
  <c r="L34"/>
  <c r="M34"/>
  <c r="N34"/>
  <c r="O34"/>
  <c r="P34"/>
  <c r="Q34"/>
  <c r="R34"/>
  <c r="S34"/>
  <c r="T34"/>
  <c r="B35"/>
  <c r="C35"/>
  <c r="D35"/>
  <c r="E35"/>
  <c r="F35"/>
  <c r="G35"/>
  <c r="H35"/>
  <c r="I35"/>
  <c r="J35"/>
  <c r="K35"/>
  <c r="L35"/>
  <c r="M35"/>
  <c r="N35"/>
  <c r="O35"/>
  <c r="P35"/>
  <c r="Q35"/>
  <c r="R35"/>
  <c r="S35"/>
  <c r="T35"/>
  <c r="B36"/>
  <c r="C36"/>
  <c r="D36"/>
  <c r="E36"/>
  <c r="F36"/>
  <c r="G36"/>
  <c r="H36"/>
  <c r="I36"/>
  <c r="J36"/>
  <c r="K36"/>
  <c r="L36"/>
  <c r="M36"/>
  <c r="N36"/>
  <c r="O36"/>
  <c r="P36"/>
  <c r="Q36"/>
  <c r="R36"/>
  <c r="S36"/>
  <c r="T36"/>
  <c r="B37"/>
  <c r="C37"/>
  <c r="D37"/>
  <c r="E37"/>
  <c r="F37"/>
  <c r="G37"/>
  <c r="H37"/>
  <c r="I37"/>
  <c r="J37"/>
  <c r="K37"/>
  <c r="L37"/>
  <c r="M37"/>
  <c r="N37"/>
  <c r="O37"/>
  <c r="P37"/>
  <c r="Q37"/>
  <c r="R37"/>
  <c r="S37"/>
  <c r="T37"/>
  <c r="B38"/>
  <c r="C38"/>
  <c r="D38"/>
  <c r="E38"/>
  <c r="F38"/>
  <c r="G38"/>
  <c r="H38"/>
  <c r="I38"/>
  <c r="J38"/>
  <c r="K38"/>
  <c r="L38"/>
  <c r="M38"/>
  <c r="N38"/>
  <c r="O38"/>
  <c r="P38"/>
  <c r="Q38"/>
  <c r="R38"/>
  <c r="S38"/>
  <c r="T38"/>
  <c r="B39"/>
  <c r="C39"/>
  <c r="D39"/>
  <c r="E39"/>
  <c r="F39"/>
  <c r="G39"/>
  <c r="H39"/>
  <c r="I39"/>
  <c r="J39"/>
  <c r="K39"/>
  <c r="L39"/>
  <c r="M39"/>
  <c r="N39"/>
  <c r="O39"/>
  <c r="P39"/>
  <c r="Q39"/>
  <c r="R39"/>
  <c r="S39"/>
  <c r="T39"/>
  <c r="B40"/>
  <c r="C40"/>
  <c r="D40"/>
  <c r="E40"/>
  <c r="F40"/>
  <c r="G40"/>
  <c r="H40"/>
  <c r="I40"/>
  <c r="J40"/>
  <c r="K40"/>
  <c r="L40"/>
  <c r="M40"/>
  <c r="N40"/>
  <c r="O40"/>
  <c r="P40"/>
  <c r="Q40"/>
  <c r="R40"/>
  <c r="S40"/>
  <c r="T40"/>
  <c r="B41"/>
  <c r="C41"/>
  <c r="D41"/>
  <c r="E41"/>
  <c r="F41"/>
  <c r="G41"/>
  <c r="H41"/>
  <c r="I41"/>
  <c r="J41"/>
  <c r="K41"/>
  <c r="L41"/>
  <c r="M41"/>
  <c r="N41"/>
  <c r="O41"/>
  <c r="P41"/>
  <c r="Q41"/>
  <c r="R41"/>
  <c r="S41"/>
  <c r="T41"/>
  <c r="B42"/>
  <c r="C42"/>
  <c r="D42"/>
  <c r="E42"/>
  <c r="F42"/>
  <c r="G42"/>
  <c r="H42"/>
  <c r="I42"/>
  <c r="J42"/>
  <c r="K42"/>
  <c r="L42"/>
  <c r="M42"/>
  <c r="N42"/>
  <c r="O42"/>
  <c r="P42"/>
  <c r="Q42"/>
  <c r="R42"/>
  <c r="S42"/>
  <c r="T42"/>
  <c r="B43"/>
  <c r="C43"/>
  <c r="D43"/>
  <c r="E43"/>
  <c r="F43"/>
  <c r="G43"/>
  <c r="H43"/>
  <c r="I43"/>
  <c r="J43"/>
  <c r="K43"/>
  <c r="L43"/>
  <c r="M43"/>
  <c r="N43"/>
  <c r="O43"/>
  <c r="P43"/>
  <c r="Q43"/>
  <c r="R43"/>
  <c r="S43"/>
  <c r="T43"/>
  <c r="A41"/>
  <c r="A42" s="1"/>
  <c r="A43" s="1"/>
  <c r="A5"/>
  <c r="A6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"/>
  <c r="H3" i="2"/>
  <c r="H4"/>
  <c r="H5"/>
  <c r="H6"/>
  <c r="H7"/>
  <c r="H8"/>
  <c r="H9"/>
  <c r="H10"/>
  <c r="H11"/>
  <c r="H12"/>
  <c r="H13"/>
  <c r="H14"/>
  <c r="H15"/>
  <c r="H16"/>
  <c r="H2"/>
  <c r="G3"/>
  <c r="G4"/>
  <c r="G5"/>
  <c r="G6"/>
  <c r="G7"/>
  <c r="G8"/>
  <c r="G9"/>
  <c r="G10"/>
  <c r="G11"/>
  <c r="G12"/>
  <c r="G13"/>
  <c r="G14"/>
  <c r="G15"/>
  <c r="G16"/>
  <c r="G2"/>
  <c r="F16" i="6"/>
  <c r="G16"/>
  <c r="H16"/>
  <c r="I16"/>
  <c r="J16"/>
  <c r="K16"/>
  <c r="L16"/>
  <c r="M16"/>
  <c r="N16"/>
  <c r="O16"/>
  <c r="P16"/>
  <c r="Q16"/>
  <c r="R16"/>
  <c r="S16"/>
  <c r="T16"/>
  <c r="F17"/>
  <c r="G17"/>
  <c r="H17"/>
  <c r="I17"/>
  <c r="J17"/>
  <c r="K17"/>
  <c r="L17"/>
  <c r="M17"/>
  <c r="N17"/>
  <c r="O17"/>
  <c r="P17"/>
  <c r="Q17"/>
  <c r="R17"/>
  <c r="S17"/>
  <c r="T17"/>
  <c r="G15"/>
  <c r="H15"/>
  <c r="I15"/>
  <c r="J15"/>
  <c r="K15"/>
  <c r="L15"/>
  <c r="M15"/>
  <c r="N15"/>
  <c r="O15"/>
  <c r="P15"/>
  <c r="Q15"/>
  <c r="R15"/>
  <c r="S15"/>
  <c r="T15"/>
  <c r="F15"/>
  <c r="B1" i="4" a="1"/>
  <c r="T1" s="1"/>
  <c r="B3" a="1"/>
  <c r="L3" s="1"/>
  <c r="G10" i="1"/>
  <c r="G14"/>
  <c r="G8"/>
  <c r="G15"/>
  <c r="B2" i="4" a="1"/>
  <c r="S2" s="1"/>
  <c r="R4" l="1"/>
  <c r="M10"/>
  <c r="T4"/>
  <c r="B4"/>
  <c r="C4"/>
  <c r="D4"/>
  <c r="E4"/>
  <c r="G4"/>
  <c r="J4"/>
  <c r="P4"/>
  <c r="S4"/>
  <c r="F4"/>
  <c r="H4"/>
  <c r="I4"/>
  <c r="K4"/>
  <c r="L4"/>
  <c r="M4"/>
  <c r="N4"/>
  <c r="O4"/>
  <c r="Q4"/>
  <c r="B1"/>
  <c r="C1"/>
  <c r="D1"/>
  <c r="E1"/>
  <c r="F1"/>
  <c r="G1"/>
  <c r="H1"/>
  <c r="I1"/>
  <c r="J1"/>
  <c r="K1"/>
  <c r="L1"/>
  <c r="M1"/>
  <c r="N1"/>
  <c r="O1"/>
  <c r="P1"/>
  <c r="Q1"/>
  <c r="R1"/>
  <c r="S1"/>
  <c r="E3"/>
  <c r="F3"/>
  <c r="G3"/>
  <c r="H3"/>
  <c r="K3"/>
  <c r="M3"/>
  <c r="N3"/>
  <c r="O3"/>
  <c r="P3"/>
  <c r="Q3"/>
  <c r="R3"/>
  <c r="S3"/>
  <c r="T3"/>
  <c r="B3"/>
  <c r="C3"/>
  <c r="D3"/>
  <c r="I3"/>
  <c r="J3"/>
  <c r="L2"/>
  <c r="M2"/>
  <c r="B2"/>
  <c r="C2"/>
  <c r="D2"/>
  <c r="E2"/>
  <c r="F2"/>
  <c r="G2"/>
  <c r="H2"/>
  <c r="I2"/>
  <c r="J2"/>
  <c r="K2"/>
  <c r="N2"/>
  <c r="O2"/>
  <c r="P2"/>
  <c r="Q2"/>
  <c r="R2"/>
  <c r="T2"/>
  <c r="T10" l="1"/>
  <c r="H10"/>
  <c r="D10"/>
  <c r="C10"/>
  <c r="B10"/>
  <c r="J10"/>
  <c r="I10"/>
  <c r="F10"/>
  <c r="G10"/>
  <c r="E10"/>
  <c r="S10"/>
  <c r="P10"/>
  <c r="L10"/>
  <c r="N10"/>
  <c r="O10"/>
  <c r="Q10"/>
  <c r="K10"/>
  <c r="R10"/>
  <c r="T5"/>
  <c r="R5"/>
  <c r="P5"/>
  <c r="O5"/>
  <c r="M5"/>
  <c r="Q5"/>
  <c r="N5"/>
  <c r="L5"/>
  <c r="K5"/>
  <c r="J5"/>
  <c r="I5"/>
  <c r="H5"/>
  <c r="G5"/>
  <c r="F5"/>
  <c r="E5"/>
  <c r="C5"/>
  <c r="E6"/>
  <c r="S5"/>
  <c r="B5"/>
  <c r="D5"/>
  <c r="K11" l="1"/>
  <c r="J11"/>
  <c r="I11"/>
  <c r="H11"/>
  <c r="G11"/>
  <c r="F11"/>
  <c r="E11"/>
  <c r="D11"/>
  <c r="C11"/>
  <c r="O11"/>
  <c r="S11"/>
  <c r="R11"/>
  <c r="Q11"/>
  <c r="P11"/>
  <c r="M11"/>
  <c r="L11"/>
  <c r="T11"/>
  <c r="N11"/>
  <c r="B11"/>
  <c r="R6"/>
  <c r="D6"/>
  <c r="C6"/>
  <c r="B6"/>
  <c r="Q6"/>
  <c r="O6"/>
  <c r="T6"/>
  <c r="P6"/>
  <c r="I7"/>
  <c r="N6"/>
  <c r="K6"/>
  <c r="J6"/>
  <c r="M6"/>
  <c r="L6"/>
  <c r="S6"/>
  <c r="I6"/>
  <c r="H6"/>
  <c r="G6"/>
  <c r="F6"/>
  <c r="S12" l="1"/>
  <c r="R12"/>
  <c r="Q12"/>
  <c r="T12"/>
  <c r="P12"/>
  <c r="D12"/>
  <c r="C12"/>
  <c r="B12"/>
  <c r="M12"/>
  <c r="I12"/>
  <c r="K12"/>
  <c r="E12"/>
  <c r="G12"/>
  <c r="F12"/>
  <c r="L12"/>
  <c r="J12"/>
  <c r="H12"/>
  <c r="O12"/>
  <c r="N12"/>
  <c r="T7"/>
  <c r="H7"/>
  <c r="P7"/>
  <c r="N8"/>
  <c r="E7"/>
  <c r="D7"/>
  <c r="B7"/>
  <c r="S7"/>
  <c r="G7"/>
  <c r="R7"/>
  <c r="K7"/>
  <c r="Q7"/>
  <c r="O7"/>
  <c r="F7"/>
  <c r="N7"/>
  <c r="M7"/>
  <c r="L7"/>
  <c r="J7"/>
  <c r="C7"/>
  <c r="P13" l="1"/>
  <c r="O13"/>
  <c r="M13"/>
  <c r="L13"/>
  <c r="K13"/>
  <c r="J13"/>
  <c r="I13"/>
  <c r="F13"/>
  <c r="E13"/>
  <c r="D13"/>
  <c r="B13"/>
  <c r="Q13"/>
  <c r="H13"/>
  <c r="G13"/>
  <c r="C13"/>
  <c r="N13"/>
  <c r="T13"/>
  <c r="R13"/>
  <c r="S13"/>
  <c r="S8"/>
  <c r="Q8"/>
  <c r="M8"/>
  <c r="I8"/>
  <c r="K8"/>
  <c r="J8"/>
  <c r="F9"/>
  <c r="L8"/>
  <c r="H8"/>
  <c r="G8"/>
  <c r="F8"/>
  <c r="E8"/>
  <c r="D8"/>
  <c r="C8"/>
  <c r="B8"/>
  <c r="T8"/>
  <c r="P8"/>
  <c r="O8"/>
  <c r="R8"/>
  <c r="D9" l="1"/>
  <c r="H9"/>
  <c r="G9"/>
  <c r="E9"/>
  <c r="N9"/>
  <c r="T9"/>
  <c r="R9"/>
  <c r="P9"/>
  <c r="S9"/>
  <c r="Q9"/>
  <c r="B9"/>
  <c r="O9"/>
  <c r="M9"/>
  <c r="C9"/>
  <c r="L9"/>
  <c r="K9"/>
  <c r="J9"/>
  <c r="I9"/>
</calcChain>
</file>

<file path=xl/sharedStrings.xml><?xml version="1.0" encoding="utf-8"?>
<sst xmlns="http://schemas.openxmlformats.org/spreadsheetml/2006/main" count="154" uniqueCount="93">
  <si>
    <t>Transmission_Lines</t>
  </si>
  <si>
    <t>2010_Capacity_(GW)</t>
  </si>
  <si>
    <t>Losses_(%)</t>
  </si>
  <si>
    <t>Distance_(miles)</t>
  </si>
  <si>
    <t>ECAR_MAAC</t>
  </si>
  <si>
    <t>ECAR_MAIN</t>
  </si>
  <si>
    <t>ECAR_STV</t>
  </si>
  <si>
    <t>ERCOT_SPP</t>
  </si>
  <si>
    <t>MAAC_NY</t>
  </si>
  <si>
    <t>MAAC_STV</t>
  </si>
  <si>
    <t>MAIN_MAPP</t>
  </si>
  <si>
    <t>MAIN_SPP</t>
  </si>
  <si>
    <t>MAPP_SPP</t>
  </si>
  <si>
    <t>MAPP_NWP</t>
  </si>
  <si>
    <t>MAPP_RA</t>
  </si>
  <si>
    <t>NY_NE</t>
  </si>
  <si>
    <t>FL_STV</t>
  </si>
  <si>
    <t>STV_SPP</t>
  </si>
  <si>
    <t>SPP_RA</t>
  </si>
  <si>
    <t>NWP_RA</t>
  </si>
  <si>
    <t>NWP_CNV</t>
  </si>
  <si>
    <t>RA_CNV</t>
  </si>
  <si>
    <t>MAIN_STV</t>
  </si>
  <si>
    <t>ECAR</t>
  </si>
  <si>
    <t>MAAC</t>
  </si>
  <si>
    <t>MAIN</t>
  </si>
  <si>
    <t>STV</t>
  </si>
  <si>
    <t>ERCOT</t>
  </si>
  <si>
    <t>SPP</t>
  </si>
  <si>
    <t>NY</t>
  </si>
  <si>
    <t>MAPP</t>
  </si>
  <si>
    <t>NWP</t>
  </si>
  <si>
    <t>RA</t>
  </si>
  <si>
    <t>NE</t>
  </si>
  <si>
    <t>FL</t>
  </si>
  <si>
    <t>CNV</t>
  </si>
  <si>
    <t>Bus_1</t>
  </si>
  <si>
    <t>Bus_2</t>
  </si>
  <si>
    <t>Generation_Technology</t>
  </si>
  <si>
    <t>Capacity_Factor</t>
  </si>
  <si>
    <t>Investment_Cost_($/kW)</t>
  </si>
  <si>
    <t>Lifespan_(years)</t>
  </si>
  <si>
    <t>CO2_(Short_ton/GWh)</t>
  </si>
  <si>
    <t>Nuclear</t>
  </si>
  <si>
    <t>Coal</t>
  </si>
  <si>
    <t>IGCC</t>
  </si>
  <si>
    <t>IPCC</t>
  </si>
  <si>
    <t>NGCC</t>
  </si>
  <si>
    <t>Oil</t>
  </si>
  <si>
    <t>CT</t>
  </si>
  <si>
    <t>PV_Solar</t>
  </si>
  <si>
    <t>PV_Thermal</t>
  </si>
  <si>
    <t>Wind</t>
  </si>
  <si>
    <t>Offshore</t>
  </si>
  <si>
    <t>Geothermal</t>
  </si>
  <si>
    <t>OTEC</t>
  </si>
  <si>
    <t>Tidal</t>
  </si>
  <si>
    <t>Hydro</t>
  </si>
  <si>
    <t>0.1-0.25</t>
  </si>
  <si>
    <t>0.15-0.32</t>
  </si>
  <si>
    <t>0.1-0.5</t>
  </si>
  <si>
    <t>0-0.4</t>
  </si>
  <si>
    <t>3149-7747</t>
  </si>
  <si>
    <t>j</t>
  </si>
  <si>
    <t>Region</t>
  </si>
  <si>
    <t>Base_Demand_(GW)</t>
  </si>
  <si>
    <t>Inland_Wind_CF</t>
  </si>
  <si>
    <t>Offshore_Wind_CF</t>
  </si>
  <si>
    <t>Solar_PV_CF</t>
  </si>
  <si>
    <t>Solar_Thermal_CF</t>
  </si>
  <si>
    <t>Geothermal_investment_cost_($/kW)</t>
  </si>
  <si>
    <t>Full_Region_Name</t>
  </si>
  <si>
    <t>East Central Area Reliability</t>
  </si>
  <si>
    <t>Electric Reliability Council of Texas</t>
  </si>
  <si>
    <t>Mid-Atlantic Area Council</t>
  </si>
  <si>
    <t>Mid-America Interconnected Network</t>
  </si>
  <si>
    <t>Mid-Continent Area Power Pool</t>
  </si>
  <si>
    <t>New York</t>
  </si>
  <si>
    <t>New England</t>
  </si>
  <si>
    <t>Florida</t>
  </si>
  <si>
    <t>Southern_Tennessee Valley</t>
  </si>
  <si>
    <t>Southwest Power Pool</t>
  </si>
  <si>
    <t>Northwest Power Pool</t>
  </si>
  <si>
    <t>Rockey Mountain Area</t>
  </si>
  <si>
    <t>California Nevada</t>
  </si>
  <si>
    <t>Susceptance</t>
  </si>
  <si>
    <t>Capacity MW</t>
  </si>
  <si>
    <t>Petroleum</t>
  </si>
  <si>
    <t>GT</t>
  </si>
  <si>
    <t>PV</t>
  </si>
  <si>
    <t>Solar Thermal</t>
  </si>
  <si>
    <t>Hydroelectric</t>
  </si>
  <si>
    <t>Operational_Cost_($M/GWh)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</si>
</sst>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20"/>
  <sheetViews>
    <sheetView topLeftCell="B1" workbookViewId="0">
      <selection activeCell="D2" sqref="D2"/>
    </sheetView>
  </sheetViews>
  <sheetFormatPr defaultRowHeight="15"/>
  <cols>
    <col min="1" max="1" width="18.42578125" bestFit="1" customWidth="1"/>
    <col min="2" max="3" width="18.42578125" customWidth="1"/>
    <col min="4" max="4" width="19.28515625" bestFit="1" customWidth="1"/>
    <col min="5" max="6" width="10.7109375" bestFit="1" customWidth="1"/>
    <col min="7" max="7" width="8.28515625" customWidth="1"/>
  </cols>
  <sheetData>
    <row r="1" spans="1:7">
      <c r="A1" t="s">
        <v>0</v>
      </c>
      <c r="B1" t="s">
        <v>36</v>
      </c>
      <c r="C1" t="s">
        <v>37</v>
      </c>
      <c r="D1" t="s">
        <v>1</v>
      </c>
      <c r="E1" t="s">
        <v>2</v>
      </c>
      <c r="F1" t="s">
        <v>3</v>
      </c>
      <c r="G1" t="s">
        <v>85</v>
      </c>
    </row>
    <row r="2" spans="1:7">
      <c r="A2" t="s">
        <v>4</v>
      </c>
      <c r="B2" t="s">
        <v>23</v>
      </c>
      <c r="C2" t="s">
        <v>24</v>
      </c>
      <c r="D2">
        <v>9.5</v>
      </c>
      <c r="E2">
        <v>5.31</v>
      </c>
      <c r="F2">
        <v>850</v>
      </c>
      <c r="G2">
        <v>14.78</v>
      </c>
    </row>
    <row r="3" spans="1:7">
      <c r="A3" t="s">
        <v>5</v>
      </c>
      <c r="B3" t="s">
        <v>23</v>
      </c>
      <c r="C3" t="s">
        <v>25</v>
      </c>
      <c r="D3">
        <v>12.62</v>
      </c>
      <c r="E3">
        <v>3.54</v>
      </c>
      <c r="F3">
        <v>425</v>
      </c>
      <c r="G3">
        <v>19.63</v>
      </c>
    </row>
    <row r="4" spans="1:7">
      <c r="A4" t="s">
        <v>6</v>
      </c>
      <c r="B4" t="s">
        <v>23</v>
      </c>
      <c r="C4" t="s">
        <v>26</v>
      </c>
      <c r="D4">
        <v>8.58</v>
      </c>
      <c r="E4">
        <v>3.85</v>
      </c>
      <c r="F4">
        <v>500</v>
      </c>
      <c r="G4">
        <v>13.35</v>
      </c>
    </row>
    <row r="5" spans="1:7">
      <c r="A5" t="s">
        <v>7</v>
      </c>
      <c r="B5" t="s">
        <v>27</v>
      </c>
      <c r="C5" t="s">
        <v>28</v>
      </c>
      <c r="D5">
        <v>0.98</v>
      </c>
      <c r="E5">
        <v>3.85</v>
      </c>
      <c r="F5">
        <v>500</v>
      </c>
      <c r="G5">
        <v>1.52</v>
      </c>
    </row>
    <row r="6" spans="1:7">
      <c r="A6" t="s">
        <v>8</v>
      </c>
      <c r="B6" t="s">
        <v>24</v>
      </c>
      <c r="C6" t="s">
        <v>29</v>
      </c>
      <c r="D6">
        <v>3.43</v>
      </c>
      <c r="E6">
        <v>2.81</v>
      </c>
      <c r="F6">
        <v>250</v>
      </c>
      <c r="G6">
        <v>5.34</v>
      </c>
    </row>
    <row r="7" spans="1:7">
      <c r="A7" t="s">
        <v>9</v>
      </c>
      <c r="B7" t="s">
        <v>24</v>
      </c>
      <c r="C7" t="s">
        <v>26</v>
      </c>
      <c r="D7">
        <v>2.6</v>
      </c>
      <c r="E7">
        <v>6.14</v>
      </c>
      <c r="F7">
        <v>1050</v>
      </c>
      <c r="G7">
        <v>4.04</v>
      </c>
    </row>
    <row r="8" spans="1:7">
      <c r="A8" t="s">
        <v>10</v>
      </c>
      <c r="B8" t="s">
        <v>25</v>
      </c>
      <c r="C8" t="s">
        <v>30</v>
      </c>
      <c r="D8">
        <v>1.5</v>
      </c>
      <c r="E8">
        <v>4.4800000000000004</v>
      </c>
      <c r="F8">
        <v>650</v>
      </c>
      <c r="G8">
        <f>2.69*(1.5/1.73)</f>
        <v>2.3323699421965318</v>
      </c>
    </row>
    <row r="9" spans="1:7">
      <c r="A9" t="s">
        <v>22</v>
      </c>
      <c r="B9" t="s">
        <v>25</v>
      </c>
      <c r="C9" t="s">
        <v>26</v>
      </c>
      <c r="D9">
        <v>4.62</v>
      </c>
      <c r="E9">
        <v>5.0999999999999996</v>
      </c>
      <c r="F9">
        <v>800</v>
      </c>
      <c r="G9">
        <v>7.19</v>
      </c>
    </row>
    <row r="10" spans="1:7">
      <c r="A10" t="s">
        <v>11</v>
      </c>
      <c r="B10" t="s">
        <v>25</v>
      </c>
      <c r="C10" t="s">
        <v>28</v>
      </c>
      <c r="D10">
        <v>0.28000000000000003</v>
      </c>
      <c r="E10">
        <v>4.6900000000000004</v>
      </c>
      <c r="F10">
        <v>700</v>
      </c>
      <c r="G10">
        <f>1.87*(D10/1.2)</f>
        <v>0.43633333333333341</v>
      </c>
    </row>
    <row r="11" spans="1:7">
      <c r="A11" t="s">
        <v>12</v>
      </c>
      <c r="B11" t="s">
        <v>30</v>
      </c>
      <c r="C11" t="s">
        <v>28</v>
      </c>
      <c r="D11">
        <v>1.49</v>
      </c>
      <c r="E11">
        <v>5.0999999999999996</v>
      </c>
      <c r="F11">
        <v>800</v>
      </c>
      <c r="G11">
        <v>2.3199999999999998</v>
      </c>
    </row>
    <row r="12" spans="1:7">
      <c r="A12" t="s">
        <v>13</v>
      </c>
      <c r="B12" t="s">
        <v>30</v>
      </c>
      <c r="C12" t="s">
        <v>31</v>
      </c>
      <c r="D12">
        <v>0.2</v>
      </c>
      <c r="E12">
        <v>6.77</v>
      </c>
      <c r="F12">
        <v>1200</v>
      </c>
      <c r="G12">
        <v>0.31</v>
      </c>
    </row>
    <row r="13" spans="1:7">
      <c r="A13" t="s">
        <v>14</v>
      </c>
      <c r="B13" t="s">
        <v>30</v>
      </c>
      <c r="C13" t="s">
        <v>32</v>
      </c>
      <c r="D13">
        <v>0.31</v>
      </c>
      <c r="E13">
        <v>6.35</v>
      </c>
      <c r="F13">
        <v>1100</v>
      </c>
      <c r="G13">
        <v>0.48</v>
      </c>
    </row>
    <row r="14" spans="1:7">
      <c r="A14" t="s">
        <v>15</v>
      </c>
      <c r="B14" t="s">
        <v>29</v>
      </c>
      <c r="C14" t="s">
        <v>33</v>
      </c>
      <c r="D14">
        <v>1.6</v>
      </c>
      <c r="E14">
        <v>3.44</v>
      </c>
      <c r="F14">
        <v>400</v>
      </c>
      <c r="G14">
        <f>2.93*(1.6/1.89)</f>
        <v>2.4804232804232806</v>
      </c>
    </row>
    <row r="15" spans="1:7">
      <c r="A15" t="s">
        <v>16</v>
      </c>
      <c r="B15" t="s">
        <v>34</v>
      </c>
      <c r="C15" t="s">
        <v>26</v>
      </c>
      <c r="D15">
        <v>2</v>
      </c>
      <c r="E15">
        <v>3.85</v>
      </c>
      <c r="F15">
        <v>500</v>
      </c>
      <c r="G15">
        <f>5.6*(2/3.6)</f>
        <v>3.1111111111111112</v>
      </c>
    </row>
    <row r="16" spans="1:7">
      <c r="A16" t="s">
        <v>17</v>
      </c>
      <c r="B16" t="s">
        <v>26</v>
      </c>
      <c r="C16" t="s">
        <v>28</v>
      </c>
      <c r="D16">
        <v>5.61</v>
      </c>
      <c r="E16">
        <v>5.0199999999999996</v>
      </c>
      <c r="F16">
        <v>780</v>
      </c>
      <c r="G16">
        <v>8.73</v>
      </c>
    </row>
    <row r="17" spans="1:7">
      <c r="A17" t="s">
        <v>18</v>
      </c>
      <c r="B17" t="s">
        <v>28</v>
      </c>
      <c r="C17" t="s">
        <v>32</v>
      </c>
      <c r="D17">
        <v>0.4</v>
      </c>
      <c r="E17">
        <v>4.4800000000000004</v>
      </c>
      <c r="F17">
        <v>650</v>
      </c>
      <c r="G17">
        <v>0.62</v>
      </c>
    </row>
    <row r="18" spans="1:7">
      <c r="A18" t="s">
        <v>19</v>
      </c>
      <c r="B18" t="s">
        <v>31</v>
      </c>
      <c r="C18" t="s">
        <v>32</v>
      </c>
      <c r="D18">
        <v>1.31</v>
      </c>
      <c r="E18">
        <v>5.94</v>
      </c>
      <c r="F18">
        <v>1000</v>
      </c>
      <c r="G18">
        <v>2.0699999999999998</v>
      </c>
    </row>
    <row r="19" spans="1:7">
      <c r="A19" t="s">
        <v>20</v>
      </c>
      <c r="B19" t="s">
        <v>31</v>
      </c>
      <c r="C19" t="s">
        <v>35</v>
      </c>
      <c r="D19">
        <v>9.18</v>
      </c>
      <c r="E19">
        <v>5.52</v>
      </c>
      <c r="F19">
        <v>900</v>
      </c>
      <c r="G19">
        <v>14.28</v>
      </c>
    </row>
    <row r="20" spans="1:7">
      <c r="A20" t="s">
        <v>21</v>
      </c>
      <c r="B20" t="s">
        <v>32</v>
      </c>
      <c r="C20" t="s">
        <v>35</v>
      </c>
      <c r="D20">
        <v>8.31</v>
      </c>
      <c r="E20">
        <v>5.73</v>
      </c>
      <c r="F20">
        <v>950</v>
      </c>
      <c r="G20">
        <v>12.94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H16"/>
  <sheetViews>
    <sheetView workbookViewId="0">
      <selection activeCell="C6" sqref="C6"/>
    </sheetView>
  </sheetViews>
  <sheetFormatPr defaultRowHeight="15"/>
  <cols>
    <col min="1" max="1" width="22.5703125" bestFit="1" customWidth="1"/>
    <col min="2" max="2" width="15" bestFit="1" customWidth="1"/>
    <col min="3" max="3" width="23.5703125" bestFit="1" customWidth="1"/>
    <col min="4" max="4" width="15.7109375" bestFit="1" customWidth="1"/>
    <col min="5" max="5" width="25.5703125" bestFit="1" customWidth="1"/>
    <col min="6" max="6" width="21.140625" bestFit="1" customWidth="1"/>
  </cols>
  <sheetData>
    <row r="1" spans="1:8">
      <c r="A1" t="s">
        <v>38</v>
      </c>
      <c r="B1" t="s">
        <v>39</v>
      </c>
      <c r="C1" t="s">
        <v>40</v>
      </c>
      <c r="D1" t="s">
        <v>41</v>
      </c>
      <c r="E1" t="s">
        <v>92</v>
      </c>
      <c r="F1" t="s">
        <v>42</v>
      </c>
    </row>
    <row r="2" spans="1:8">
      <c r="A2" t="s">
        <v>43</v>
      </c>
      <c r="B2">
        <v>0.95</v>
      </c>
      <c r="C2">
        <v>3156</v>
      </c>
      <c r="D2">
        <v>60</v>
      </c>
      <c r="E2">
        <v>2.349E-3</v>
      </c>
      <c r="F2">
        <v>8.51</v>
      </c>
      <c r="G2">
        <f>E2*10^6</f>
        <v>2349</v>
      </c>
      <c r="H2">
        <f>G2/1000</f>
        <v>2.3490000000000002</v>
      </c>
    </row>
    <row r="3" spans="1:8">
      <c r="A3" t="s">
        <v>44</v>
      </c>
      <c r="B3">
        <v>0.85</v>
      </c>
      <c r="C3">
        <v>1788</v>
      </c>
      <c r="D3">
        <v>40</v>
      </c>
      <c r="E3">
        <v>2.4039999999999999E-3</v>
      </c>
      <c r="F3">
        <v>919.35</v>
      </c>
      <c r="G3">
        <f t="shared" ref="G3:G16" si="0">E3*10^6</f>
        <v>2404</v>
      </c>
      <c r="H3">
        <f t="shared" ref="H3:H16" si="1">G3/1000</f>
        <v>2.4039999999999999</v>
      </c>
    </row>
    <row r="4" spans="1:8">
      <c r="A4" t="s">
        <v>45</v>
      </c>
      <c r="B4">
        <v>0.85</v>
      </c>
      <c r="C4">
        <v>2673</v>
      </c>
      <c r="D4">
        <v>40</v>
      </c>
      <c r="E4">
        <v>2.1589999999999999E-3</v>
      </c>
      <c r="F4">
        <v>865.1</v>
      </c>
      <c r="G4">
        <f t="shared" si="0"/>
        <v>2159</v>
      </c>
      <c r="H4">
        <f t="shared" si="1"/>
        <v>2.1589999999999998</v>
      </c>
    </row>
    <row r="5" spans="1:8">
      <c r="A5" t="s">
        <v>46</v>
      </c>
      <c r="B5">
        <v>0.85</v>
      </c>
      <c r="C5">
        <v>3311</v>
      </c>
      <c r="D5">
        <v>30</v>
      </c>
      <c r="E5">
        <v>1.1884E-2</v>
      </c>
      <c r="F5">
        <v>0</v>
      </c>
      <c r="G5">
        <f t="shared" si="0"/>
        <v>11884</v>
      </c>
      <c r="H5">
        <f t="shared" si="1"/>
        <v>11.884</v>
      </c>
    </row>
    <row r="6" spans="1:8">
      <c r="A6" t="s">
        <v>47</v>
      </c>
      <c r="B6">
        <v>0.61</v>
      </c>
      <c r="C6">
        <v>827</v>
      </c>
      <c r="D6">
        <v>30</v>
      </c>
      <c r="E6">
        <v>2.591E-3</v>
      </c>
      <c r="F6">
        <v>407.07</v>
      </c>
      <c r="G6">
        <f t="shared" si="0"/>
        <v>2591</v>
      </c>
      <c r="H6">
        <f t="shared" si="1"/>
        <v>2.5910000000000002</v>
      </c>
    </row>
    <row r="7" spans="1:8">
      <c r="A7" t="s">
        <v>48</v>
      </c>
      <c r="B7">
        <v>0.85</v>
      </c>
      <c r="C7">
        <v>1655</v>
      </c>
      <c r="D7">
        <v>30</v>
      </c>
      <c r="E7">
        <v>3.0479999999999999E-3</v>
      </c>
      <c r="F7">
        <v>808.1</v>
      </c>
      <c r="G7">
        <f t="shared" si="0"/>
        <v>3048</v>
      </c>
      <c r="H7">
        <f t="shared" si="1"/>
        <v>3.048</v>
      </c>
    </row>
    <row r="8" spans="1:8">
      <c r="A8" t="s">
        <v>49</v>
      </c>
      <c r="B8">
        <v>0.2</v>
      </c>
      <c r="C8">
        <v>551</v>
      </c>
      <c r="D8">
        <v>30</v>
      </c>
      <c r="E8">
        <v>3.6540000000000001E-3</v>
      </c>
      <c r="F8">
        <v>555.69000000000005</v>
      </c>
      <c r="G8">
        <f t="shared" si="0"/>
        <v>3654</v>
      </c>
      <c r="H8">
        <f t="shared" si="1"/>
        <v>3.6539999999999999</v>
      </c>
    </row>
    <row r="9" spans="1:8">
      <c r="A9" t="s">
        <v>50</v>
      </c>
      <c r="B9" t="s">
        <v>58</v>
      </c>
      <c r="C9">
        <v>4603</v>
      </c>
      <c r="D9">
        <v>30</v>
      </c>
      <c r="E9">
        <v>0</v>
      </c>
      <c r="F9">
        <v>0</v>
      </c>
      <c r="G9">
        <f t="shared" si="0"/>
        <v>0</v>
      </c>
      <c r="H9">
        <f t="shared" si="1"/>
        <v>0</v>
      </c>
    </row>
    <row r="10" spans="1:8">
      <c r="A10" t="s">
        <v>51</v>
      </c>
      <c r="B10" t="s">
        <v>59</v>
      </c>
      <c r="C10">
        <v>3617</v>
      </c>
      <c r="D10">
        <v>30</v>
      </c>
      <c r="E10">
        <v>1E-3</v>
      </c>
      <c r="F10">
        <v>0</v>
      </c>
      <c r="G10">
        <f t="shared" si="0"/>
        <v>1000</v>
      </c>
      <c r="H10">
        <f t="shared" si="1"/>
        <v>1</v>
      </c>
    </row>
    <row r="11" spans="1:8">
      <c r="A11" t="s">
        <v>52</v>
      </c>
      <c r="B11" t="s">
        <v>60</v>
      </c>
      <c r="C11">
        <v>1150</v>
      </c>
      <c r="D11">
        <v>25</v>
      </c>
      <c r="E11">
        <v>2.6800000000000001E-4</v>
      </c>
      <c r="F11">
        <v>0</v>
      </c>
      <c r="G11">
        <f t="shared" si="0"/>
        <v>268</v>
      </c>
      <c r="H11">
        <f t="shared" si="1"/>
        <v>0.26800000000000002</v>
      </c>
    </row>
    <row r="12" spans="1:8">
      <c r="A12" t="s">
        <v>53</v>
      </c>
      <c r="B12" t="s">
        <v>61</v>
      </c>
      <c r="C12">
        <v>2662</v>
      </c>
      <c r="D12">
        <v>25</v>
      </c>
      <c r="E12">
        <v>0</v>
      </c>
      <c r="F12">
        <v>0</v>
      </c>
      <c r="G12">
        <f t="shared" si="0"/>
        <v>0</v>
      </c>
      <c r="H12">
        <f t="shared" si="1"/>
        <v>0</v>
      </c>
    </row>
    <row r="13" spans="1:8">
      <c r="A13" t="s">
        <v>54</v>
      </c>
      <c r="B13">
        <v>0.9</v>
      </c>
      <c r="C13" t="s">
        <v>62</v>
      </c>
      <c r="D13">
        <v>50</v>
      </c>
      <c r="E13">
        <v>0</v>
      </c>
      <c r="F13">
        <v>123.57</v>
      </c>
      <c r="G13">
        <f t="shared" si="0"/>
        <v>0</v>
      </c>
      <c r="H13">
        <f t="shared" si="1"/>
        <v>0</v>
      </c>
    </row>
    <row r="14" spans="1:8">
      <c r="A14" t="s">
        <v>55</v>
      </c>
      <c r="B14">
        <v>0.3</v>
      </c>
      <c r="C14">
        <v>6163</v>
      </c>
      <c r="D14">
        <v>50</v>
      </c>
      <c r="E14">
        <v>0</v>
      </c>
      <c r="F14">
        <v>0</v>
      </c>
      <c r="G14">
        <f t="shared" si="0"/>
        <v>0</v>
      </c>
      <c r="H14">
        <f t="shared" si="1"/>
        <v>0</v>
      </c>
    </row>
    <row r="15" spans="1:8">
      <c r="A15" t="s">
        <v>56</v>
      </c>
      <c r="B15">
        <v>0.3</v>
      </c>
      <c r="C15">
        <v>18286</v>
      </c>
      <c r="D15">
        <v>50</v>
      </c>
      <c r="E15">
        <v>0</v>
      </c>
      <c r="F15">
        <v>0</v>
      </c>
      <c r="G15">
        <f t="shared" si="0"/>
        <v>0</v>
      </c>
      <c r="H15">
        <f t="shared" si="1"/>
        <v>0</v>
      </c>
    </row>
    <row r="16" spans="1:8">
      <c r="A16" t="s">
        <v>57</v>
      </c>
      <c r="B16">
        <v>0.5</v>
      </c>
      <c r="C16">
        <v>4594</v>
      </c>
      <c r="D16">
        <v>100</v>
      </c>
      <c r="E16">
        <v>2.8349999999999998E-3</v>
      </c>
      <c r="F16">
        <v>0</v>
      </c>
      <c r="G16">
        <f t="shared" si="0"/>
        <v>2835</v>
      </c>
      <c r="H16">
        <f t="shared" si="1"/>
        <v>2.835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CF63"/>
  <sheetViews>
    <sheetView tabSelected="1" topLeftCell="C1" workbookViewId="0">
      <selection activeCell="J3" sqref="J3"/>
    </sheetView>
  </sheetViews>
  <sheetFormatPr defaultRowHeight="15"/>
  <cols>
    <col min="2" max="2" width="12" bestFit="1" customWidth="1"/>
    <col min="3" max="3" width="11.5703125" bestFit="1" customWidth="1"/>
    <col min="4" max="4" width="9.85546875" bestFit="1" customWidth="1"/>
    <col min="5" max="5" width="11" bestFit="1" customWidth="1"/>
    <col min="6" max="6" width="9.85546875" bestFit="1" customWidth="1"/>
    <col min="7" max="7" width="10.7109375" bestFit="1" customWidth="1"/>
    <col min="8" max="8" width="12.28515625" bestFit="1" customWidth="1"/>
    <col min="9" max="9" width="10.28515625" bestFit="1" customWidth="1"/>
    <col min="10" max="10" width="12" bestFit="1" customWidth="1"/>
    <col min="11" max="11" width="10.5703125" bestFit="1" customWidth="1"/>
    <col min="12" max="12" width="11.7109375" bestFit="1" customWidth="1"/>
  </cols>
  <sheetData>
    <row r="1" spans="1:21">
      <c r="A1" t="s">
        <v>86</v>
      </c>
      <c r="B1">
        <f t="array" ref="B1:T1">TRANSPOSE(Transmission_Attributes!D2:D20)</f>
        <v>9.5</v>
      </c>
      <c r="C1">
        <v>12.62</v>
      </c>
      <c r="D1">
        <v>8.58</v>
      </c>
      <c r="E1">
        <v>0.98</v>
      </c>
      <c r="F1">
        <v>3.43</v>
      </c>
      <c r="G1">
        <v>2.6</v>
      </c>
      <c r="H1">
        <v>1.5</v>
      </c>
      <c r="I1">
        <v>4.62</v>
      </c>
      <c r="J1">
        <v>0.28000000000000003</v>
      </c>
      <c r="K1">
        <v>1.49</v>
      </c>
      <c r="L1">
        <v>0.2</v>
      </c>
      <c r="M1">
        <v>0.31</v>
      </c>
      <c r="N1">
        <v>1.6</v>
      </c>
      <c r="O1">
        <v>2</v>
      </c>
      <c r="P1">
        <v>5.61</v>
      </c>
      <c r="Q1">
        <v>0.4</v>
      </c>
      <c r="R1">
        <v>1.31</v>
      </c>
      <c r="S1">
        <v>9.18</v>
      </c>
      <c r="T1">
        <v>8.31</v>
      </c>
    </row>
    <row r="2" spans="1:21">
      <c r="B2" t="str">
        <f t="array" ref="B2:T2">TRANSPOSE(Transmission_Attributes!A2:A20)</f>
        <v>ECAR_MAAC</v>
      </c>
      <c r="C2" t="str">
        <v>ECAR_MAIN</v>
      </c>
      <c r="D2" t="str">
        <v>ECAR_STV</v>
      </c>
      <c r="E2" t="str">
        <v>ERCOT_SPP</v>
      </c>
      <c r="F2" t="str">
        <v>MAAC_NY</v>
      </c>
      <c r="G2" t="str">
        <v>MAAC_STV</v>
      </c>
      <c r="H2" t="str">
        <v>MAIN_MAPP</v>
      </c>
      <c r="I2" t="str">
        <v>MAIN_STV</v>
      </c>
      <c r="J2" t="str">
        <v>MAIN_SPP</v>
      </c>
      <c r="K2" t="str">
        <v>MAPP_SPP</v>
      </c>
      <c r="L2" t="str">
        <v>MAPP_NWP</v>
      </c>
      <c r="M2" t="str">
        <v>MAPP_RA</v>
      </c>
      <c r="N2" t="str">
        <v>NY_NE</v>
      </c>
      <c r="O2" t="str">
        <v>FL_STV</v>
      </c>
      <c r="P2" t="str">
        <v>STV_SPP</v>
      </c>
      <c r="Q2" t="str">
        <v>SPP_RA</v>
      </c>
      <c r="R2" t="str">
        <v>NWP_RA</v>
      </c>
      <c r="S2" t="str">
        <v>NWP_CNV</v>
      </c>
      <c r="T2" t="str">
        <v>RA_CNV</v>
      </c>
    </row>
    <row r="3" spans="1:21">
      <c r="A3">
        <v>0</v>
      </c>
      <c r="B3" s="1">
        <f t="array" ref="B3:T3">TRANSPOSE(Transmission_Attributes!G2:G20)</f>
        <v>14.78</v>
      </c>
      <c r="C3" s="1">
        <v>19.63</v>
      </c>
      <c r="D3" s="1">
        <v>13.35</v>
      </c>
      <c r="E3" s="1">
        <v>1.52</v>
      </c>
      <c r="F3" s="1">
        <v>5.34</v>
      </c>
      <c r="G3" s="1">
        <v>4.04</v>
      </c>
      <c r="H3" s="1">
        <v>2.3323699421965318</v>
      </c>
      <c r="I3" s="1">
        <v>7.19</v>
      </c>
      <c r="J3" s="1">
        <v>0.43633333333333341</v>
      </c>
      <c r="K3" s="1">
        <v>2.3199999999999998</v>
      </c>
      <c r="L3" s="1">
        <v>0.31</v>
      </c>
      <c r="M3" s="1">
        <v>0.48</v>
      </c>
      <c r="N3" s="1">
        <v>2.4804232804232806</v>
      </c>
      <c r="O3" s="1">
        <v>3.1111111111111112</v>
      </c>
      <c r="P3" s="1">
        <v>8.73</v>
      </c>
      <c r="Q3" s="1">
        <v>0.62</v>
      </c>
      <c r="R3" s="1">
        <v>2.0699999999999998</v>
      </c>
      <c r="S3" s="1">
        <v>14.28</v>
      </c>
      <c r="T3" s="1">
        <v>12.94</v>
      </c>
    </row>
    <row r="4" spans="1:21">
      <c r="A4">
        <f>A3+500</f>
        <v>500</v>
      </c>
      <c r="B4" s="1">
        <f>((($A4/1000)+B$1)/B$1)*B$3</f>
        <v>15.557894736842103</v>
      </c>
      <c r="C4" s="1">
        <f t="shared" ref="C4:T9" si="0">((($A4/1000)+C$1)/C$1)*C$3</f>
        <v>20.407733755942946</v>
      </c>
      <c r="D4" s="1">
        <f t="shared" si="0"/>
        <v>14.127972027972026</v>
      </c>
      <c r="E4" s="1">
        <f t="shared" si="0"/>
        <v>2.2955102040816326</v>
      </c>
      <c r="F4" s="1">
        <f t="shared" si="0"/>
        <v>6.1184256559766768</v>
      </c>
      <c r="G4" s="1">
        <f t="shared" si="0"/>
        <v>4.8169230769230769</v>
      </c>
      <c r="H4" s="1">
        <f t="shared" si="0"/>
        <v>3.1098265895953756</v>
      </c>
      <c r="I4" s="1">
        <f t="shared" si="0"/>
        <v>7.9681385281385282</v>
      </c>
      <c r="J4" s="1">
        <f t="shared" si="0"/>
        <v>1.2155000000000002</v>
      </c>
      <c r="K4" s="1">
        <f t="shared" si="0"/>
        <v>3.0985234899328855</v>
      </c>
      <c r="L4" s="1">
        <f t="shared" si="0"/>
        <v>1.085</v>
      </c>
      <c r="M4" s="1">
        <f t="shared" si="0"/>
        <v>1.254193548387097</v>
      </c>
      <c r="N4" s="1">
        <f t="shared" si="0"/>
        <v>3.255555555555556</v>
      </c>
      <c r="O4" s="1">
        <f t="shared" si="0"/>
        <v>3.8888888888888888</v>
      </c>
      <c r="P4" s="1">
        <f t="shared" si="0"/>
        <v>9.5080748663101602</v>
      </c>
      <c r="Q4" s="1">
        <f t="shared" si="0"/>
        <v>1.395</v>
      </c>
      <c r="R4" s="1">
        <f t="shared" si="0"/>
        <v>2.8600763358778623</v>
      </c>
      <c r="S4" s="1">
        <f t="shared" si="0"/>
        <v>15.057777777777776</v>
      </c>
      <c r="T4" s="1">
        <f t="shared" si="0"/>
        <v>13.718580024067387</v>
      </c>
    </row>
    <row r="5" spans="1:21">
      <c r="A5">
        <f t="shared" ref="A5:A49" si="1">A4+500</f>
        <v>1000</v>
      </c>
      <c r="B5" s="1">
        <f t="shared" ref="B5:B9" si="2">((($A5/1000)+B$1)/B$1)*B$3</f>
        <v>16.335789473684212</v>
      </c>
      <c r="C5" s="1">
        <f t="shared" si="0"/>
        <v>21.185467511885893</v>
      </c>
      <c r="D5" s="1">
        <f t="shared" si="0"/>
        <v>14.905944055944056</v>
      </c>
      <c r="E5" s="1">
        <f t="shared" si="0"/>
        <v>3.0710204081632648</v>
      </c>
      <c r="F5" s="1">
        <f t="shared" si="0"/>
        <v>6.8968513119533519</v>
      </c>
      <c r="G5" s="1">
        <f t="shared" si="0"/>
        <v>5.5938461538461537</v>
      </c>
      <c r="H5" s="1">
        <f t="shared" si="0"/>
        <v>3.8872832369942198</v>
      </c>
      <c r="I5" s="1">
        <f t="shared" si="0"/>
        <v>8.7462770562770569</v>
      </c>
      <c r="J5" s="1">
        <f t="shared" si="0"/>
        <v>1.9946666666666668</v>
      </c>
      <c r="K5" s="1">
        <f t="shared" si="0"/>
        <v>3.8770469798657721</v>
      </c>
      <c r="L5" s="1">
        <f t="shared" si="0"/>
        <v>1.8599999999999997</v>
      </c>
      <c r="M5" s="1">
        <f t="shared" si="0"/>
        <v>2.0283870967741935</v>
      </c>
      <c r="N5" s="1">
        <f t="shared" si="0"/>
        <v>4.0306878306878309</v>
      </c>
      <c r="O5" s="1">
        <f t="shared" si="0"/>
        <v>4.666666666666667</v>
      </c>
      <c r="P5" s="1">
        <f t="shared" si="0"/>
        <v>10.286149732620322</v>
      </c>
      <c r="Q5" s="1">
        <f t="shared" si="0"/>
        <v>2.17</v>
      </c>
      <c r="R5" s="1">
        <f t="shared" si="0"/>
        <v>3.6501526717557247</v>
      </c>
      <c r="S5" s="1">
        <f t="shared" si="0"/>
        <v>15.835555555555553</v>
      </c>
      <c r="T5" s="1">
        <f t="shared" si="0"/>
        <v>14.497160048134777</v>
      </c>
    </row>
    <row r="6" spans="1:21">
      <c r="A6">
        <f t="shared" si="1"/>
        <v>1500</v>
      </c>
      <c r="B6" s="1">
        <f t="shared" si="2"/>
        <v>17.113684210526316</v>
      </c>
      <c r="C6" s="1">
        <f t="shared" si="0"/>
        <v>21.96320126782884</v>
      </c>
      <c r="D6" s="1">
        <f t="shared" si="0"/>
        <v>15.683916083916083</v>
      </c>
      <c r="E6" s="1">
        <f t="shared" si="0"/>
        <v>3.8465306122448983</v>
      </c>
      <c r="F6" s="1">
        <f t="shared" si="0"/>
        <v>7.6752769679300279</v>
      </c>
      <c r="G6" s="1">
        <f t="shared" si="0"/>
        <v>6.3707692307692296</v>
      </c>
      <c r="H6" s="1">
        <f t="shared" si="0"/>
        <v>4.6647398843930636</v>
      </c>
      <c r="I6" s="1">
        <f t="shared" si="0"/>
        <v>9.5244155844155856</v>
      </c>
      <c r="J6" s="1">
        <f t="shared" si="0"/>
        <v>2.7738333333333336</v>
      </c>
      <c r="K6" s="1">
        <f t="shared" si="0"/>
        <v>4.6555704697986577</v>
      </c>
      <c r="L6" s="1">
        <f t="shared" si="0"/>
        <v>2.6349999999999998</v>
      </c>
      <c r="M6" s="1">
        <f t="shared" si="0"/>
        <v>2.8025806451612905</v>
      </c>
      <c r="N6" s="1">
        <f t="shared" si="0"/>
        <v>4.8058201058201062</v>
      </c>
      <c r="O6" s="1">
        <f t="shared" si="0"/>
        <v>5.4444444444444446</v>
      </c>
      <c r="P6" s="1">
        <f t="shared" si="0"/>
        <v>11.064224598930481</v>
      </c>
      <c r="Q6" s="1">
        <f t="shared" si="0"/>
        <v>2.9449999999999994</v>
      </c>
      <c r="R6" s="1">
        <f t="shared" si="0"/>
        <v>4.4402290076335875</v>
      </c>
      <c r="S6" s="1">
        <f t="shared" si="0"/>
        <v>16.613333333333333</v>
      </c>
      <c r="T6" s="1">
        <f t="shared" si="0"/>
        <v>15.275740072202165</v>
      </c>
    </row>
    <row r="7" spans="1:21">
      <c r="A7">
        <f t="shared" si="1"/>
        <v>2000</v>
      </c>
      <c r="B7" s="1">
        <f t="shared" si="2"/>
        <v>17.891578947368419</v>
      </c>
      <c r="C7" s="1">
        <f t="shared" si="0"/>
        <v>22.740935023771787</v>
      </c>
      <c r="D7" s="1">
        <f t="shared" si="0"/>
        <v>16.461888111888111</v>
      </c>
      <c r="E7" s="1">
        <f t="shared" si="0"/>
        <v>4.622040816326531</v>
      </c>
      <c r="F7" s="1">
        <f t="shared" si="0"/>
        <v>8.4537026239067057</v>
      </c>
      <c r="G7" s="1">
        <f t="shared" si="0"/>
        <v>7.1476923076923065</v>
      </c>
      <c r="H7" s="1">
        <f t="shared" si="0"/>
        <v>5.4421965317919083</v>
      </c>
      <c r="I7" s="1">
        <f t="shared" si="0"/>
        <v>10.302554112554112</v>
      </c>
      <c r="J7" s="1">
        <f t="shared" si="0"/>
        <v>3.5530000000000004</v>
      </c>
      <c r="K7" s="1">
        <f t="shared" si="0"/>
        <v>5.4340939597315439</v>
      </c>
      <c r="L7" s="1">
        <f t="shared" si="0"/>
        <v>3.41</v>
      </c>
      <c r="M7" s="1">
        <f t="shared" si="0"/>
        <v>3.576774193548387</v>
      </c>
      <c r="N7" s="1">
        <f t="shared" si="0"/>
        <v>5.5809523809523816</v>
      </c>
      <c r="O7" s="1">
        <f t="shared" si="0"/>
        <v>6.2222222222222223</v>
      </c>
      <c r="P7" s="1">
        <f t="shared" si="0"/>
        <v>11.842299465240641</v>
      </c>
      <c r="Q7" s="1">
        <f t="shared" si="0"/>
        <v>3.7199999999999993</v>
      </c>
      <c r="R7" s="1">
        <f t="shared" si="0"/>
        <v>5.2303053435114499</v>
      </c>
      <c r="S7" s="1">
        <f t="shared" si="0"/>
        <v>17.391111111111112</v>
      </c>
      <c r="T7" s="1">
        <f t="shared" si="0"/>
        <v>16.054320096269553</v>
      </c>
    </row>
    <row r="8" spans="1:21">
      <c r="A8">
        <f t="shared" si="1"/>
        <v>2500</v>
      </c>
      <c r="B8" s="1">
        <f t="shared" si="2"/>
        <v>18.669473684210523</v>
      </c>
      <c r="C8" s="1">
        <f t="shared" si="0"/>
        <v>23.518668779714737</v>
      </c>
      <c r="D8" s="1">
        <f t="shared" si="0"/>
        <v>17.239860139860138</v>
      </c>
      <c r="E8" s="1">
        <f t="shared" si="0"/>
        <v>5.3975510204081631</v>
      </c>
      <c r="F8" s="1">
        <f t="shared" si="0"/>
        <v>9.2321282798833799</v>
      </c>
      <c r="G8" s="1">
        <f t="shared" si="0"/>
        <v>7.9246153846153833</v>
      </c>
      <c r="H8" s="1">
        <f t="shared" si="0"/>
        <v>6.2196531791907512</v>
      </c>
      <c r="I8" s="1">
        <f t="shared" si="0"/>
        <v>11.080692640692641</v>
      </c>
      <c r="J8" s="1">
        <f t="shared" si="0"/>
        <v>4.3321666666666676</v>
      </c>
      <c r="K8" s="1">
        <f t="shared" si="0"/>
        <v>6.2126174496644291</v>
      </c>
      <c r="L8" s="1">
        <f t="shared" si="0"/>
        <v>4.1849999999999996</v>
      </c>
      <c r="M8" s="1">
        <f t="shared" si="0"/>
        <v>4.3509677419354835</v>
      </c>
      <c r="N8" s="1">
        <f t="shared" si="0"/>
        <v>6.3560846560846551</v>
      </c>
      <c r="O8" s="1">
        <f t="shared" si="0"/>
        <v>7</v>
      </c>
      <c r="P8" s="1">
        <f t="shared" si="0"/>
        <v>12.620374331550801</v>
      </c>
      <c r="Q8" s="1">
        <f t="shared" si="0"/>
        <v>4.4949999999999992</v>
      </c>
      <c r="R8" s="1">
        <f t="shared" si="0"/>
        <v>6.0203816793893123</v>
      </c>
      <c r="S8" s="1">
        <f t="shared" si="0"/>
        <v>18.168888888888887</v>
      </c>
      <c r="T8" s="1">
        <f t="shared" si="0"/>
        <v>16.832900120336941</v>
      </c>
    </row>
    <row r="9" spans="1:21">
      <c r="A9">
        <f t="shared" si="1"/>
        <v>3000</v>
      </c>
      <c r="B9" s="1">
        <f t="shared" si="2"/>
        <v>19.447368421052634</v>
      </c>
      <c r="C9" s="1">
        <f t="shared" si="0"/>
        <v>24.296402535657684</v>
      </c>
      <c r="D9" s="1">
        <f t="shared" si="0"/>
        <v>18.017832167832168</v>
      </c>
      <c r="E9" s="1">
        <f t="shared" si="0"/>
        <v>6.1730612244897962</v>
      </c>
      <c r="F9" s="1">
        <f t="shared" si="0"/>
        <v>10.010553935860056</v>
      </c>
      <c r="G9" s="1">
        <f t="shared" si="0"/>
        <v>8.7015384615384619</v>
      </c>
      <c r="H9" s="1">
        <f t="shared" si="0"/>
        <v>6.997109826589595</v>
      </c>
      <c r="I9" s="1">
        <f t="shared" si="0"/>
        <v>11.85883116883117</v>
      </c>
      <c r="J9" s="1">
        <f t="shared" si="0"/>
        <v>5.1113333333333335</v>
      </c>
      <c r="K9" s="1">
        <f t="shared" si="0"/>
        <v>6.9911409395973152</v>
      </c>
      <c r="L9" s="1">
        <f t="shared" si="0"/>
        <v>4.96</v>
      </c>
      <c r="M9" s="1">
        <f t="shared" si="0"/>
        <v>5.1251612903225805</v>
      </c>
      <c r="N9" s="1">
        <f t="shared" si="0"/>
        <v>7.1312169312169305</v>
      </c>
      <c r="O9" s="1">
        <f t="shared" si="0"/>
        <v>7.7777777777777777</v>
      </c>
      <c r="P9" s="1">
        <f t="shared" si="0"/>
        <v>13.398449197860963</v>
      </c>
      <c r="Q9" s="1">
        <f t="shared" si="0"/>
        <v>5.27</v>
      </c>
      <c r="R9" s="1">
        <f t="shared" si="0"/>
        <v>6.8104580152671756</v>
      </c>
      <c r="S9" s="1">
        <f t="shared" si="0"/>
        <v>18.946666666666665</v>
      </c>
      <c r="T9" s="1">
        <f t="shared" si="0"/>
        <v>17.611480144404332</v>
      </c>
    </row>
    <row r="10" spans="1:21">
      <c r="A10">
        <f t="shared" si="1"/>
        <v>3500</v>
      </c>
      <c r="B10" s="1">
        <f t="shared" ref="B10:Q25" si="3">((($A10/1000)+B$1)/B$1)*B$3</f>
        <v>20.225263157894737</v>
      </c>
      <c r="C10" s="1">
        <f t="shared" si="3"/>
        <v>25.074136291600631</v>
      </c>
      <c r="D10" s="1">
        <f t="shared" si="3"/>
        <v>18.795804195804195</v>
      </c>
      <c r="E10" s="1">
        <f t="shared" si="3"/>
        <v>6.9485714285714293</v>
      </c>
      <c r="F10" s="1">
        <f t="shared" si="3"/>
        <v>10.788979591836734</v>
      </c>
      <c r="G10" s="1">
        <f t="shared" si="3"/>
        <v>9.4784615384615378</v>
      </c>
      <c r="H10" s="1">
        <f t="shared" si="3"/>
        <v>7.7745664739884397</v>
      </c>
      <c r="I10" s="1">
        <f t="shared" si="3"/>
        <v>12.636969696969699</v>
      </c>
      <c r="J10" s="1">
        <f t="shared" si="3"/>
        <v>5.8905000000000012</v>
      </c>
      <c r="K10" s="1">
        <f t="shared" si="3"/>
        <v>7.7696644295302013</v>
      </c>
      <c r="L10" s="1">
        <f t="shared" si="3"/>
        <v>5.7350000000000003</v>
      </c>
      <c r="M10" s="1">
        <f t="shared" si="3"/>
        <v>5.8993548387096775</v>
      </c>
      <c r="N10" s="1">
        <f t="shared" si="3"/>
        <v>7.9063492063492058</v>
      </c>
      <c r="O10" s="1">
        <f t="shared" si="3"/>
        <v>8.5555555555555554</v>
      </c>
      <c r="P10" s="1">
        <f t="shared" si="3"/>
        <v>14.176524064171122</v>
      </c>
      <c r="Q10" s="1">
        <f t="shared" si="3"/>
        <v>6.0449999999999999</v>
      </c>
      <c r="R10" s="1">
        <f t="shared" ref="R10:T25" si="4">((($A10/1000)+R$1)/R$1)*R$3</f>
        <v>7.6005343511450381</v>
      </c>
      <c r="S10" s="1">
        <f t="shared" si="4"/>
        <v>19.72444444444444</v>
      </c>
      <c r="T10" s="1">
        <f t="shared" si="4"/>
        <v>18.39006016847172</v>
      </c>
    </row>
    <row r="11" spans="1:21">
      <c r="A11">
        <f t="shared" si="1"/>
        <v>4000</v>
      </c>
      <c r="B11" s="1">
        <f t="shared" si="3"/>
        <v>21.003157894736841</v>
      </c>
      <c r="C11" s="1">
        <f t="shared" si="3"/>
        <v>25.851870047543578</v>
      </c>
      <c r="D11" s="1">
        <f t="shared" si="3"/>
        <v>19.573776223776225</v>
      </c>
      <c r="E11" s="1">
        <f t="shared" si="3"/>
        <v>7.7240816326530615</v>
      </c>
      <c r="F11" s="1">
        <f t="shared" si="3"/>
        <v>11.56740524781341</v>
      </c>
      <c r="G11" s="1">
        <f t="shared" si="3"/>
        <v>10.255384615384616</v>
      </c>
      <c r="H11" s="1">
        <f t="shared" si="3"/>
        <v>8.5520231213872826</v>
      </c>
      <c r="I11" s="1">
        <f t="shared" si="3"/>
        <v>13.415108225108227</v>
      </c>
      <c r="J11" s="1">
        <f t="shared" si="3"/>
        <v>6.6696666666666671</v>
      </c>
      <c r="K11" s="1">
        <f t="shared" si="3"/>
        <v>8.5481879194630874</v>
      </c>
      <c r="L11" s="1">
        <f t="shared" si="3"/>
        <v>6.51</v>
      </c>
      <c r="M11" s="1">
        <f t="shared" si="3"/>
        <v>6.6735483870967736</v>
      </c>
      <c r="N11" s="1">
        <f t="shared" si="3"/>
        <v>8.681481481481482</v>
      </c>
      <c r="O11" s="1">
        <f t="shared" si="3"/>
        <v>9.3333333333333339</v>
      </c>
      <c r="P11" s="1">
        <f t="shared" si="3"/>
        <v>14.954598930481284</v>
      </c>
      <c r="Q11" s="1">
        <f t="shared" si="3"/>
        <v>6.82</v>
      </c>
      <c r="R11" s="1">
        <f t="shared" si="4"/>
        <v>8.3906106870229014</v>
      </c>
      <c r="S11" s="1">
        <f t="shared" si="4"/>
        <v>20.502222222222223</v>
      </c>
      <c r="T11" s="1">
        <f t="shared" si="4"/>
        <v>19.168640192539108</v>
      </c>
    </row>
    <row r="12" spans="1:21">
      <c r="A12">
        <f t="shared" si="1"/>
        <v>4500</v>
      </c>
      <c r="B12" s="1">
        <f t="shared" si="3"/>
        <v>21.781052631578945</v>
      </c>
      <c r="C12" s="1">
        <f t="shared" si="3"/>
        <v>26.629603803486525</v>
      </c>
      <c r="D12" s="1">
        <f t="shared" si="3"/>
        <v>20.351748251748251</v>
      </c>
      <c r="E12" s="1">
        <f t="shared" si="3"/>
        <v>8.4995918367346945</v>
      </c>
      <c r="F12" s="1">
        <f t="shared" si="3"/>
        <v>12.345830903790086</v>
      </c>
      <c r="G12" s="1">
        <f t="shared" si="3"/>
        <v>11.032307692307691</v>
      </c>
      <c r="H12" s="1">
        <f t="shared" si="3"/>
        <v>9.3294797687861273</v>
      </c>
      <c r="I12" s="1">
        <f t="shared" si="3"/>
        <v>14.193246753246756</v>
      </c>
      <c r="J12" s="1">
        <f t="shared" si="3"/>
        <v>7.4488333333333339</v>
      </c>
      <c r="K12" s="1">
        <f t="shared" si="3"/>
        <v>9.3267114093959727</v>
      </c>
      <c r="L12" s="1">
        <f t="shared" si="3"/>
        <v>7.2850000000000001</v>
      </c>
      <c r="M12" s="1">
        <f t="shared" si="3"/>
        <v>7.4477419354838705</v>
      </c>
      <c r="N12" s="1">
        <f t="shared" si="3"/>
        <v>9.4566137566137556</v>
      </c>
      <c r="O12" s="1">
        <f t="shared" si="3"/>
        <v>10.111111111111111</v>
      </c>
      <c r="P12" s="1">
        <f t="shared" si="3"/>
        <v>15.732673796791444</v>
      </c>
      <c r="Q12" s="1">
        <f t="shared" si="3"/>
        <v>7.5949999999999998</v>
      </c>
      <c r="R12" s="1">
        <f t="shared" si="4"/>
        <v>9.1806870229007629</v>
      </c>
      <c r="S12" s="1">
        <f t="shared" si="4"/>
        <v>21.28</v>
      </c>
      <c r="T12" s="1">
        <f t="shared" si="4"/>
        <v>19.947220216606496</v>
      </c>
    </row>
    <row r="13" spans="1:21">
      <c r="A13">
        <f t="shared" si="1"/>
        <v>5000</v>
      </c>
      <c r="B13" s="1">
        <f t="shared" si="3"/>
        <v>22.558947368421052</v>
      </c>
      <c r="C13" s="1">
        <f t="shared" si="3"/>
        <v>27.407337559429472</v>
      </c>
      <c r="D13" s="1">
        <f t="shared" si="3"/>
        <v>21.129720279720278</v>
      </c>
      <c r="E13" s="1">
        <f t="shared" si="3"/>
        <v>9.2751020408163285</v>
      </c>
      <c r="F13" s="1">
        <f t="shared" si="3"/>
        <v>13.124256559766764</v>
      </c>
      <c r="G13" s="1">
        <f t="shared" si="3"/>
        <v>11.809230769230769</v>
      </c>
      <c r="H13" s="1">
        <f t="shared" si="3"/>
        <v>10.10693641618497</v>
      </c>
      <c r="I13" s="1">
        <f t="shared" si="3"/>
        <v>14.971385281385283</v>
      </c>
      <c r="J13" s="1">
        <f t="shared" si="3"/>
        <v>8.2280000000000015</v>
      </c>
      <c r="K13" s="1">
        <f t="shared" si="3"/>
        <v>10.105234899328858</v>
      </c>
      <c r="L13" s="1">
        <f t="shared" si="3"/>
        <v>8.06</v>
      </c>
      <c r="M13" s="1">
        <f t="shared" si="3"/>
        <v>8.2219354838709666</v>
      </c>
      <c r="N13" s="1">
        <f t="shared" si="3"/>
        <v>10.231746031746031</v>
      </c>
      <c r="O13" s="1">
        <f t="shared" si="3"/>
        <v>10.888888888888889</v>
      </c>
      <c r="P13" s="1">
        <f t="shared" si="3"/>
        <v>16.510748663101605</v>
      </c>
      <c r="Q13" s="1">
        <f t="shared" si="3"/>
        <v>8.3699999999999992</v>
      </c>
      <c r="R13" s="1">
        <f t="shared" si="4"/>
        <v>9.9707633587786262</v>
      </c>
      <c r="S13" s="1">
        <f t="shared" si="4"/>
        <v>22.057777777777776</v>
      </c>
      <c r="T13" s="1">
        <f t="shared" si="4"/>
        <v>20.725800240673887</v>
      </c>
      <c r="U13" s="1"/>
    </row>
    <row r="14" spans="1:21">
      <c r="A14">
        <f t="shared" si="1"/>
        <v>5500</v>
      </c>
      <c r="B14" s="1">
        <f t="shared" si="3"/>
        <v>23.336842105263159</v>
      </c>
      <c r="C14" s="1">
        <f t="shared" si="3"/>
        <v>28.185071315372419</v>
      </c>
      <c r="D14" s="1">
        <f t="shared" si="3"/>
        <v>21.907692307692308</v>
      </c>
      <c r="E14" s="1">
        <f t="shared" si="3"/>
        <v>10.050612244897959</v>
      </c>
      <c r="F14" s="1">
        <f t="shared" si="3"/>
        <v>13.90268221574344</v>
      </c>
      <c r="G14" s="1">
        <f t="shared" si="3"/>
        <v>12.586153846153845</v>
      </c>
      <c r="H14" s="1">
        <f t="shared" si="3"/>
        <v>10.884393063583817</v>
      </c>
      <c r="I14" s="1">
        <f t="shared" si="3"/>
        <v>15.749523809523811</v>
      </c>
      <c r="J14" s="1">
        <f t="shared" si="3"/>
        <v>9.0071666666666683</v>
      </c>
      <c r="K14" s="1">
        <f t="shared" si="3"/>
        <v>10.883758389261743</v>
      </c>
      <c r="L14" s="1">
        <f t="shared" si="3"/>
        <v>8.8349999999999991</v>
      </c>
      <c r="M14" s="1">
        <f t="shared" si="3"/>
        <v>8.9961290322580645</v>
      </c>
      <c r="N14" s="1">
        <f t="shared" si="3"/>
        <v>11.006878306878306</v>
      </c>
      <c r="O14" s="1">
        <f t="shared" si="3"/>
        <v>11.666666666666666</v>
      </c>
      <c r="P14" s="1">
        <f t="shared" si="3"/>
        <v>17.288823529411765</v>
      </c>
      <c r="Q14" s="1">
        <f t="shared" si="3"/>
        <v>9.1449999999999996</v>
      </c>
      <c r="R14" s="1">
        <f t="shared" si="4"/>
        <v>10.760839694656488</v>
      </c>
      <c r="S14" s="1">
        <f t="shared" si="4"/>
        <v>22.835555555555555</v>
      </c>
      <c r="T14" s="1">
        <f t="shared" si="4"/>
        <v>21.504380264741275</v>
      </c>
    </row>
    <row r="15" spans="1:21">
      <c r="A15">
        <f t="shared" si="1"/>
        <v>6000</v>
      </c>
      <c r="B15" s="1">
        <f t="shared" si="3"/>
        <v>24.114736842105263</v>
      </c>
      <c r="C15" s="1">
        <f t="shared" si="3"/>
        <v>28.962805071315366</v>
      </c>
      <c r="D15" s="1">
        <f t="shared" si="3"/>
        <v>22.685664335664335</v>
      </c>
      <c r="E15" s="1">
        <f t="shared" si="3"/>
        <v>10.826122448979593</v>
      </c>
      <c r="F15" s="1">
        <f t="shared" si="3"/>
        <v>14.681107871720116</v>
      </c>
      <c r="G15" s="1">
        <f t="shared" si="3"/>
        <v>13.363076923076923</v>
      </c>
      <c r="H15" s="1">
        <f t="shared" si="3"/>
        <v>11.66184971098266</v>
      </c>
      <c r="I15" s="1">
        <f t="shared" si="3"/>
        <v>16.527662337662338</v>
      </c>
      <c r="J15" s="1">
        <f t="shared" si="3"/>
        <v>9.7863333333333351</v>
      </c>
      <c r="K15" s="1">
        <f t="shared" si="3"/>
        <v>11.662281879194632</v>
      </c>
      <c r="L15" s="1">
        <f t="shared" si="3"/>
        <v>9.61</v>
      </c>
      <c r="M15" s="1">
        <f t="shared" si="3"/>
        <v>9.7703225806451606</v>
      </c>
      <c r="N15" s="1">
        <f t="shared" si="3"/>
        <v>11.782010582010582</v>
      </c>
      <c r="O15" s="1">
        <f t="shared" si="3"/>
        <v>12.444444444444445</v>
      </c>
      <c r="P15" s="1">
        <f t="shared" si="3"/>
        <v>18.066898395721925</v>
      </c>
      <c r="Q15" s="1">
        <f t="shared" si="3"/>
        <v>9.92</v>
      </c>
      <c r="R15" s="1">
        <f t="shared" si="4"/>
        <v>11.550916030534351</v>
      </c>
      <c r="S15" s="1">
        <f t="shared" si="4"/>
        <v>23.613333333333333</v>
      </c>
      <c r="T15" s="1">
        <f t="shared" si="4"/>
        <v>22.282960288808663</v>
      </c>
    </row>
    <row r="16" spans="1:21">
      <c r="A16">
        <f t="shared" si="1"/>
        <v>6500</v>
      </c>
      <c r="B16" s="1">
        <f t="shared" si="3"/>
        <v>24.892631578947366</v>
      </c>
      <c r="C16" s="1">
        <f t="shared" si="3"/>
        <v>29.740538827258316</v>
      </c>
      <c r="D16" s="1">
        <f t="shared" si="3"/>
        <v>23.463636363636361</v>
      </c>
      <c r="E16" s="1">
        <f t="shared" si="3"/>
        <v>11.601632653061227</v>
      </c>
      <c r="F16" s="1">
        <f t="shared" si="3"/>
        <v>15.45953352769679</v>
      </c>
      <c r="G16" s="1">
        <f t="shared" si="3"/>
        <v>14.139999999999999</v>
      </c>
      <c r="H16" s="1">
        <f t="shared" si="3"/>
        <v>12.439306358381502</v>
      </c>
      <c r="I16" s="1">
        <f t="shared" si="3"/>
        <v>17.305800865800869</v>
      </c>
      <c r="J16" s="1">
        <f t="shared" si="3"/>
        <v>10.5655</v>
      </c>
      <c r="K16" s="1">
        <f t="shared" si="3"/>
        <v>12.440805369127517</v>
      </c>
      <c r="L16" s="1">
        <f t="shared" si="3"/>
        <v>10.385</v>
      </c>
      <c r="M16" s="1">
        <f t="shared" si="3"/>
        <v>10.544516129032257</v>
      </c>
      <c r="N16" s="1">
        <f t="shared" si="3"/>
        <v>12.557142857142855</v>
      </c>
      <c r="O16" s="1">
        <f t="shared" si="3"/>
        <v>13.222222222222223</v>
      </c>
      <c r="P16" s="1">
        <f t="shared" si="3"/>
        <v>18.844973262032084</v>
      </c>
      <c r="Q16" s="1">
        <f t="shared" si="3"/>
        <v>10.695</v>
      </c>
      <c r="R16" s="1">
        <f t="shared" si="4"/>
        <v>12.340992366412213</v>
      </c>
      <c r="S16" s="1">
        <f t="shared" si="4"/>
        <v>24.391111111111112</v>
      </c>
      <c r="T16" s="1">
        <f t="shared" si="4"/>
        <v>23.061540312876051</v>
      </c>
    </row>
    <row r="17" spans="1:20">
      <c r="A17">
        <f t="shared" si="1"/>
        <v>7000</v>
      </c>
      <c r="B17" s="1">
        <f t="shared" si="3"/>
        <v>25.670526315789473</v>
      </c>
      <c r="C17" s="1">
        <f t="shared" si="3"/>
        <v>30.518272583201266</v>
      </c>
      <c r="D17" s="1">
        <f t="shared" si="3"/>
        <v>24.241608391608391</v>
      </c>
      <c r="E17" s="1">
        <f t="shared" si="3"/>
        <v>12.377142857142859</v>
      </c>
      <c r="F17" s="1">
        <f t="shared" si="3"/>
        <v>16.237959183673468</v>
      </c>
      <c r="G17" s="1">
        <f t="shared" si="3"/>
        <v>14.916923076923077</v>
      </c>
      <c r="H17" s="1">
        <f t="shared" si="3"/>
        <v>13.216763005780347</v>
      </c>
      <c r="I17" s="1">
        <f t="shared" si="3"/>
        <v>18.083939393939396</v>
      </c>
      <c r="J17" s="1">
        <f t="shared" si="3"/>
        <v>11.344666666666669</v>
      </c>
      <c r="K17" s="1">
        <f t="shared" si="3"/>
        <v>13.219328859060402</v>
      </c>
      <c r="L17" s="1">
        <f t="shared" si="3"/>
        <v>11.16</v>
      </c>
      <c r="M17" s="1">
        <f t="shared" si="3"/>
        <v>11.318709677419353</v>
      </c>
      <c r="N17" s="1">
        <f t="shared" si="3"/>
        <v>13.332275132275131</v>
      </c>
      <c r="O17" s="1">
        <f t="shared" si="3"/>
        <v>14</v>
      </c>
      <c r="P17" s="1">
        <f t="shared" si="3"/>
        <v>19.623048128342244</v>
      </c>
      <c r="Q17" s="1">
        <f t="shared" si="3"/>
        <v>11.47</v>
      </c>
      <c r="R17" s="1">
        <f t="shared" si="4"/>
        <v>13.131068702290076</v>
      </c>
      <c r="S17" s="1">
        <f t="shared" si="4"/>
        <v>25.168888888888887</v>
      </c>
      <c r="T17" s="1">
        <f t="shared" si="4"/>
        <v>23.840120336943443</v>
      </c>
    </row>
    <row r="18" spans="1:20">
      <c r="A18">
        <f t="shared" si="1"/>
        <v>7500</v>
      </c>
      <c r="B18" s="1">
        <f t="shared" si="3"/>
        <v>26.448421052631577</v>
      </c>
      <c r="C18" s="1">
        <f t="shared" si="3"/>
        <v>31.296006339144213</v>
      </c>
      <c r="D18" s="1">
        <f t="shared" si="3"/>
        <v>25.019580419580418</v>
      </c>
      <c r="E18" s="1">
        <f t="shared" si="3"/>
        <v>13.152653061224491</v>
      </c>
      <c r="F18" s="1">
        <f t="shared" si="3"/>
        <v>17.016384839650144</v>
      </c>
      <c r="G18" s="1">
        <f t="shared" si="3"/>
        <v>15.693846153846152</v>
      </c>
      <c r="H18" s="1">
        <f t="shared" si="3"/>
        <v>13.99421965317919</v>
      </c>
      <c r="I18" s="1">
        <f t="shared" si="3"/>
        <v>18.862077922077926</v>
      </c>
      <c r="J18" s="1">
        <f t="shared" si="3"/>
        <v>12.123833333333335</v>
      </c>
      <c r="K18" s="1">
        <f t="shared" si="3"/>
        <v>13.997852348993289</v>
      </c>
      <c r="L18" s="1">
        <f t="shared" si="3"/>
        <v>11.935</v>
      </c>
      <c r="M18" s="1">
        <f t="shared" si="3"/>
        <v>12.092903225806451</v>
      </c>
      <c r="N18" s="1">
        <f t="shared" si="3"/>
        <v>14.107407407407406</v>
      </c>
      <c r="O18" s="1">
        <f t="shared" si="3"/>
        <v>14.777777777777779</v>
      </c>
      <c r="P18" s="1">
        <f t="shared" si="3"/>
        <v>20.401122994652404</v>
      </c>
      <c r="Q18" s="1">
        <f t="shared" si="3"/>
        <v>12.244999999999999</v>
      </c>
      <c r="R18" s="1">
        <f t="shared" si="4"/>
        <v>13.921145038167937</v>
      </c>
      <c r="S18" s="1">
        <f t="shared" si="4"/>
        <v>25.946666666666665</v>
      </c>
      <c r="T18" s="1">
        <f t="shared" si="4"/>
        <v>24.618700361010827</v>
      </c>
    </row>
    <row r="19" spans="1:20">
      <c r="A19">
        <f t="shared" si="1"/>
        <v>8000</v>
      </c>
      <c r="B19" s="1">
        <f t="shared" si="3"/>
        <v>27.226315789473681</v>
      </c>
      <c r="C19" s="1">
        <f t="shared" si="3"/>
        <v>32.07374009508716</v>
      </c>
      <c r="D19" s="1">
        <f t="shared" si="3"/>
        <v>25.797552447552444</v>
      </c>
      <c r="E19" s="1">
        <f t="shared" si="3"/>
        <v>13.928163265306123</v>
      </c>
      <c r="F19" s="1">
        <f t="shared" si="3"/>
        <v>17.79481049562682</v>
      </c>
      <c r="G19" s="1">
        <f t="shared" si="3"/>
        <v>16.470769230769228</v>
      </c>
      <c r="H19" s="1">
        <f t="shared" si="3"/>
        <v>14.771676300578035</v>
      </c>
      <c r="I19" s="1">
        <f t="shared" si="3"/>
        <v>19.64021645021645</v>
      </c>
      <c r="J19" s="1">
        <f t="shared" si="3"/>
        <v>12.903</v>
      </c>
      <c r="K19" s="1">
        <f t="shared" si="3"/>
        <v>14.776375838926175</v>
      </c>
      <c r="L19" s="1">
        <f t="shared" si="3"/>
        <v>12.709999999999997</v>
      </c>
      <c r="M19" s="1">
        <f t="shared" si="3"/>
        <v>12.867096774193548</v>
      </c>
      <c r="N19" s="1">
        <f t="shared" si="3"/>
        <v>14.882539682539681</v>
      </c>
      <c r="O19" s="1">
        <f t="shared" si="3"/>
        <v>15.555555555555555</v>
      </c>
      <c r="P19" s="1">
        <f t="shared" si="3"/>
        <v>21.179197860962567</v>
      </c>
      <c r="Q19" s="1">
        <f t="shared" si="3"/>
        <v>13.02</v>
      </c>
      <c r="R19" s="1">
        <f t="shared" si="4"/>
        <v>14.711221374045801</v>
      </c>
      <c r="S19" s="1">
        <f t="shared" si="4"/>
        <v>26.724444444444444</v>
      </c>
      <c r="T19" s="1">
        <f t="shared" si="4"/>
        <v>25.397280385078219</v>
      </c>
    </row>
    <row r="20" spans="1:20">
      <c r="A20">
        <f t="shared" si="1"/>
        <v>8500</v>
      </c>
      <c r="B20" s="1">
        <f t="shared" si="3"/>
        <v>28.004210526315788</v>
      </c>
      <c r="C20" s="1">
        <f t="shared" si="3"/>
        <v>32.851473851030107</v>
      </c>
      <c r="D20" s="1">
        <f t="shared" si="3"/>
        <v>26.575524475524475</v>
      </c>
      <c r="E20" s="1">
        <f t="shared" si="3"/>
        <v>14.703673469387757</v>
      </c>
      <c r="F20" s="1">
        <f t="shared" si="3"/>
        <v>18.573236151603496</v>
      </c>
      <c r="G20" s="1">
        <f t="shared" si="3"/>
        <v>17.247692307692308</v>
      </c>
      <c r="H20" s="1">
        <f t="shared" si="3"/>
        <v>15.549132947976879</v>
      </c>
      <c r="I20" s="1">
        <f t="shared" si="3"/>
        <v>20.41835497835498</v>
      </c>
      <c r="J20" s="1">
        <f t="shared" si="3"/>
        <v>13.682166666666665</v>
      </c>
      <c r="K20" s="1">
        <f t="shared" si="3"/>
        <v>15.55489932885906</v>
      </c>
      <c r="L20" s="1">
        <f t="shared" si="3"/>
        <v>13.484999999999998</v>
      </c>
      <c r="M20" s="1">
        <f t="shared" si="3"/>
        <v>13.641290322580646</v>
      </c>
      <c r="N20" s="1">
        <f t="shared" si="3"/>
        <v>15.657671957671957</v>
      </c>
      <c r="O20" s="1">
        <f t="shared" si="3"/>
        <v>16.333333333333332</v>
      </c>
      <c r="P20" s="1">
        <f t="shared" si="3"/>
        <v>21.957272727272724</v>
      </c>
      <c r="Q20" s="1">
        <f t="shared" si="3"/>
        <v>13.795</v>
      </c>
      <c r="R20" s="1">
        <f t="shared" si="4"/>
        <v>15.501297709923662</v>
      </c>
      <c r="S20" s="1">
        <f t="shared" si="4"/>
        <v>27.502222222222223</v>
      </c>
      <c r="T20" s="1">
        <f t="shared" si="4"/>
        <v>26.17586040914561</v>
      </c>
    </row>
    <row r="21" spans="1:20">
      <c r="A21">
        <f t="shared" si="1"/>
        <v>9000</v>
      </c>
      <c r="B21" s="1">
        <f t="shared" si="3"/>
        <v>28.782105263157895</v>
      </c>
      <c r="C21" s="1">
        <f t="shared" si="3"/>
        <v>33.629207606973054</v>
      </c>
      <c r="D21" s="1">
        <f t="shared" si="3"/>
        <v>27.353496503496501</v>
      </c>
      <c r="E21" s="1">
        <f t="shared" si="3"/>
        <v>15.47918367346939</v>
      </c>
      <c r="F21" s="1">
        <f t="shared" si="3"/>
        <v>19.351661807580172</v>
      </c>
      <c r="G21" s="1">
        <f t="shared" si="3"/>
        <v>18.024615384615384</v>
      </c>
      <c r="H21" s="1">
        <f t="shared" si="3"/>
        <v>16.326589595375722</v>
      </c>
      <c r="I21" s="1">
        <f t="shared" si="3"/>
        <v>21.196493506493507</v>
      </c>
      <c r="J21" s="1">
        <f t="shared" si="3"/>
        <v>14.461333333333334</v>
      </c>
      <c r="K21" s="1">
        <f t="shared" si="3"/>
        <v>16.333422818791945</v>
      </c>
      <c r="L21" s="1">
        <f t="shared" si="3"/>
        <v>14.259999999999998</v>
      </c>
      <c r="M21" s="1">
        <f t="shared" si="3"/>
        <v>14.415483870967742</v>
      </c>
      <c r="N21" s="1">
        <f t="shared" si="3"/>
        <v>16.432804232804234</v>
      </c>
      <c r="O21" s="1">
        <f t="shared" si="3"/>
        <v>17.111111111111111</v>
      </c>
      <c r="P21" s="1">
        <f t="shared" si="3"/>
        <v>22.735347593582887</v>
      </c>
      <c r="Q21" s="1">
        <f t="shared" si="3"/>
        <v>14.57</v>
      </c>
      <c r="R21" s="1">
        <f t="shared" si="4"/>
        <v>16.291374045801525</v>
      </c>
      <c r="S21" s="1">
        <f t="shared" si="4"/>
        <v>28.28</v>
      </c>
      <c r="T21" s="1">
        <f t="shared" si="4"/>
        <v>26.954440433212998</v>
      </c>
    </row>
    <row r="22" spans="1:20">
      <c r="A22">
        <f t="shared" si="1"/>
        <v>9500</v>
      </c>
      <c r="B22" s="1">
        <f t="shared" si="3"/>
        <v>29.56</v>
      </c>
      <c r="C22" s="1">
        <f t="shared" si="3"/>
        <v>34.406941362916001</v>
      </c>
      <c r="D22" s="1">
        <f t="shared" si="3"/>
        <v>28.131468531468528</v>
      </c>
      <c r="E22" s="1">
        <f t="shared" si="3"/>
        <v>16.25469387755102</v>
      </c>
      <c r="F22" s="1">
        <f t="shared" si="3"/>
        <v>20.130087463556851</v>
      </c>
      <c r="G22" s="1">
        <f t="shared" si="3"/>
        <v>18.80153846153846</v>
      </c>
      <c r="H22" s="1">
        <f t="shared" si="3"/>
        <v>17.104046242774565</v>
      </c>
      <c r="I22" s="1">
        <f t="shared" si="3"/>
        <v>21.974632034632037</v>
      </c>
      <c r="J22" s="1">
        <f t="shared" si="3"/>
        <v>15.240500000000001</v>
      </c>
      <c r="K22" s="1">
        <f t="shared" si="3"/>
        <v>17.111946308724832</v>
      </c>
      <c r="L22" s="1">
        <f t="shared" si="3"/>
        <v>15.034999999999998</v>
      </c>
      <c r="M22" s="1">
        <f t="shared" si="3"/>
        <v>15.18967741935484</v>
      </c>
      <c r="N22" s="1">
        <f t="shared" si="3"/>
        <v>17.207936507936509</v>
      </c>
      <c r="O22" s="1">
        <f t="shared" si="3"/>
        <v>17.888888888888889</v>
      </c>
      <c r="P22" s="1">
        <f t="shared" si="3"/>
        <v>23.51342245989305</v>
      </c>
      <c r="Q22" s="1">
        <f t="shared" si="3"/>
        <v>15.345000000000001</v>
      </c>
      <c r="R22" s="1">
        <f t="shared" si="4"/>
        <v>17.081450381679389</v>
      </c>
      <c r="S22" s="1">
        <f t="shared" si="4"/>
        <v>29.057777777777776</v>
      </c>
      <c r="T22" s="1">
        <f t="shared" si="4"/>
        <v>27.733020457280382</v>
      </c>
    </row>
    <row r="23" spans="1:20">
      <c r="A23">
        <f t="shared" si="1"/>
        <v>10000</v>
      </c>
      <c r="B23" s="1">
        <f t="shared" si="3"/>
        <v>30.337894736842106</v>
      </c>
      <c r="C23" s="1">
        <f t="shared" si="3"/>
        <v>35.184675118858948</v>
      </c>
      <c r="D23" s="1">
        <f t="shared" si="3"/>
        <v>28.909440559440554</v>
      </c>
      <c r="E23" s="1">
        <f t="shared" si="3"/>
        <v>17.030204081632654</v>
      </c>
      <c r="F23" s="1">
        <f t="shared" si="3"/>
        <v>20.908513119533527</v>
      </c>
      <c r="G23" s="1">
        <f t="shared" si="3"/>
        <v>19.578461538461536</v>
      </c>
      <c r="H23" s="1">
        <f t="shared" si="3"/>
        <v>17.881502890173412</v>
      </c>
      <c r="I23" s="1">
        <f t="shared" si="3"/>
        <v>22.752770562770564</v>
      </c>
      <c r="J23" s="1">
        <f t="shared" si="3"/>
        <v>16.019666666666666</v>
      </c>
      <c r="K23" s="1">
        <f t="shared" si="3"/>
        <v>17.890469798657715</v>
      </c>
      <c r="L23" s="1">
        <f t="shared" si="3"/>
        <v>15.809999999999997</v>
      </c>
      <c r="M23" s="1">
        <f t="shared" si="3"/>
        <v>15.963870967741935</v>
      </c>
      <c r="N23" s="1">
        <f t="shared" si="3"/>
        <v>17.983068783068781</v>
      </c>
      <c r="O23" s="1">
        <f t="shared" si="3"/>
        <v>18.666666666666668</v>
      </c>
      <c r="P23" s="1">
        <f t="shared" si="3"/>
        <v>24.291497326203206</v>
      </c>
      <c r="Q23" s="1">
        <f t="shared" si="3"/>
        <v>16.12</v>
      </c>
      <c r="R23" s="1">
        <f t="shared" si="4"/>
        <v>17.871526717557249</v>
      </c>
      <c r="S23" s="1">
        <f t="shared" si="4"/>
        <v>29.835555555555555</v>
      </c>
      <c r="T23" s="1">
        <f t="shared" si="4"/>
        <v>28.511600481347774</v>
      </c>
    </row>
    <row r="24" spans="1:20">
      <c r="A24">
        <f t="shared" si="1"/>
        <v>10500</v>
      </c>
      <c r="B24" s="1">
        <f t="shared" si="3"/>
        <v>31.115789473684206</v>
      </c>
      <c r="C24" s="1">
        <f t="shared" si="3"/>
        <v>35.962408874801895</v>
      </c>
      <c r="D24" s="1">
        <f t="shared" si="3"/>
        <v>29.687412587412584</v>
      </c>
      <c r="E24" s="1">
        <f t="shared" si="3"/>
        <v>17.805714285714288</v>
      </c>
      <c r="F24" s="1">
        <f t="shared" si="3"/>
        <v>21.6869387755102</v>
      </c>
      <c r="G24" s="1">
        <f t="shared" si="3"/>
        <v>20.355384615384615</v>
      </c>
      <c r="H24" s="1">
        <f t="shared" si="3"/>
        <v>18.658959537572255</v>
      </c>
      <c r="I24" s="1">
        <f t="shared" si="3"/>
        <v>23.530909090909095</v>
      </c>
      <c r="J24" s="1">
        <f t="shared" si="3"/>
        <v>16.798833333333334</v>
      </c>
      <c r="K24" s="1">
        <f t="shared" si="3"/>
        <v>18.668993288590602</v>
      </c>
      <c r="L24" s="1">
        <f t="shared" si="3"/>
        <v>16.584999999999997</v>
      </c>
      <c r="M24" s="1">
        <f t="shared" si="3"/>
        <v>16.738064516129032</v>
      </c>
      <c r="N24" s="1">
        <f t="shared" si="3"/>
        <v>18.758201058201056</v>
      </c>
      <c r="O24" s="1">
        <f t="shared" si="3"/>
        <v>19.444444444444446</v>
      </c>
      <c r="P24" s="1">
        <f t="shared" si="3"/>
        <v>25.06957219251337</v>
      </c>
      <c r="Q24" s="1">
        <f t="shared" si="3"/>
        <v>16.895</v>
      </c>
      <c r="R24" s="1">
        <f t="shared" si="4"/>
        <v>18.661603053435115</v>
      </c>
      <c r="S24" s="1">
        <f t="shared" si="4"/>
        <v>30.61333333333333</v>
      </c>
      <c r="T24" s="1">
        <f t="shared" si="4"/>
        <v>29.290180505415165</v>
      </c>
    </row>
    <row r="25" spans="1:20">
      <c r="A25">
        <f t="shared" si="1"/>
        <v>11000</v>
      </c>
      <c r="B25" s="1">
        <f t="shared" si="3"/>
        <v>31.893684210526317</v>
      </c>
      <c r="C25" s="1">
        <f t="shared" si="3"/>
        <v>36.740142630744842</v>
      </c>
      <c r="D25" s="1">
        <f t="shared" si="3"/>
        <v>30.465384615384615</v>
      </c>
      <c r="E25" s="1">
        <f t="shared" si="3"/>
        <v>18.581224489795918</v>
      </c>
      <c r="F25" s="1">
        <f t="shared" si="3"/>
        <v>22.465364431486879</v>
      </c>
      <c r="G25" s="1">
        <f t="shared" si="3"/>
        <v>21.132307692307691</v>
      </c>
      <c r="H25" s="1">
        <f t="shared" si="3"/>
        <v>19.436416184971101</v>
      </c>
      <c r="I25" s="1">
        <f t="shared" si="3"/>
        <v>24.309047619047622</v>
      </c>
      <c r="J25" s="1">
        <f t="shared" si="3"/>
        <v>17.577999999999999</v>
      </c>
      <c r="K25" s="1">
        <f t="shared" si="3"/>
        <v>19.447516778523486</v>
      </c>
      <c r="L25" s="1">
        <f t="shared" si="3"/>
        <v>17.36</v>
      </c>
      <c r="M25" s="1">
        <f t="shared" si="3"/>
        <v>17.512258064516129</v>
      </c>
      <c r="N25" s="1">
        <f t="shared" si="3"/>
        <v>19.533333333333331</v>
      </c>
      <c r="O25" s="1">
        <f t="shared" si="3"/>
        <v>20.222222222222221</v>
      </c>
      <c r="P25" s="1">
        <f t="shared" si="3"/>
        <v>25.847647058823529</v>
      </c>
      <c r="Q25" s="1">
        <f t="shared" ref="B25:Q43" si="5">((($A25/1000)+Q$1)/Q$1)*Q$3</f>
        <v>17.669999999999998</v>
      </c>
      <c r="R25" s="1">
        <f t="shared" si="4"/>
        <v>19.451679389312975</v>
      </c>
      <c r="S25" s="1">
        <f t="shared" si="4"/>
        <v>31.391111111111108</v>
      </c>
      <c r="T25" s="1">
        <f t="shared" si="4"/>
        <v>30.068760529482553</v>
      </c>
    </row>
    <row r="26" spans="1:20">
      <c r="A26">
        <f t="shared" si="1"/>
        <v>11500</v>
      </c>
      <c r="B26" s="1">
        <f t="shared" si="5"/>
        <v>32.671578947368424</v>
      </c>
      <c r="C26" s="1">
        <f t="shared" si="5"/>
        <v>37.517876386687796</v>
      </c>
      <c r="D26" s="1">
        <f t="shared" si="5"/>
        <v>31.243356643356641</v>
      </c>
      <c r="E26" s="1">
        <f t="shared" si="5"/>
        <v>19.356734693877552</v>
      </c>
      <c r="F26" s="1">
        <f t="shared" si="5"/>
        <v>23.243790087463552</v>
      </c>
      <c r="G26" s="1">
        <f t="shared" si="5"/>
        <v>21.909230769230767</v>
      </c>
      <c r="H26" s="1">
        <f t="shared" si="5"/>
        <v>20.21387283236994</v>
      </c>
      <c r="I26" s="1">
        <f t="shared" si="5"/>
        <v>25.087186147186149</v>
      </c>
      <c r="J26" s="1">
        <f t="shared" si="5"/>
        <v>18.357166666666664</v>
      </c>
      <c r="K26" s="1">
        <f t="shared" si="5"/>
        <v>20.226040268456376</v>
      </c>
      <c r="L26" s="1">
        <f t="shared" si="5"/>
        <v>18.134999999999998</v>
      </c>
      <c r="M26" s="1">
        <f t="shared" si="5"/>
        <v>18.286451612903228</v>
      </c>
      <c r="N26" s="1">
        <f t="shared" si="5"/>
        <v>20.30846560846561</v>
      </c>
      <c r="O26" s="1">
        <f t="shared" si="5"/>
        <v>21</v>
      </c>
      <c r="P26" s="1">
        <f t="shared" si="5"/>
        <v>26.625721925133689</v>
      </c>
      <c r="Q26" s="1">
        <f t="shared" si="5"/>
        <v>18.445</v>
      </c>
      <c r="R26" s="1">
        <f t="shared" ref="R26:T43" si="6">((($A26/1000)+R$1)/R$1)*R$3</f>
        <v>20.241755725190838</v>
      </c>
      <c r="S26" s="1">
        <f t="shared" si="6"/>
        <v>32.168888888888887</v>
      </c>
      <c r="T26" s="1">
        <f t="shared" si="6"/>
        <v>30.847340553549937</v>
      </c>
    </row>
    <row r="27" spans="1:20">
      <c r="A27">
        <f t="shared" si="1"/>
        <v>12000</v>
      </c>
      <c r="B27" s="1">
        <f t="shared" si="5"/>
        <v>33.449473684210524</v>
      </c>
      <c r="C27" s="1">
        <f t="shared" si="5"/>
        <v>38.295610142630743</v>
      </c>
      <c r="D27" s="1">
        <f t="shared" si="5"/>
        <v>32.021328671328668</v>
      </c>
      <c r="E27" s="1">
        <f t="shared" si="5"/>
        <v>20.132244897959186</v>
      </c>
      <c r="F27" s="1">
        <f t="shared" si="5"/>
        <v>24.022215743440231</v>
      </c>
      <c r="G27" s="1">
        <f t="shared" si="5"/>
        <v>22.686153846153843</v>
      </c>
      <c r="H27" s="1">
        <f t="shared" si="5"/>
        <v>20.991329479768787</v>
      </c>
      <c r="I27" s="1">
        <f t="shared" si="5"/>
        <v>25.865324675324675</v>
      </c>
      <c r="J27" s="1">
        <f t="shared" si="5"/>
        <v>19.136333333333337</v>
      </c>
      <c r="K27" s="1">
        <f t="shared" si="5"/>
        <v>21.004563758389263</v>
      </c>
      <c r="L27" s="1">
        <f t="shared" si="5"/>
        <v>18.909999999999997</v>
      </c>
      <c r="M27" s="1">
        <f t="shared" si="5"/>
        <v>19.060645161290321</v>
      </c>
      <c r="N27" s="1">
        <f t="shared" si="5"/>
        <v>21.083597883597886</v>
      </c>
      <c r="O27" s="1">
        <f t="shared" si="5"/>
        <v>21.777777777777779</v>
      </c>
      <c r="P27" s="1">
        <f t="shared" si="5"/>
        <v>27.403796791443849</v>
      </c>
      <c r="Q27" s="1">
        <f t="shared" si="5"/>
        <v>19.22</v>
      </c>
      <c r="R27" s="1">
        <f t="shared" si="6"/>
        <v>21.031832061068698</v>
      </c>
      <c r="S27" s="1">
        <f t="shared" si="6"/>
        <v>32.946666666666665</v>
      </c>
      <c r="T27" s="1">
        <f t="shared" si="6"/>
        <v>31.625920577617329</v>
      </c>
    </row>
    <row r="28" spans="1:20">
      <c r="A28">
        <f t="shared" si="1"/>
        <v>12500</v>
      </c>
      <c r="B28" s="1">
        <f t="shared" si="5"/>
        <v>34.227368421052631</v>
      </c>
      <c r="C28" s="1">
        <f t="shared" si="5"/>
        <v>39.07334389857369</v>
      </c>
      <c r="D28" s="1">
        <f t="shared" si="5"/>
        <v>32.799300699300694</v>
      </c>
      <c r="E28" s="1">
        <f t="shared" si="5"/>
        <v>20.907755102040817</v>
      </c>
      <c r="F28" s="1">
        <f t="shared" si="5"/>
        <v>24.800641399416907</v>
      </c>
      <c r="G28" s="1">
        <f t="shared" si="5"/>
        <v>23.463076923076922</v>
      </c>
      <c r="H28" s="1">
        <f t="shared" si="5"/>
        <v>21.768786127167633</v>
      </c>
      <c r="I28" s="1">
        <f t="shared" si="5"/>
        <v>26.643463203463206</v>
      </c>
      <c r="J28" s="1">
        <f t="shared" si="5"/>
        <v>19.915500000000002</v>
      </c>
      <c r="K28" s="1">
        <f t="shared" si="5"/>
        <v>21.783087248322147</v>
      </c>
      <c r="L28" s="1">
        <f t="shared" si="5"/>
        <v>19.684999999999999</v>
      </c>
      <c r="M28" s="1">
        <f t="shared" si="5"/>
        <v>19.83483870967742</v>
      </c>
      <c r="N28" s="1">
        <f t="shared" si="5"/>
        <v>21.858730158730161</v>
      </c>
      <c r="O28" s="1">
        <f t="shared" si="5"/>
        <v>22.555555555555557</v>
      </c>
      <c r="P28" s="1">
        <f t="shared" si="5"/>
        <v>28.181871657754012</v>
      </c>
      <c r="Q28" s="1">
        <f t="shared" si="5"/>
        <v>19.995000000000001</v>
      </c>
      <c r="R28" s="1">
        <f t="shared" si="6"/>
        <v>21.821908396946565</v>
      </c>
      <c r="S28" s="1">
        <f t="shared" si="6"/>
        <v>33.724444444444444</v>
      </c>
      <c r="T28" s="1">
        <f t="shared" si="6"/>
        <v>32.404500601684717</v>
      </c>
    </row>
    <row r="29" spans="1:20">
      <c r="A29">
        <f t="shared" si="1"/>
        <v>13000</v>
      </c>
      <c r="B29" s="1">
        <f t="shared" si="5"/>
        <v>35.005263157894731</v>
      </c>
      <c r="C29" s="1">
        <f t="shared" si="5"/>
        <v>39.851077654516637</v>
      </c>
      <c r="D29" s="1">
        <f t="shared" si="5"/>
        <v>33.577272727272728</v>
      </c>
      <c r="E29" s="1">
        <f t="shared" si="5"/>
        <v>21.683265306122451</v>
      </c>
      <c r="F29" s="1">
        <f t="shared" si="5"/>
        <v>25.579067055393587</v>
      </c>
      <c r="G29" s="1">
        <f t="shared" si="5"/>
        <v>24.240000000000002</v>
      </c>
      <c r="H29" s="1">
        <f t="shared" si="5"/>
        <v>22.546242774566473</v>
      </c>
      <c r="I29" s="1">
        <f t="shared" si="5"/>
        <v>27.421601731601733</v>
      </c>
      <c r="J29" s="1">
        <f t="shared" si="5"/>
        <v>20.694666666666667</v>
      </c>
      <c r="K29" s="1">
        <f t="shared" si="5"/>
        <v>22.561610738255034</v>
      </c>
      <c r="L29" s="1">
        <f t="shared" si="5"/>
        <v>20.459999999999994</v>
      </c>
      <c r="M29" s="1">
        <f t="shared" si="5"/>
        <v>20.609032258064516</v>
      </c>
      <c r="N29" s="1">
        <f t="shared" si="5"/>
        <v>22.633862433862436</v>
      </c>
      <c r="O29" s="1">
        <f t="shared" si="5"/>
        <v>23.333333333333332</v>
      </c>
      <c r="P29" s="1">
        <f t="shared" si="5"/>
        <v>28.959946524064168</v>
      </c>
      <c r="Q29" s="1">
        <f t="shared" si="5"/>
        <v>20.77</v>
      </c>
      <c r="R29" s="1">
        <f t="shared" si="6"/>
        <v>22.611984732824425</v>
      </c>
      <c r="S29" s="1">
        <f t="shared" si="6"/>
        <v>34.502222222222223</v>
      </c>
      <c r="T29" s="1">
        <f t="shared" si="6"/>
        <v>33.183080625752112</v>
      </c>
    </row>
    <row r="30" spans="1:20">
      <c r="A30">
        <f t="shared" si="1"/>
        <v>13500</v>
      </c>
      <c r="B30" s="1">
        <f t="shared" si="5"/>
        <v>35.783157894736839</v>
      </c>
      <c r="C30" s="1">
        <f t="shared" si="5"/>
        <v>40.628811410459583</v>
      </c>
      <c r="D30" s="1">
        <f t="shared" si="5"/>
        <v>34.355244755244755</v>
      </c>
      <c r="E30" s="1">
        <f t="shared" si="5"/>
        <v>22.458775510204084</v>
      </c>
      <c r="F30" s="1">
        <f t="shared" si="5"/>
        <v>26.357492711370259</v>
      </c>
      <c r="G30" s="1">
        <f t="shared" si="5"/>
        <v>25.016923076923078</v>
      </c>
      <c r="H30" s="1">
        <f t="shared" si="5"/>
        <v>23.323699421965319</v>
      </c>
      <c r="I30" s="1">
        <f t="shared" si="5"/>
        <v>28.199740259740263</v>
      </c>
      <c r="J30" s="1">
        <f t="shared" si="5"/>
        <v>21.473833333333335</v>
      </c>
      <c r="K30" s="1">
        <f t="shared" si="5"/>
        <v>23.340134228187917</v>
      </c>
      <c r="L30" s="1">
        <f t="shared" si="5"/>
        <v>21.234999999999996</v>
      </c>
      <c r="M30" s="1">
        <f t="shared" si="5"/>
        <v>21.383225806451613</v>
      </c>
      <c r="N30" s="1">
        <f t="shared" si="5"/>
        <v>23.408994708994712</v>
      </c>
      <c r="O30" s="1">
        <f t="shared" si="5"/>
        <v>24.111111111111111</v>
      </c>
      <c r="P30" s="1">
        <f t="shared" si="5"/>
        <v>29.738021390374332</v>
      </c>
      <c r="Q30" s="1">
        <f t="shared" si="5"/>
        <v>21.544999999999998</v>
      </c>
      <c r="R30" s="1">
        <f t="shared" si="6"/>
        <v>23.402061068702288</v>
      </c>
      <c r="S30" s="1">
        <f t="shared" si="6"/>
        <v>35.28</v>
      </c>
      <c r="T30" s="1">
        <f t="shared" si="6"/>
        <v>33.961660649819493</v>
      </c>
    </row>
    <row r="31" spans="1:20">
      <c r="A31">
        <f t="shared" si="1"/>
        <v>14000</v>
      </c>
      <c r="B31" s="1">
        <f t="shared" si="5"/>
        <v>36.561052631578946</v>
      </c>
      <c r="C31" s="1">
        <f t="shared" si="5"/>
        <v>41.40654516640253</v>
      </c>
      <c r="D31" s="1">
        <f t="shared" si="5"/>
        <v>35.133216783216781</v>
      </c>
      <c r="E31" s="1">
        <f t="shared" si="5"/>
        <v>23.234285714285715</v>
      </c>
      <c r="F31" s="1">
        <f t="shared" si="5"/>
        <v>27.135918367346939</v>
      </c>
      <c r="G31" s="1">
        <f t="shared" si="5"/>
        <v>25.793846153846157</v>
      </c>
      <c r="H31" s="1">
        <f t="shared" si="5"/>
        <v>24.101156069364162</v>
      </c>
      <c r="I31" s="1">
        <f t="shared" si="5"/>
        <v>28.97787878787879</v>
      </c>
      <c r="J31" s="1">
        <f t="shared" si="5"/>
        <v>22.253</v>
      </c>
      <c r="K31" s="1">
        <f t="shared" si="5"/>
        <v>24.118657718120804</v>
      </c>
      <c r="L31" s="1">
        <f t="shared" si="5"/>
        <v>22.009999999999994</v>
      </c>
      <c r="M31" s="1">
        <f t="shared" si="5"/>
        <v>22.157419354838709</v>
      </c>
      <c r="N31" s="1">
        <f t="shared" si="5"/>
        <v>24.184126984126987</v>
      </c>
      <c r="O31" s="1">
        <f t="shared" si="5"/>
        <v>24.888888888888889</v>
      </c>
      <c r="P31" s="1">
        <f t="shared" si="5"/>
        <v>30.516096256684492</v>
      </c>
      <c r="Q31" s="1">
        <f t="shared" si="5"/>
        <v>22.32</v>
      </c>
      <c r="R31" s="1">
        <f t="shared" si="6"/>
        <v>24.192137404580148</v>
      </c>
      <c r="S31" s="1">
        <f t="shared" si="6"/>
        <v>36.05777777777778</v>
      </c>
      <c r="T31" s="1">
        <f t="shared" si="6"/>
        <v>34.740240673886881</v>
      </c>
    </row>
    <row r="32" spans="1:20">
      <c r="A32">
        <f t="shared" si="1"/>
        <v>14500</v>
      </c>
      <c r="B32" s="1">
        <f t="shared" si="5"/>
        <v>37.338947368421046</v>
      </c>
      <c r="C32" s="1">
        <f t="shared" si="5"/>
        <v>42.184278922345477</v>
      </c>
      <c r="D32" s="1">
        <f t="shared" si="5"/>
        <v>35.911188811188808</v>
      </c>
      <c r="E32" s="1">
        <f t="shared" si="5"/>
        <v>24.009795918367349</v>
      </c>
      <c r="F32" s="1">
        <f t="shared" si="5"/>
        <v>27.914344023323611</v>
      </c>
      <c r="G32" s="1">
        <f t="shared" si="5"/>
        <v>26.570769230769233</v>
      </c>
      <c r="H32" s="1">
        <f t="shared" si="5"/>
        <v>24.878612716763005</v>
      </c>
      <c r="I32" s="1">
        <f t="shared" si="5"/>
        <v>29.756017316017317</v>
      </c>
      <c r="J32" s="1">
        <f t="shared" si="5"/>
        <v>23.032166666666669</v>
      </c>
      <c r="K32" s="1">
        <f t="shared" si="5"/>
        <v>24.897181208053688</v>
      </c>
      <c r="L32" s="1">
        <f t="shared" si="5"/>
        <v>22.784999999999997</v>
      </c>
      <c r="M32" s="1">
        <f t="shared" si="5"/>
        <v>22.931612903225805</v>
      </c>
      <c r="N32" s="1">
        <f t="shared" si="5"/>
        <v>24.959259259259262</v>
      </c>
      <c r="O32" s="1">
        <f t="shared" si="5"/>
        <v>25.666666666666668</v>
      </c>
      <c r="P32" s="1">
        <f t="shared" si="5"/>
        <v>31.294171122994651</v>
      </c>
      <c r="Q32" s="1">
        <f t="shared" si="5"/>
        <v>23.094999999999999</v>
      </c>
      <c r="R32" s="1">
        <f t="shared" si="6"/>
        <v>24.982213740458015</v>
      </c>
      <c r="S32" s="1">
        <f t="shared" si="6"/>
        <v>36.835555555555551</v>
      </c>
      <c r="T32" s="1">
        <f t="shared" si="6"/>
        <v>35.518820697954276</v>
      </c>
    </row>
    <row r="33" spans="1:84">
      <c r="A33">
        <f t="shared" si="1"/>
        <v>15000</v>
      </c>
      <c r="B33" s="1">
        <f t="shared" si="5"/>
        <v>38.11684210526316</v>
      </c>
      <c r="C33" s="1">
        <f t="shared" si="5"/>
        <v>42.962012678288431</v>
      </c>
      <c r="D33" s="1">
        <f t="shared" si="5"/>
        <v>36.689160839160834</v>
      </c>
      <c r="E33" s="1">
        <f t="shared" si="5"/>
        <v>24.785306122448983</v>
      </c>
      <c r="F33" s="1">
        <f t="shared" si="5"/>
        <v>28.692769679300287</v>
      </c>
      <c r="G33" s="1">
        <f t="shared" si="5"/>
        <v>27.347692307692309</v>
      </c>
      <c r="H33" s="1">
        <f t="shared" si="5"/>
        <v>25.656069364161851</v>
      </c>
      <c r="I33" s="1">
        <f t="shared" si="5"/>
        <v>30.534155844155848</v>
      </c>
      <c r="J33" s="1">
        <f t="shared" si="5"/>
        <v>23.811333333333334</v>
      </c>
      <c r="K33" s="1">
        <f t="shared" si="5"/>
        <v>25.675704697986575</v>
      </c>
      <c r="L33" s="1">
        <f t="shared" si="5"/>
        <v>23.559999999999995</v>
      </c>
      <c r="M33" s="1">
        <f t="shared" si="5"/>
        <v>23.705806451612904</v>
      </c>
      <c r="N33" s="1">
        <f t="shared" si="5"/>
        <v>25.734391534391538</v>
      </c>
      <c r="O33" s="1">
        <f t="shared" si="5"/>
        <v>26.444444444444446</v>
      </c>
      <c r="P33" s="1">
        <f t="shared" si="5"/>
        <v>32.072245989304811</v>
      </c>
      <c r="Q33" s="1">
        <f t="shared" si="5"/>
        <v>23.87</v>
      </c>
      <c r="R33" s="1">
        <f t="shared" si="6"/>
        <v>25.772290076335871</v>
      </c>
      <c r="S33" s="1">
        <f t="shared" si="6"/>
        <v>37.61333333333333</v>
      </c>
      <c r="T33" s="1">
        <f t="shared" si="6"/>
        <v>36.297400722021656</v>
      </c>
    </row>
    <row r="34" spans="1:84">
      <c r="A34">
        <f t="shared" si="1"/>
        <v>15500</v>
      </c>
      <c r="B34" s="1">
        <f t="shared" si="5"/>
        <v>38.894736842105267</v>
      </c>
      <c r="C34" s="1">
        <f t="shared" si="5"/>
        <v>43.739746434231371</v>
      </c>
      <c r="D34" s="1">
        <f t="shared" si="5"/>
        <v>37.467132867132861</v>
      </c>
      <c r="E34" s="1">
        <f t="shared" si="5"/>
        <v>25.56081632653061</v>
      </c>
      <c r="F34" s="1">
        <f t="shared" si="5"/>
        <v>29.471195335276967</v>
      </c>
      <c r="G34" s="1">
        <f t="shared" si="5"/>
        <v>28.124615384615385</v>
      </c>
      <c r="H34" s="1">
        <f t="shared" si="5"/>
        <v>26.433526011560694</v>
      </c>
      <c r="I34" s="1">
        <f t="shared" si="5"/>
        <v>31.312294372294375</v>
      </c>
      <c r="J34" s="1">
        <f t="shared" si="5"/>
        <v>24.590499999999999</v>
      </c>
      <c r="K34" s="1">
        <f t="shared" si="5"/>
        <v>26.454228187919458</v>
      </c>
      <c r="L34" s="1">
        <f t="shared" si="5"/>
        <v>24.334999999999994</v>
      </c>
      <c r="M34" s="1">
        <f t="shared" si="5"/>
        <v>24.48</v>
      </c>
      <c r="N34" s="1">
        <f t="shared" si="5"/>
        <v>26.509523809523813</v>
      </c>
      <c r="O34" s="1">
        <f t="shared" si="5"/>
        <v>27.222222222222221</v>
      </c>
      <c r="P34" s="1">
        <f t="shared" si="5"/>
        <v>32.850320855614974</v>
      </c>
      <c r="Q34" s="1">
        <f t="shared" si="5"/>
        <v>24.645</v>
      </c>
      <c r="R34" s="1">
        <f t="shared" si="6"/>
        <v>26.562366412213734</v>
      </c>
      <c r="S34" s="1">
        <f t="shared" si="6"/>
        <v>38.391111111111108</v>
      </c>
      <c r="T34" s="1">
        <f t="shared" si="6"/>
        <v>37.075980746089051</v>
      </c>
    </row>
    <row r="35" spans="1:84">
      <c r="A35">
        <f t="shared" si="1"/>
        <v>16000</v>
      </c>
      <c r="B35" s="1">
        <f t="shared" si="5"/>
        <v>39.672631578947367</v>
      </c>
      <c r="C35" s="1">
        <f t="shared" si="5"/>
        <v>44.517480190174325</v>
      </c>
      <c r="D35" s="1">
        <f t="shared" si="5"/>
        <v>38.245104895104895</v>
      </c>
      <c r="E35" s="1">
        <f t="shared" si="5"/>
        <v>26.336326530612247</v>
      </c>
      <c r="F35" s="1">
        <f t="shared" si="5"/>
        <v>30.249620991253639</v>
      </c>
      <c r="G35" s="1">
        <f t="shared" si="5"/>
        <v>28.901538461538465</v>
      </c>
      <c r="H35" s="1">
        <f t="shared" si="5"/>
        <v>27.210982658959537</v>
      </c>
      <c r="I35" s="1">
        <f t="shared" si="5"/>
        <v>32.090432900432901</v>
      </c>
      <c r="J35" s="1">
        <f t="shared" si="5"/>
        <v>25.369666666666671</v>
      </c>
      <c r="K35" s="1">
        <f t="shared" si="5"/>
        <v>27.232751677852345</v>
      </c>
      <c r="L35" s="1">
        <f t="shared" si="5"/>
        <v>25.109999999999996</v>
      </c>
      <c r="M35" s="1">
        <f t="shared" si="5"/>
        <v>25.254193548387093</v>
      </c>
      <c r="N35" s="1">
        <f t="shared" si="5"/>
        <v>27.284656084656088</v>
      </c>
      <c r="O35" s="1">
        <f t="shared" si="5"/>
        <v>28</v>
      </c>
      <c r="P35" s="1">
        <f t="shared" si="5"/>
        <v>33.628395721925131</v>
      </c>
      <c r="Q35" s="1">
        <f t="shared" si="5"/>
        <v>25.419999999999995</v>
      </c>
      <c r="R35" s="1">
        <f t="shared" si="6"/>
        <v>27.352442748091597</v>
      </c>
      <c r="S35" s="1">
        <f t="shared" si="6"/>
        <v>39.168888888888887</v>
      </c>
      <c r="T35" s="1">
        <f t="shared" si="6"/>
        <v>37.854560770156439</v>
      </c>
    </row>
    <row r="36" spans="1:84">
      <c r="A36">
        <f t="shared" si="1"/>
        <v>16500</v>
      </c>
      <c r="B36" s="1">
        <f t="shared" si="5"/>
        <v>40.450526315789475</v>
      </c>
      <c r="C36" s="1">
        <f t="shared" si="5"/>
        <v>45.295213946117272</v>
      </c>
      <c r="D36" s="1">
        <f t="shared" si="5"/>
        <v>39.023076923076921</v>
      </c>
      <c r="E36" s="1">
        <f t="shared" si="5"/>
        <v>27.111836734693881</v>
      </c>
      <c r="F36" s="1">
        <f t="shared" si="5"/>
        <v>31.028046647230319</v>
      </c>
      <c r="G36" s="1">
        <f t="shared" si="5"/>
        <v>29.678461538461541</v>
      </c>
      <c r="H36" s="1">
        <f t="shared" si="5"/>
        <v>27.98843930635838</v>
      </c>
      <c r="I36" s="1">
        <f t="shared" si="5"/>
        <v>32.868571428571428</v>
      </c>
      <c r="J36" s="1">
        <f t="shared" si="5"/>
        <v>26.148833333333336</v>
      </c>
      <c r="K36" s="1">
        <f t="shared" si="5"/>
        <v>28.011275167785229</v>
      </c>
      <c r="L36" s="1">
        <f t="shared" si="5"/>
        <v>25.884999999999994</v>
      </c>
      <c r="M36" s="1">
        <f t="shared" si="5"/>
        <v>26.028387096774189</v>
      </c>
      <c r="N36" s="1">
        <f t="shared" si="5"/>
        <v>28.059788359788364</v>
      </c>
      <c r="O36" s="1">
        <f t="shared" si="5"/>
        <v>28.777777777777779</v>
      </c>
      <c r="P36" s="1">
        <f t="shared" si="5"/>
        <v>34.406470588235294</v>
      </c>
      <c r="Q36" s="1">
        <f t="shared" si="5"/>
        <v>26.194999999999997</v>
      </c>
      <c r="R36" s="1">
        <f t="shared" si="6"/>
        <v>28.142519083969461</v>
      </c>
      <c r="S36" s="1">
        <f t="shared" si="6"/>
        <v>39.946666666666665</v>
      </c>
      <c r="T36" s="1">
        <f t="shared" si="6"/>
        <v>38.633140794223827</v>
      </c>
    </row>
    <row r="37" spans="1:84">
      <c r="A37">
        <f t="shared" si="1"/>
        <v>17000</v>
      </c>
      <c r="B37" s="1">
        <f t="shared" si="5"/>
        <v>41.228421052631575</v>
      </c>
      <c r="C37" s="1">
        <f t="shared" si="5"/>
        <v>46.072947702060219</v>
      </c>
      <c r="D37" s="1">
        <f t="shared" si="5"/>
        <v>39.801048951048948</v>
      </c>
      <c r="E37" s="1">
        <f t="shared" si="5"/>
        <v>27.887346938775508</v>
      </c>
      <c r="F37" s="1">
        <f t="shared" si="5"/>
        <v>31.806472303206991</v>
      </c>
      <c r="G37" s="1">
        <f t="shared" si="5"/>
        <v>30.455384615384617</v>
      </c>
      <c r="H37" s="1">
        <f t="shared" si="5"/>
        <v>28.765895953757227</v>
      </c>
      <c r="I37" s="1">
        <f t="shared" si="5"/>
        <v>33.646709956709962</v>
      </c>
      <c r="J37" s="1">
        <f t="shared" si="5"/>
        <v>26.928000000000004</v>
      </c>
      <c r="K37" s="1">
        <f t="shared" si="5"/>
        <v>28.789798657718116</v>
      </c>
      <c r="L37" s="1">
        <f t="shared" si="5"/>
        <v>26.659999999999997</v>
      </c>
      <c r="M37" s="1">
        <f t="shared" si="5"/>
        <v>26.802580645161289</v>
      </c>
      <c r="N37" s="1">
        <f t="shared" si="5"/>
        <v>28.834920634920639</v>
      </c>
      <c r="O37" s="1">
        <f t="shared" si="5"/>
        <v>29.555555555555557</v>
      </c>
      <c r="P37" s="1">
        <f t="shared" si="5"/>
        <v>35.184545454545457</v>
      </c>
      <c r="Q37" s="1">
        <f t="shared" si="5"/>
        <v>26.969999999999995</v>
      </c>
      <c r="R37" s="1">
        <f t="shared" si="6"/>
        <v>28.932595419847321</v>
      </c>
      <c r="S37" s="1">
        <f t="shared" si="6"/>
        <v>40.724444444444444</v>
      </c>
      <c r="T37" s="1">
        <f t="shared" si="6"/>
        <v>39.411720818291215</v>
      </c>
    </row>
    <row r="38" spans="1:84">
      <c r="A38">
        <f t="shared" si="1"/>
        <v>17500</v>
      </c>
      <c r="B38" s="1">
        <f t="shared" si="5"/>
        <v>42.006315789473682</v>
      </c>
      <c r="C38" s="1">
        <f t="shared" si="5"/>
        <v>46.850681458003166</v>
      </c>
      <c r="D38" s="1">
        <f t="shared" si="5"/>
        <v>40.579020979020974</v>
      </c>
      <c r="E38" s="1">
        <f t="shared" si="5"/>
        <v>28.662857142857145</v>
      </c>
      <c r="F38" s="1">
        <f t="shared" si="5"/>
        <v>32.584897959183671</v>
      </c>
      <c r="G38" s="1">
        <f t="shared" si="5"/>
        <v>31.232307692307693</v>
      </c>
      <c r="H38" s="1">
        <f t="shared" si="5"/>
        <v>29.543352601156069</v>
      </c>
      <c r="I38" s="1">
        <f t="shared" si="5"/>
        <v>34.424848484848489</v>
      </c>
      <c r="J38" s="1">
        <f t="shared" si="5"/>
        <v>27.707166666666673</v>
      </c>
      <c r="K38" s="1">
        <f t="shared" si="5"/>
        <v>29.568322147651003</v>
      </c>
      <c r="L38" s="1">
        <f t="shared" si="5"/>
        <v>27.434999999999995</v>
      </c>
      <c r="M38" s="1">
        <f t="shared" si="5"/>
        <v>27.576774193548385</v>
      </c>
      <c r="N38" s="1">
        <f t="shared" si="5"/>
        <v>29.610052910052914</v>
      </c>
      <c r="O38" s="1">
        <f t="shared" si="5"/>
        <v>30.333333333333332</v>
      </c>
      <c r="P38" s="1">
        <f t="shared" si="5"/>
        <v>35.962620320855613</v>
      </c>
      <c r="Q38" s="1">
        <f t="shared" si="5"/>
        <v>27.744999999999994</v>
      </c>
      <c r="R38" s="1">
        <f t="shared" si="6"/>
        <v>29.722671755725184</v>
      </c>
      <c r="S38" s="1">
        <f t="shared" si="6"/>
        <v>41.502222222222223</v>
      </c>
      <c r="T38" s="1">
        <f t="shared" si="6"/>
        <v>40.190300842358603</v>
      </c>
    </row>
    <row r="39" spans="1:84">
      <c r="A39">
        <f t="shared" si="1"/>
        <v>18000</v>
      </c>
      <c r="B39" s="1">
        <f t="shared" si="5"/>
        <v>42.784210526315789</v>
      </c>
      <c r="C39" s="1">
        <f t="shared" si="5"/>
        <v>47.628415213946113</v>
      </c>
      <c r="D39" s="1">
        <f t="shared" si="5"/>
        <v>41.356993006993001</v>
      </c>
      <c r="E39" s="1">
        <f t="shared" si="5"/>
        <v>29.438367346938779</v>
      </c>
      <c r="F39" s="1">
        <f t="shared" si="5"/>
        <v>33.363323615160347</v>
      </c>
      <c r="G39" s="1">
        <f t="shared" si="5"/>
        <v>32.009230769230768</v>
      </c>
      <c r="H39" s="1">
        <f t="shared" si="5"/>
        <v>30.320809248554912</v>
      </c>
      <c r="I39" s="1">
        <f t="shared" si="5"/>
        <v>35.202987012987016</v>
      </c>
      <c r="J39" s="1">
        <f t="shared" si="5"/>
        <v>28.486333333333334</v>
      </c>
      <c r="K39" s="1">
        <f t="shared" si="5"/>
        <v>30.34684563758389</v>
      </c>
      <c r="L39" s="1">
        <f t="shared" si="5"/>
        <v>28.209999999999994</v>
      </c>
      <c r="M39" s="1">
        <f t="shared" si="5"/>
        <v>28.350967741935481</v>
      </c>
      <c r="N39" s="1">
        <f t="shared" si="5"/>
        <v>30.385185185185186</v>
      </c>
      <c r="O39" s="1">
        <f t="shared" si="5"/>
        <v>31.111111111111111</v>
      </c>
      <c r="P39" s="1">
        <f t="shared" si="5"/>
        <v>36.74069518716577</v>
      </c>
      <c r="Q39" s="1">
        <f t="shared" si="5"/>
        <v>28.519999999999996</v>
      </c>
      <c r="R39" s="1">
        <f t="shared" si="6"/>
        <v>30.512748091603047</v>
      </c>
      <c r="S39" s="1">
        <f t="shared" si="6"/>
        <v>42.28</v>
      </c>
      <c r="T39" s="1">
        <f t="shared" si="6"/>
        <v>40.968880866425991</v>
      </c>
    </row>
    <row r="40" spans="1:84">
      <c r="A40">
        <f t="shared" si="1"/>
        <v>18500</v>
      </c>
      <c r="B40" s="1">
        <f t="shared" si="5"/>
        <v>43.562105263157889</v>
      </c>
      <c r="C40" s="1">
        <f t="shared" si="5"/>
        <v>48.406148969889067</v>
      </c>
      <c r="D40" s="1">
        <f t="shared" si="5"/>
        <v>42.134965034965035</v>
      </c>
      <c r="E40" s="1">
        <f t="shared" si="5"/>
        <v>30.213877551020406</v>
      </c>
      <c r="F40" s="1">
        <f t="shared" si="5"/>
        <v>34.141749271137023</v>
      </c>
      <c r="G40" s="1">
        <f t="shared" si="5"/>
        <v>32.786153846153844</v>
      </c>
      <c r="H40" s="1">
        <f t="shared" si="5"/>
        <v>31.098265895953759</v>
      </c>
      <c r="I40" s="1">
        <f t="shared" si="5"/>
        <v>35.981125541125543</v>
      </c>
      <c r="J40" s="1">
        <f t="shared" si="5"/>
        <v>29.265500000000003</v>
      </c>
      <c r="K40" s="1">
        <f t="shared" si="5"/>
        <v>31.125369127516773</v>
      </c>
      <c r="L40" s="1">
        <f t="shared" si="5"/>
        <v>28.984999999999996</v>
      </c>
      <c r="M40" s="1">
        <f t="shared" si="5"/>
        <v>29.125161290322577</v>
      </c>
      <c r="N40" s="1">
        <f t="shared" si="5"/>
        <v>31.160317460317462</v>
      </c>
      <c r="O40" s="1">
        <f t="shared" si="5"/>
        <v>31.888888888888889</v>
      </c>
      <c r="P40" s="1">
        <f t="shared" si="5"/>
        <v>37.518770053475933</v>
      </c>
      <c r="Q40" s="1">
        <f t="shared" si="5"/>
        <v>29.294999999999995</v>
      </c>
      <c r="R40" s="1">
        <f t="shared" si="6"/>
        <v>31.30282442748091</v>
      </c>
      <c r="S40" s="1">
        <f t="shared" si="6"/>
        <v>43.05777777777778</v>
      </c>
      <c r="T40" s="1">
        <f t="shared" si="6"/>
        <v>41.747460890493386</v>
      </c>
    </row>
    <row r="41" spans="1:84">
      <c r="A41">
        <f>A40+500</f>
        <v>19000</v>
      </c>
      <c r="B41" s="1">
        <f t="shared" si="5"/>
        <v>44.339999999999996</v>
      </c>
      <c r="C41" s="1">
        <f t="shared" si="5"/>
        <v>49.183882725832007</v>
      </c>
      <c r="D41" s="1">
        <f t="shared" si="5"/>
        <v>42.912937062937061</v>
      </c>
      <c r="E41" s="1">
        <f t="shared" si="5"/>
        <v>30.989387755102044</v>
      </c>
      <c r="F41" s="1">
        <f t="shared" si="5"/>
        <v>34.920174927113699</v>
      </c>
      <c r="G41" s="1">
        <f t="shared" si="5"/>
        <v>33.563076923076927</v>
      </c>
      <c r="H41" s="1">
        <f t="shared" si="5"/>
        <v>31.875722543352602</v>
      </c>
      <c r="I41" s="1">
        <f t="shared" si="5"/>
        <v>36.759264069264077</v>
      </c>
      <c r="J41" s="1">
        <f t="shared" si="5"/>
        <v>30.044666666666675</v>
      </c>
      <c r="K41" s="1">
        <f t="shared" si="5"/>
        <v>31.90389261744966</v>
      </c>
      <c r="L41" s="1">
        <f t="shared" si="5"/>
        <v>29.759999999999994</v>
      </c>
      <c r="M41" s="1">
        <f t="shared" si="5"/>
        <v>29.899354838709677</v>
      </c>
      <c r="N41" s="1">
        <f t="shared" si="5"/>
        <v>31.935449735449737</v>
      </c>
      <c r="O41" s="1">
        <f t="shared" si="5"/>
        <v>32.666666666666664</v>
      </c>
      <c r="P41" s="1">
        <f t="shared" ref="B41:Q43" si="7">((($A41/1000)+P$1)/P$1)*P$3</f>
        <v>38.296844919786096</v>
      </c>
      <c r="Q41" s="1">
        <f t="shared" si="7"/>
        <v>30.069999999999997</v>
      </c>
      <c r="R41" s="1">
        <f t="shared" si="6"/>
        <v>32.09290076335877</v>
      </c>
      <c r="S41" s="1">
        <f t="shared" si="6"/>
        <v>43.835555555555551</v>
      </c>
      <c r="T41" s="1">
        <f t="shared" si="6"/>
        <v>42.526040914560767</v>
      </c>
    </row>
    <row r="42" spans="1:84">
      <c r="A42">
        <f t="shared" si="1"/>
        <v>19500</v>
      </c>
      <c r="B42" s="1">
        <f t="shared" si="7"/>
        <v>45.117894736842103</v>
      </c>
      <c r="C42" s="1">
        <f t="shared" si="7"/>
        <v>49.961616481774961</v>
      </c>
      <c r="D42" s="1">
        <f t="shared" si="7"/>
        <v>43.690909090909088</v>
      </c>
      <c r="E42" s="1">
        <f t="shared" si="7"/>
        <v>31.764897959183678</v>
      </c>
      <c r="F42" s="1">
        <f t="shared" si="7"/>
        <v>35.698600583090375</v>
      </c>
      <c r="G42" s="1">
        <f t="shared" si="7"/>
        <v>34.340000000000003</v>
      </c>
      <c r="H42" s="1">
        <f t="shared" si="7"/>
        <v>32.653179190751445</v>
      </c>
      <c r="I42" s="1">
        <f t="shared" si="7"/>
        <v>37.537402597402604</v>
      </c>
      <c r="J42" s="1">
        <f t="shared" si="7"/>
        <v>30.823833333333337</v>
      </c>
      <c r="K42" s="1">
        <f t="shared" si="7"/>
        <v>32.682416107382544</v>
      </c>
      <c r="L42" s="1">
        <f t="shared" si="7"/>
        <v>30.534999999999997</v>
      </c>
      <c r="M42" s="1">
        <f t="shared" si="7"/>
        <v>30.673548387096773</v>
      </c>
      <c r="N42" s="1">
        <f t="shared" si="7"/>
        <v>32.710582010582016</v>
      </c>
      <c r="O42" s="1">
        <f t="shared" si="7"/>
        <v>33.444444444444443</v>
      </c>
      <c r="P42" s="1">
        <f t="shared" si="7"/>
        <v>39.074919786096252</v>
      </c>
      <c r="Q42" s="1">
        <f t="shared" si="7"/>
        <v>30.844999999999995</v>
      </c>
      <c r="R42" s="1">
        <f t="shared" si="6"/>
        <v>32.882977099236641</v>
      </c>
      <c r="S42" s="1">
        <f t="shared" si="6"/>
        <v>44.61333333333333</v>
      </c>
      <c r="T42" s="1">
        <f t="shared" si="6"/>
        <v>43.304620938628155</v>
      </c>
    </row>
    <row r="43" spans="1:84">
      <c r="A43">
        <f t="shared" si="1"/>
        <v>20000</v>
      </c>
      <c r="B43" s="1">
        <f t="shared" si="7"/>
        <v>45.895789473684204</v>
      </c>
      <c r="C43" s="1">
        <f t="shared" si="7"/>
        <v>50.7393502377179</v>
      </c>
      <c r="D43" s="1">
        <f t="shared" si="7"/>
        <v>44.468881118881114</v>
      </c>
      <c r="E43" s="1">
        <f t="shared" si="7"/>
        <v>32.540408163265305</v>
      </c>
      <c r="F43" s="1">
        <f t="shared" si="7"/>
        <v>36.477026239067051</v>
      </c>
      <c r="G43" s="1">
        <f t="shared" si="7"/>
        <v>35.116923076923079</v>
      </c>
      <c r="H43" s="1">
        <f t="shared" si="7"/>
        <v>33.430635838150287</v>
      </c>
      <c r="I43" s="1">
        <f t="shared" si="7"/>
        <v>38.315541125541131</v>
      </c>
      <c r="J43" s="1">
        <f t="shared" si="7"/>
        <v>31.603000000000005</v>
      </c>
      <c r="K43" s="1">
        <f t="shared" si="7"/>
        <v>33.460939597315431</v>
      </c>
      <c r="L43" s="1">
        <f t="shared" si="7"/>
        <v>31.309999999999995</v>
      </c>
      <c r="M43" s="1">
        <f t="shared" si="7"/>
        <v>31.447741935483869</v>
      </c>
      <c r="N43" s="1">
        <f t="shared" si="7"/>
        <v>33.485714285714288</v>
      </c>
      <c r="O43" s="1">
        <f t="shared" si="7"/>
        <v>34.222222222222221</v>
      </c>
      <c r="P43" s="1">
        <f t="shared" si="7"/>
        <v>39.852994652406416</v>
      </c>
      <c r="Q43" s="1">
        <f t="shared" si="7"/>
        <v>31.619999999999994</v>
      </c>
      <c r="R43" s="1">
        <f t="shared" si="6"/>
        <v>33.673053435114497</v>
      </c>
      <c r="S43" s="1">
        <f t="shared" si="6"/>
        <v>45.391111111111108</v>
      </c>
      <c r="T43" s="1">
        <f t="shared" si="6"/>
        <v>44.08320096269555</v>
      </c>
    </row>
    <row r="44" spans="1:84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84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84">
      <c r="A46">
        <v>0</v>
      </c>
      <c r="B46" s="1">
        <f>A46+500</f>
        <v>500</v>
      </c>
      <c r="C46" s="1">
        <f t="shared" ref="C46:BN46" si="8">B46+500</f>
        <v>1000</v>
      </c>
      <c r="D46" s="1">
        <f t="shared" si="8"/>
        <v>1500</v>
      </c>
      <c r="E46" s="1">
        <f t="shared" si="8"/>
        <v>2000</v>
      </c>
      <c r="F46" s="1">
        <f t="shared" si="8"/>
        <v>2500</v>
      </c>
      <c r="G46" s="1">
        <f t="shared" si="8"/>
        <v>3000</v>
      </c>
      <c r="H46" s="1">
        <f t="shared" si="8"/>
        <v>3500</v>
      </c>
      <c r="I46" s="1">
        <f t="shared" si="8"/>
        <v>4000</v>
      </c>
      <c r="J46" s="1">
        <f t="shared" si="8"/>
        <v>4500</v>
      </c>
      <c r="K46" s="1">
        <f t="shared" si="8"/>
        <v>5000</v>
      </c>
      <c r="L46" s="1">
        <f t="shared" si="8"/>
        <v>5500</v>
      </c>
      <c r="M46" s="1">
        <f t="shared" si="8"/>
        <v>6000</v>
      </c>
      <c r="N46" s="1">
        <f t="shared" si="8"/>
        <v>6500</v>
      </c>
      <c r="O46" s="1">
        <f t="shared" si="8"/>
        <v>7000</v>
      </c>
      <c r="P46" s="1">
        <f t="shared" si="8"/>
        <v>7500</v>
      </c>
      <c r="Q46" s="1">
        <f t="shared" si="8"/>
        <v>8000</v>
      </c>
      <c r="R46" s="1">
        <f t="shared" si="8"/>
        <v>8500</v>
      </c>
      <c r="S46" s="1">
        <f t="shared" si="8"/>
        <v>9000</v>
      </c>
      <c r="T46" s="1">
        <f t="shared" si="8"/>
        <v>9500</v>
      </c>
      <c r="U46" s="1">
        <f t="shared" si="8"/>
        <v>10000</v>
      </c>
      <c r="V46" s="1">
        <f t="shared" si="8"/>
        <v>10500</v>
      </c>
      <c r="W46" s="1">
        <f t="shared" si="8"/>
        <v>11000</v>
      </c>
      <c r="X46" s="1">
        <f t="shared" si="8"/>
        <v>11500</v>
      </c>
      <c r="Y46" s="1">
        <f t="shared" si="8"/>
        <v>12000</v>
      </c>
      <c r="Z46" s="1">
        <f t="shared" si="8"/>
        <v>12500</v>
      </c>
      <c r="AA46" s="1">
        <f t="shared" si="8"/>
        <v>13000</v>
      </c>
      <c r="AB46" s="1">
        <f t="shared" si="8"/>
        <v>13500</v>
      </c>
      <c r="AC46" s="1">
        <f t="shared" si="8"/>
        <v>14000</v>
      </c>
      <c r="AD46" s="1">
        <f t="shared" si="8"/>
        <v>14500</v>
      </c>
      <c r="AE46" s="1">
        <f t="shared" si="8"/>
        <v>15000</v>
      </c>
      <c r="AF46" s="1">
        <f t="shared" si="8"/>
        <v>15500</v>
      </c>
      <c r="AG46" s="1">
        <f t="shared" si="8"/>
        <v>16000</v>
      </c>
      <c r="AH46" s="1">
        <f t="shared" si="8"/>
        <v>16500</v>
      </c>
      <c r="AI46" s="1">
        <f t="shared" si="8"/>
        <v>17000</v>
      </c>
      <c r="AJ46" s="1">
        <f t="shared" si="8"/>
        <v>17500</v>
      </c>
      <c r="AK46" s="1">
        <f t="shared" si="8"/>
        <v>18000</v>
      </c>
      <c r="AL46" s="1">
        <f t="shared" si="8"/>
        <v>18500</v>
      </c>
      <c r="AM46" s="1">
        <f t="shared" si="8"/>
        <v>19000</v>
      </c>
      <c r="AN46" s="1">
        <f t="shared" si="8"/>
        <v>19500</v>
      </c>
      <c r="AO46" s="1">
        <f t="shared" si="8"/>
        <v>20000</v>
      </c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 spans="1:84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84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2:20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2:20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2:20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2:20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2:20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2:20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2:20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2:20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2:20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2:20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2:20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2:20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2:20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2:20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2:20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N16"/>
  <sheetViews>
    <sheetView workbookViewId="0">
      <selection activeCell="L13" sqref="L13"/>
    </sheetView>
  </sheetViews>
  <sheetFormatPr defaultRowHeight="15"/>
  <sheetData>
    <row r="1" spans="1:14">
      <c r="B1" t="s">
        <v>23</v>
      </c>
      <c r="C1" t="s">
        <v>27</v>
      </c>
      <c r="D1" t="s">
        <v>24</v>
      </c>
      <c r="E1" t="s">
        <v>25</v>
      </c>
      <c r="F1" t="s">
        <v>30</v>
      </c>
      <c r="G1" t="s">
        <v>29</v>
      </c>
      <c r="H1" t="s">
        <v>33</v>
      </c>
      <c r="I1" t="s">
        <v>34</v>
      </c>
      <c r="J1" t="s">
        <v>26</v>
      </c>
      <c r="K1" t="s">
        <v>28</v>
      </c>
      <c r="L1" t="s">
        <v>31</v>
      </c>
      <c r="M1" t="s">
        <v>32</v>
      </c>
      <c r="N1" t="s">
        <v>35</v>
      </c>
    </row>
    <row r="2" spans="1:14">
      <c r="A2" t="s">
        <v>43</v>
      </c>
      <c r="B2">
        <v>9134.9381381078165</v>
      </c>
      <c r="C2">
        <v>4395.650294087297</v>
      </c>
      <c r="D2">
        <v>12977.508351641134</v>
      </c>
      <c r="E2">
        <v>13714.694003880011</v>
      </c>
      <c r="F2">
        <v>3727.2088010656244</v>
      </c>
      <c r="G2">
        <v>5219</v>
      </c>
      <c r="H2">
        <v>4653</v>
      </c>
      <c r="I2">
        <v>3924</v>
      </c>
      <c r="J2">
        <v>27696.124296386915</v>
      </c>
      <c r="K2">
        <v>6380.0288595762549</v>
      </c>
      <c r="L2">
        <v>1102.2534176504637</v>
      </c>
      <c r="M2">
        <v>4107.8472552549483</v>
      </c>
      <c r="N2">
        <v>4384.7465823495359</v>
      </c>
    </row>
    <row r="3" spans="1:14">
      <c r="A3" t="s">
        <v>44</v>
      </c>
      <c r="B3">
        <v>87415.45699570424</v>
      </c>
      <c r="C3">
        <v>20542.575366319266</v>
      </c>
      <c r="D3">
        <v>21030.467682096445</v>
      </c>
      <c r="E3">
        <v>29183.702640983713</v>
      </c>
      <c r="F3">
        <v>21983.514045574721</v>
      </c>
      <c r="G3">
        <v>2813</v>
      </c>
      <c r="H3">
        <v>2755</v>
      </c>
      <c r="I3">
        <v>9910.9483263948168</v>
      </c>
      <c r="J3">
        <v>59110.652992178446</v>
      </c>
      <c r="K3">
        <v>26888.073462567489</v>
      </c>
      <c r="L3">
        <v>13959.981602751755</v>
      </c>
      <c r="M3">
        <v>20657.521852584505</v>
      </c>
      <c r="N3">
        <v>410.50816522680168</v>
      </c>
    </row>
    <row r="4" spans="1:14">
      <c r="A4" t="s">
        <v>45</v>
      </c>
      <c r="B4">
        <v>396.54519401261803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293.05167360518237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46</v>
      </c>
      <c r="B5">
        <v>943.26291608013491</v>
      </c>
      <c r="C5">
        <v>303.08717753585802</v>
      </c>
      <c r="D5">
        <v>755.46881057793337</v>
      </c>
      <c r="E5">
        <v>404.41949559402445</v>
      </c>
      <c r="F5">
        <v>463.4053176591388</v>
      </c>
      <c r="G5">
        <v>449</v>
      </c>
      <c r="H5">
        <v>1421</v>
      </c>
      <c r="I5">
        <v>1024</v>
      </c>
      <c r="J5">
        <v>2938.3780155792097</v>
      </c>
      <c r="K5">
        <v>829.57591187271998</v>
      </c>
      <c r="L5">
        <v>750.24933212462054</v>
      </c>
      <c r="M5">
        <v>64.402355100980856</v>
      </c>
      <c r="N5">
        <v>1042.7506678753793</v>
      </c>
    </row>
    <row r="6" spans="1:14">
      <c r="A6" t="s">
        <v>47</v>
      </c>
      <c r="B6">
        <v>14396.47838160412</v>
      </c>
      <c r="C6">
        <v>48930.677402825917</v>
      </c>
      <c r="D6">
        <v>12588.323141066754</v>
      </c>
      <c r="E6">
        <v>6147.4184990870399</v>
      </c>
      <c r="F6">
        <v>4624.9748083933282</v>
      </c>
      <c r="G6">
        <v>14169.186166805528</v>
      </c>
      <c r="H6">
        <v>11766.894607580245</v>
      </c>
      <c r="I6">
        <v>24807.314122024385</v>
      </c>
      <c r="J6">
        <v>31668.320388260829</v>
      </c>
      <c r="K6">
        <v>38945.768900562405</v>
      </c>
      <c r="L6">
        <v>9231.5270927251404</v>
      </c>
      <c r="M6">
        <v>22538.044676312664</v>
      </c>
      <c r="N6">
        <v>21407.820989984812</v>
      </c>
    </row>
    <row r="7" spans="1:14">
      <c r="A7" t="s">
        <v>87</v>
      </c>
      <c r="B7">
        <v>3835.5490362265978</v>
      </c>
      <c r="C7">
        <v>184.33372201011247</v>
      </c>
      <c r="D7">
        <v>8333.5848111363994</v>
      </c>
      <c r="E7">
        <v>2194.8695706909166</v>
      </c>
      <c r="F7">
        <v>2635.6803668917714</v>
      </c>
      <c r="G7">
        <v>5161</v>
      </c>
      <c r="H7">
        <v>7915</v>
      </c>
      <c r="I7">
        <v>10672</v>
      </c>
      <c r="J7">
        <v>4497.855892457088</v>
      </c>
      <c r="K7">
        <v>2182.2285786275875</v>
      </c>
      <c r="L7">
        <v>105.89705434030259</v>
      </c>
      <c r="M7">
        <v>305.61965029013447</v>
      </c>
      <c r="N7">
        <v>516.38131732909119</v>
      </c>
    </row>
    <row r="8" spans="1:14">
      <c r="A8" t="s">
        <v>88</v>
      </c>
      <c r="B8">
        <v>20269.737797699403</v>
      </c>
      <c r="C8">
        <v>12094.41922032959</v>
      </c>
      <c r="D8">
        <v>9314.1397098692905</v>
      </c>
      <c r="E8">
        <v>15899.015941068797</v>
      </c>
      <c r="F8">
        <v>6069.4435955047393</v>
      </c>
      <c r="G8">
        <v>4638.813833194471</v>
      </c>
      <c r="H8">
        <v>1716.1053924197529</v>
      </c>
      <c r="I8">
        <v>8524.685877975613</v>
      </c>
      <c r="J8">
        <v>27642.646046132122</v>
      </c>
      <c r="K8">
        <v>17453.801152886124</v>
      </c>
      <c r="L8">
        <v>2954.059008027848</v>
      </c>
      <c r="M8">
        <v>6740.5959369844841</v>
      </c>
      <c r="N8">
        <v>19816.787310674586</v>
      </c>
    </row>
    <row r="9" spans="1:14">
      <c r="A9" t="s">
        <v>89</v>
      </c>
      <c r="B9">
        <v>26.883892274521283</v>
      </c>
      <c r="C9">
        <v>38.993671963677635</v>
      </c>
      <c r="D9">
        <v>182.04866055980918</v>
      </c>
      <c r="E9">
        <v>9</v>
      </c>
      <c r="F9">
        <v>0</v>
      </c>
      <c r="G9">
        <v>32</v>
      </c>
      <c r="H9">
        <v>14</v>
      </c>
      <c r="I9">
        <v>65</v>
      </c>
      <c r="J9">
        <v>45</v>
      </c>
      <c r="K9">
        <v>19.304877612566095</v>
      </c>
      <c r="L9">
        <v>31.392229334577319</v>
      </c>
      <c r="M9">
        <v>386.60749642336714</v>
      </c>
      <c r="N9">
        <v>420.15413333871277</v>
      </c>
    </row>
    <row r="10" spans="1:14">
      <c r="A10" t="s">
        <v>90</v>
      </c>
      <c r="B10">
        <v>4.7313328886302318E-2</v>
      </c>
      <c r="C10">
        <v>0</v>
      </c>
      <c r="D10">
        <v>1.0201338367832196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0.10075082550051669</v>
      </c>
      <c r="L10">
        <v>10.358684411907367</v>
      </c>
      <c r="M10">
        <v>43.98183660562183</v>
      </c>
      <c r="N10">
        <v>197.1063194840693</v>
      </c>
    </row>
    <row r="11" spans="1:14">
      <c r="A11" t="s">
        <v>52</v>
      </c>
      <c r="B11">
        <v>2596.1938512046704</v>
      </c>
      <c r="C11">
        <v>9182.123527628728</v>
      </c>
      <c r="D11">
        <v>716.26875996675858</v>
      </c>
      <c r="E11">
        <v>3514.5532875280155</v>
      </c>
      <c r="F11">
        <v>9402.4842428408374</v>
      </c>
      <c r="G11">
        <v>1399</v>
      </c>
      <c r="H11">
        <v>423</v>
      </c>
      <c r="I11">
        <v>0</v>
      </c>
      <c r="J11">
        <v>29</v>
      </c>
      <c r="K11">
        <v>4216.1912570601935</v>
      </c>
      <c r="L11">
        <v>6833.6969529148828</v>
      </c>
      <c r="M11">
        <v>3497.9995979725982</v>
      </c>
      <c r="N11">
        <v>3765.4885228833145</v>
      </c>
    </row>
    <row r="12" spans="1:14">
      <c r="A12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146.62890655126506</v>
      </c>
      <c r="M13">
        <v>229.76923672243183</v>
      </c>
      <c r="N13">
        <v>2001.6018567263031</v>
      </c>
    </row>
    <row r="14" spans="1:14">
      <c r="A14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91</v>
      </c>
      <c r="B16">
        <v>1877.9061280142159</v>
      </c>
      <c r="C16">
        <v>610.60545415849754</v>
      </c>
      <c r="D16">
        <v>1140.0542662407613</v>
      </c>
      <c r="E16">
        <v>686.06038454657823</v>
      </c>
      <c r="F16">
        <v>2884.7367540003747</v>
      </c>
      <c r="G16">
        <v>4319</v>
      </c>
      <c r="H16">
        <v>1947</v>
      </c>
      <c r="I16">
        <v>54</v>
      </c>
      <c r="J16">
        <v>11941.986542968491</v>
      </c>
      <c r="K16">
        <v>2705.9623520277214</v>
      </c>
      <c r="L16">
        <v>35488.785625935066</v>
      </c>
      <c r="M16">
        <v>4432.0320231572932</v>
      </c>
      <c r="N16">
        <v>10123.870468951001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I14"/>
  <sheetViews>
    <sheetView workbookViewId="0">
      <selection activeCell="C13" sqref="C13"/>
    </sheetView>
  </sheetViews>
  <sheetFormatPr defaultRowHeight="15"/>
  <cols>
    <col min="1" max="1" width="3" bestFit="1" customWidth="1"/>
    <col min="2" max="2" width="7.140625" bestFit="1" customWidth="1"/>
    <col min="3" max="3" width="35.42578125" bestFit="1" customWidth="1"/>
    <col min="4" max="4" width="19.42578125" bestFit="1" customWidth="1"/>
    <col min="5" max="5" width="15.5703125" bestFit="1" customWidth="1"/>
    <col min="6" max="6" width="18" bestFit="1" customWidth="1"/>
    <col min="7" max="7" width="12" bestFit="1" customWidth="1"/>
    <col min="8" max="8" width="17" bestFit="1" customWidth="1"/>
    <col min="9" max="9" width="35.28515625" bestFit="1" customWidth="1"/>
  </cols>
  <sheetData>
    <row r="1" spans="1:9">
      <c r="A1" t="s">
        <v>63</v>
      </c>
      <c r="B1" t="s">
        <v>64</v>
      </c>
      <c r="C1" t="s">
        <v>71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</row>
    <row r="2" spans="1:9">
      <c r="A2">
        <v>1</v>
      </c>
      <c r="B2" t="s">
        <v>23</v>
      </c>
      <c r="C2" t="s">
        <v>72</v>
      </c>
      <c r="D2">
        <v>75.91</v>
      </c>
      <c r="E2">
        <v>0.3</v>
      </c>
      <c r="F2">
        <v>0</v>
      </c>
      <c r="G2">
        <v>0.15</v>
      </c>
      <c r="H2">
        <v>0.22</v>
      </c>
      <c r="I2">
        <v>5426</v>
      </c>
    </row>
    <row r="3" spans="1:9">
      <c r="A3">
        <v>2</v>
      </c>
      <c r="B3" t="s">
        <v>27</v>
      </c>
      <c r="C3" t="s">
        <v>73</v>
      </c>
      <c r="D3">
        <v>39.619999999999997</v>
      </c>
      <c r="E3">
        <v>0.4</v>
      </c>
      <c r="F3">
        <v>0.2</v>
      </c>
      <c r="G3">
        <v>0.2</v>
      </c>
      <c r="H3">
        <v>0.25</v>
      </c>
      <c r="I3">
        <v>4514</v>
      </c>
    </row>
    <row r="4" spans="1:9">
      <c r="A4">
        <v>3</v>
      </c>
      <c r="B4" t="s">
        <v>24</v>
      </c>
      <c r="C4" t="s">
        <v>74</v>
      </c>
      <c r="D4">
        <v>25.74</v>
      </c>
      <c r="E4">
        <v>0.3</v>
      </c>
      <c r="F4">
        <v>0.4</v>
      </c>
      <c r="G4">
        <v>0.15</v>
      </c>
      <c r="H4">
        <v>0.22</v>
      </c>
      <c r="I4">
        <v>7748</v>
      </c>
    </row>
    <row r="5" spans="1:9">
      <c r="A5">
        <v>4</v>
      </c>
      <c r="B5" t="s">
        <v>25</v>
      </c>
      <c r="C5" t="s">
        <v>75</v>
      </c>
      <c r="D5">
        <v>25.33</v>
      </c>
      <c r="E5">
        <v>0.5</v>
      </c>
      <c r="F5">
        <v>0</v>
      </c>
      <c r="G5">
        <v>0.15</v>
      </c>
      <c r="H5">
        <v>0.22</v>
      </c>
      <c r="I5">
        <v>5601</v>
      </c>
    </row>
    <row r="6" spans="1:9">
      <c r="A6">
        <v>5</v>
      </c>
      <c r="B6" t="s">
        <v>30</v>
      </c>
      <c r="C6" t="s">
        <v>76</v>
      </c>
      <c r="D6">
        <v>23.01</v>
      </c>
      <c r="E6">
        <v>0.5</v>
      </c>
      <c r="F6">
        <v>0</v>
      </c>
      <c r="G6">
        <v>0.15</v>
      </c>
      <c r="H6">
        <v>0.22</v>
      </c>
      <c r="I6">
        <v>5352</v>
      </c>
    </row>
    <row r="7" spans="1:9">
      <c r="A7">
        <v>6</v>
      </c>
      <c r="B7" t="s">
        <v>29</v>
      </c>
      <c r="C7" t="s">
        <v>77</v>
      </c>
      <c r="D7">
        <v>16.440000000000001</v>
      </c>
      <c r="E7">
        <v>0.3</v>
      </c>
      <c r="F7">
        <v>0</v>
      </c>
      <c r="G7">
        <v>0.15</v>
      </c>
      <c r="H7">
        <v>0.22</v>
      </c>
      <c r="I7">
        <v>7558</v>
      </c>
    </row>
    <row r="8" spans="1:9">
      <c r="A8">
        <v>7</v>
      </c>
      <c r="B8" t="s">
        <v>33</v>
      </c>
      <c r="C8" t="s">
        <v>78</v>
      </c>
      <c r="D8">
        <v>14.05</v>
      </c>
      <c r="E8">
        <v>0.3</v>
      </c>
      <c r="F8">
        <v>0.4</v>
      </c>
      <c r="G8">
        <v>0.15</v>
      </c>
      <c r="H8">
        <v>0.22</v>
      </c>
      <c r="I8">
        <v>5281</v>
      </c>
    </row>
    <row r="9" spans="1:9">
      <c r="A9">
        <v>8</v>
      </c>
      <c r="B9" t="s">
        <v>34</v>
      </c>
      <c r="C9" t="s">
        <v>79</v>
      </c>
      <c r="D9">
        <v>25.82</v>
      </c>
      <c r="E9">
        <v>0.3</v>
      </c>
      <c r="F9">
        <v>0.4</v>
      </c>
      <c r="G9">
        <v>0.22</v>
      </c>
      <c r="H9">
        <v>0.27</v>
      </c>
      <c r="I9">
        <v>6204</v>
      </c>
    </row>
    <row r="10" spans="1:9">
      <c r="A10">
        <v>9</v>
      </c>
      <c r="B10" t="s">
        <v>26</v>
      </c>
      <c r="C10" t="s">
        <v>80</v>
      </c>
      <c r="D10">
        <v>70.62</v>
      </c>
      <c r="E10">
        <v>0.1</v>
      </c>
      <c r="F10">
        <v>0.4</v>
      </c>
      <c r="G10">
        <v>0.2</v>
      </c>
      <c r="H10">
        <v>0.25</v>
      </c>
      <c r="I10">
        <v>5547</v>
      </c>
    </row>
    <row r="11" spans="1:9">
      <c r="A11">
        <v>10</v>
      </c>
      <c r="B11" t="s">
        <v>28</v>
      </c>
      <c r="C11" t="s">
        <v>81</v>
      </c>
      <c r="D11">
        <v>32.729999999999997</v>
      </c>
      <c r="E11">
        <v>0.4</v>
      </c>
      <c r="F11">
        <v>0</v>
      </c>
      <c r="G11">
        <v>0.2</v>
      </c>
      <c r="H11">
        <v>0.25</v>
      </c>
      <c r="I11">
        <v>4238</v>
      </c>
    </row>
    <row r="12" spans="1:9">
      <c r="A12">
        <v>11</v>
      </c>
      <c r="B12" t="s">
        <v>31</v>
      </c>
      <c r="C12" t="s">
        <v>82</v>
      </c>
      <c r="D12">
        <v>28.25</v>
      </c>
      <c r="E12">
        <v>0.4</v>
      </c>
      <c r="F12">
        <v>0.4</v>
      </c>
      <c r="G12">
        <v>0.1</v>
      </c>
      <c r="H12">
        <v>0.15</v>
      </c>
      <c r="I12">
        <v>3149</v>
      </c>
    </row>
    <row r="13" spans="1:9">
      <c r="A13">
        <v>12</v>
      </c>
      <c r="B13" t="s">
        <v>32</v>
      </c>
      <c r="C13" t="s">
        <v>83</v>
      </c>
      <c r="D13">
        <v>18.13</v>
      </c>
      <c r="E13">
        <v>0.2</v>
      </c>
      <c r="F13">
        <v>0</v>
      </c>
      <c r="G13">
        <v>0.25</v>
      </c>
      <c r="H13">
        <v>0.32</v>
      </c>
      <c r="I13">
        <v>3715</v>
      </c>
    </row>
    <row r="14" spans="1:9">
      <c r="A14">
        <v>13</v>
      </c>
      <c r="B14" t="s">
        <v>35</v>
      </c>
      <c r="C14" t="s">
        <v>84</v>
      </c>
      <c r="D14">
        <v>30.61</v>
      </c>
      <c r="E14">
        <v>0.3</v>
      </c>
      <c r="F14">
        <v>0.3</v>
      </c>
      <c r="G14">
        <v>0.22</v>
      </c>
      <c r="H14">
        <v>0.27</v>
      </c>
      <c r="I14">
        <v>4020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F15:T20"/>
  <sheetViews>
    <sheetView workbookViewId="0">
      <selection activeCell="F15" sqref="F15:T17"/>
    </sheetView>
  </sheetViews>
  <sheetFormatPr defaultRowHeight="15"/>
  <sheetData>
    <row r="15" spans="6:20">
      <c r="F15">
        <f>F18*1000</f>
        <v>3156000</v>
      </c>
      <c r="G15">
        <f t="shared" ref="G15:T15" si="0">G18*1000</f>
        <v>1788000</v>
      </c>
      <c r="H15">
        <f t="shared" si="0"/>
        <v>2673000</v>
      </c>
      <c r="I15">
        <f t="shared" si="0"/>
        <v>3311000</v>
      </c>
      <c r="J15">
        <f t="shared" si="0"/>
        <v>827000</v>
      </c>
      <c r="K15">
        <f t="shared" si="0"/>
        <v>1655000</v>
      </c>
      <c r="L15">
        <f t="shared" si="0"/>
        <v>551000</v>
      </c>
      <c r="M15">
        <f t="shared" si="0"/>
        <v>4603000</v>
      </c>
      <c r="N15">
        <f t="shared" si="0"/>
        <v>3617000</v>
      </c>
      <c r="O15">
        <f t="shared" si="0"/>
        <v>1150000</v>
      </c>
      <c r="P15">
        <f t="shared" si="0"/>
        <v>2662000</v>
      </c>
      <c r="Q15">
        <f t="shared" si="0"/>
        <v>7747000</v>
      </c>
      <c r="R15">
        <f t="shared" si="0"/>
        <v>6163000</v>
      </c>
      <c r="S15">
        <f t="shared" si="0"/>
        <v>18286000</v>
      </c>
      <c r="T15">
        <f t="shared" si="0"/>
        <v>4594000</v>
      </c>
    </row>
    <row r="16" spans="6:20">
      <c r="F16">
        <f t="shared" ref="F16:T16" si="1">F19*1000</f>
        <v>3156000</v>
      </c>
      <c r="G16">
        <f t="shared" si="1"/>
        <v>1788000</v>
      </c>
      <c r="H16">
        <f t="shared" si="1"/>
        <v>2673000</v>
      </c>
      <c r="I16">
        <f t="shared" si="1"/>
        <v>3311000</v>
      </c>
      <c r="J16">
        <f t="shared" si="1"/>
        <v>827000</v>
      </c>
      <c r="K16">
        <f t="shared" si="1"/>
        <v>1655000</v>
      </c>
      <c r="L16">
        <f t="shared" si="1"/>
        <v>551000</v>
      </c>
      <c r="M16">
        <f t="shared" si="1"/>
        <v>4603000</v>
      </c>
      <c r="N16">
        <f t="shared" si="1"/>
        <v>3617000</v>
      </c>
      <c r="O16">
        <f t="shared" si="1"/>
        <v>1150000</v>
      </c>
      <c r="P16">
        <f t="shared" si="1"/>
        <v>2662000</v>
      </c>
      <c r="Q16">
        <f t="shared" si="1"/>
        <v>7747000</v>
      </c>
      <c r="R16">
        <f t="shared" si="1"/>
        <v>6163000</v>
      </c>
      <c r="S16">
        <f t="shared" si="1"/>
        <v>18286000</v>
      </c>
      <c r="T16">
        <f t="shared" si="1"/>
        <v>4594000</v>
      </c>
    </row>
    <row r="17" spans="6:20">
      <c r="F17">
        <f t="shared" ref="F17:T17" si="2">F20*1000</f>
        <v>3156000</v>
      </c>
      <c r="G17">
        <f t="shared" si="2"/>
        <v>1788000</v>
      </c>
      <c r="H17">
        <f t="shared" si="2"/>
        <v>2673000</v>
      </c>
      <c r="I17">
        <f t="shared" si="2"/>
        <v>3311000</v>
      </c>
      <c r="J17">
        <f t="shared" si="2"/>
        <v>827000</v>
      </c>
      <c r="K17">
        <f t="shared" si="2"/>
        <v>1655000</v>
      </c>
      <c r="L17">
        <f t="shared" si="2"/>
        <v>551000</v>
      </c>
      <c r="M17">
        <f t="shared" si="2"/>
        <v>4603000</v>
      </c>
      <c r="N17">
        <f t="shared" si="2"/>
        <v>3617000</v>
      </c>
      <c r="O17">
        <f t="shared" si="2"/>
        <v>1150000</v>
      </c>
      <c r="P17">
        <f t="shared" si="2"/>
        <v>2662000</v>
      </c>
      <c r="Q17">
        <f t="shared" si="2"/>
        <v>7747000</v>
      </c>
      <c r="R17">
        <f t="shared" si="2"/>
        <v>6163000</v>
      </c>
      <c r="S17">
        <f t="shared" si="2"/>
        <v>18286000</v>
      </c>
      <c r="T17">
        <f t="shared" si="2"/>
        <v>4594000</v>
      </c>
    </row>
    <row r="18" spans="6:20">
      <c r="F18">
        <v>3156</v>
      </c>
      <c r="G18">
        <v>1788</v>
      </c>
      <c r="H18">
        <v>2673</v>
      </c>
      <c r="I18">
        <v>3311</v>
      </c>
      <c r="J18">
        <v>827</v>
      </c>
      <c r="K18">
        <v>1655</v>
      </c>
      <c r="L18">
        <v>551</v>
      </c>
      <c r="M18">
        <v>4603</v>
      </c>
      <c r="N18">
        <v>3617</v>
      </c>
      <c r="O18">
        <v>1150</v>
      </c>
      <c r="P18">
        <v>2662</v>
      </c>
      <c r="Q18">
        <v>7747</v>
      </c>
      <c r="R18">
        <v>6163</v>
      </c>
      <c r="S18">
        <v>18286</v>
      </c>
      <c r="T18">
        <v>4594</v>
      </c>
    </row>
    <row r="19" spans="6:20">
      <c r="F19">
        <v>3156</v>
      </c>
      <c r="G19">
        <v>1788</v>
      </c>
      <c r="H19">
        <v>2673</v>
      </c>
      <c r="I19">
        <v>3311</v>
      </c>
      <c r="J19">
        <v>827</v>
      </c>
      <c r="K19">
        <v>1655</v>
      </c>
      <c r="L19">
        <v>551</v>
      </c>
      <c r="M19">
        <v>4603</v>
      </c>
      <c r="N19">
        <v>3617</v>
      </c>
      <c r="O19">
        <v>1150</v>
      </c>
      <c r="P19">
        <v>2662</v>
      </c>
      <c r="Q19">
        <v>7747</v>
      </c>
      <c r="R19">
        <v>6163</v>
      </c>
      <c r="S19">
        <v>18286</v>
      </c>
      <c r="T19">
        <v>4594</v>
      </c>
    </row>
    <row r="20" spans="6:20">
      <c r="F20">
        <v>3156</v>
      </c>
      <c r="G20">
        <v>1788</v>
      </c>
      <c r="H20">
        <v>2673</v>
      </c>
      <c r="I20">
        <v>3311</v>
      </c>
      <c r="J20">
        <v>827</v>
      </c>
      <c r="K20">
        <v>1655</v>
      </c>
      <c r="L20">
        <v>551</v>
      </c>
      <c r="M20">
        <v>4603</v>
      </c>
      <c r="N20">
        <v>3617</v>
      </c>
      <c r="O20">
        <v>1150</v>
      </c>
      <c r="P20">
        <v>2662</v>
      </c>
      <c r="Q20">
        <v>7747</v>
      </c>
      <c r="R20">
        <v>6163</v>
      </c>
      <c r="S20">
        <v>18286</v>
      </c>
      <c r="T20">
        <v>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Transmission_Attributes</vt:lpstr>
      <vt:lpstr>Generation_Attributes</vt:lpstr>
      <vt:lpstr>Transmission_Alternatives</vt:lpstr>
      <vt:lpstr>Generation Technologies</vt:lpstr>
      <vt:lpstr>Sheet3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2012-09-06T06:31:17Z</dcterms:created>
  <dcterms:modified xsi:type="dcterms:W3CDTF">2013-02-28T05:39:26Z</dcterms:modified>
</cp:coreProperties>
</file>