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-75" yWindow="-405" windowWidth="13365" windowHeight="9225" activeTab="2"/>
  </bookViews>
  <sheets>
    <sheet name="Transmission_Attributes" sheetId="1" r:id="rId1"/>
    <sheet name="Generation_Attributes" sheetId="2" r:id="rId2"/>
    <sheet name="Transmission_Alternatives" sheetId="4" r:id="rId3"/>
    <sheet name="Sheet1" sheetId="5" r:id="rId4"/>
    <sheet name="Sheet3" sheetId="3" r:id="rId5"/>
  </sheets>
  <calcPr calcId="125725"/>
</workbook>
</file>

<file path=xl/calcChain.xml><?xml version="1.0" encoding="utf-8"?>
<calcChain xmlns="http://schemas.openxmlformats.org/spreadsheetml/2006/main">
  <c r="B10" i="4"/>
  <c r="C10"/>
  <c r="D10"/>
  <c r="E10"/>
  <c r="F10"/>
  <c r="G10"/>
  <c r="H10"/>
  <c r="I10"/>
  <c r="J10"/>
  <c r="K10"/>
  <c r="L10"/>
  <c r="M10"/>
  <c r="N10"/>
  <c r="O10"/>
  <c r="P10"/>
  <c r="Q10"/>
  <c r="R10"/>
  <c r="S10"/>
  <c r="T10"/>
  <c r="B11"/>
  <c r="C11"/>
  <c r="D11"/>
  <c r="E11"/>
  <c r="F11"/>
  <c r="G11"/>
  <c r="H11"/>
  <c r="I11"/>
  <c r="J11"/>
  <c r="K11"/>
  <c r="L11"/>
  <c r="M11"/>
  <c r="N11"/>
  <c r="O11"/>
  <c r="P11"/>
  <c r="Q11"/>
  <c r="R11"/>
  <c r="S11"/>
  <c r="T11"/>
  <c r="B12"/>
  <c r="C12"/>
  <c r="D12"/>
  <c r="E12"/>
  <c r="F12"/>
  <c r="G12"/>
  <c r="H12"/>
  <c r="I12"/>
  <c r="J12"/>
  <c r="K12"/>
  <c r="L12"/>
  <c r="M12"/>
  <c r="N12"/>
  <c r="O12"/>
  <c r="P12"/>
  <c r="Q12"/>
  <c r="R12"/>
  <c r="S12"/>
  <c r="T12"/>
  <c r="B13"/>
  <c r="C13"/>
  <c r="D13"/>
  <c r="E13"/>
  <c r="F13"/>
  <c r="G13"/>
  <c r="H13"/>
  <c r="I13"/>
  <c r="J13"/>
  <c r="K13"/>
  <c r="L13"/>
  <c r="M13"/>
  <c r="N13"/>
  <c r="O13"/>
  <c r="P13"/>
  <c r="Q13"/>
  <c r="R13"/>
  <c r="S13"/>
  <c r="T13"/>
  <c r="B14"/>
  <c r="C14"/>
  <c r="D14"/>
  <c r="E14"/>
  <c r="F14"/>
  <c r="G14"/>
  <c r="H14"/>
  <c r="I14"/>
  <c r="J14"/>
  <c r="K14"/>
  <c r="L14"/>
  <c r="M14"/>
  <c r="N14"/>
  <c r="O14"/>
  <c r="P14"/>
  <c r="Q14"/>
  <c r="R14"/>
  <c r="S14"/>
  <c r="T14"/>
  <c r="B15"/>
  <c r="C15"/>
  <c r="D15"/>
  <c r="E15"/>
  <c r="F15"/>
  <c r="G15"/>
  <c r="H15"/>
  <c r="I15"/>
  <c r="J15"/>
  <c r="K15"/>
  <c r="L15"/>
  <c r="M15"/>
  <c r="N15"/>
  <c r="O15"/>
  <c r="P15"/>
  <c r="Q15"/>
  <c r="R15"/>
  <c r="S15"/>
  <c r="T15"/>
  <c r="B16"/>
  <c r="C16"/>
  <c r="D16"/>
  <c r="E16"/>
  <c r="F16"/>
  <c r="G16"/>
  <c r="H16"/>
  <c r="I16"/>
  <c r="J16"/>
  <c r="K16"/>
  <c r="L16"/>
  <c r="M16"/>
  <c r="N16"/>
  <c r="O16"/>
  <c r="P16"/>
  <c r="Q16"/>
  <c r="R16"/>
  <c r="S16"/>
  <c r="T16"/>
  <c r="B17"/>
  <c r="C17"/>
  <c r="D17"/>
  <c r="E17"/>
  <c r="F17"/>
  <c r="G17"/>
  <c r="H17"/>
  <c r="I17"/>
  <c r="J17"/>
  <c r="K17"/>
  <c r="L17"/>
  <c r="M17"/>
  <c r="N17"/>
  <c r="O17"/>
  <c r="P17"/>
  <c r="Q17"/>
  <c r="R17"/>
  <c r="S17"/>
  <c r="T17"/>
  <c r="B18"/>
  <c r="C18"/>
  <c r="D18"/>
  <c r="E18"/>
  <c r="F18"/>
  <c r="G18"/>
  <c r="H18"/>
  <c r="I18"/>
  <c r="J18"/>
  <c r="K18"/>
  <c r="L18"/>
  <c r="M18"/>
  <c r="N18"/>
  <c r="O18"/>
  <c r="P18"/>
  <c r="Q18"/>
  <c r="R18"/>
  <c r="S18"/>
  <c r="T18"/>
  <c r="B19"/>
  <c r="C19"/>
  <c r="D19"/>
  <c r="E19"/>
  <c r="F19"/>
  <c r="G19"/>
  <c r="H19"/>
  <c r="I19"/>
  <c r="J19"/>
  <c r="K19"/>
  <c r="L19"/>
  <c r="M19"/>
  <c r="N19"/>
  <c r="O19"/>
  <c r="P19"/>
  <c r="Q19"/>
  <c r="R19"/>
  <c r="S19"/>
  <c r="T19"/>
  <c r="B20"/>
  <c r="C20"/>
  <c r="D20"/>
  <c r="E20"/>
  <c r="F20"/>
  <c r="G20"/>
  <c r="H20"/>
  <c r="I20"/>
  <c r="J20"/>
  <c r="K20"/>
  <c r="L20"/>
  <c r="M20"/>
  <c r="N20"/>
  <c r="O20"/>
  <c r="P20"/>
  <c r="Q20"/>
  <c r="R20"/>
  <c r="S20"/>
  <c r="T20"/>
  <c r="B21"/>
  <c r="C21"/>
  <c r="D21"/>
  <c r="E21"/>
  <c r="F21"/>
  <c r="G21"/>
  <c r="H21"/>
  <c r="I21"/>
  <c r="J21"/>
  <c r="K21"/>
  <c r="L21"/>
  <c r="M21"/>
  <c r="N21"/>
  <c r="O21"/>
  <c r="P21"/>
  <c r="Q21"/>
  <c r="R21"/>
  <c r="S21"/>
  <c r="T21"/>
  <c r="B22"/>
  <c r="C22"/>
  <c r="D22"/>
  <c r="E22"/>
  <c r="F22"/>
  <c r="G22"/>
  <c r="H22"/>
  <c r="I22"/>
  <c r="J22"/>
  <c r="K22"/>
  <c r="L22"/>
  <c r="M22"/>
  <c r="N22"/>
  <c r="O22"/>
  <c r="P22"/>
  <c r="Q22"/>
  <c r="R22"/>
  <c r="S22"/>
  <c r="T22"/>
  <c r="B23"/>
  <c r="C23"/>
  <c r="D23"/>
  <c r="E23"/>
  <c r="F23"/>
  <c r="G23"/>
  <c r="H23"/>
  <c r="I23"/>
  <c r="J23"/>
  <c r="K23"/>
  <c r="L23"/>
  <c r="M23"/>
  <c r="N23"/>
  <c r="O23"/>
  <c r="P23"/>
  <c r="Q23"/>
  <c r="R23"/>
  <c r="S23"/>
  <c r="T23"/>
  <c r="B24"/>
  <c r="C24"/>
  <c r="D24"/>
  <c r="E24"/>
  <c r="F24"/>
  <c r="G24"/>
  <c r="H24"/>
  <c r="I24"/>
  <c r="J24"/>
  <c r="K24"/>
  <c r="L24"/>
  <c r="M24"/>
  <c r="N24"/>
  <c r="O24"/>
  <c r="P24"/>
  <c r="Q24"/>
  <c r="R24"/>
  <c r="S24"/>
  <c r="T24"/>
  <c r="B25"/>
  <c r="C25"/>
  <c r="D25"/>
  <c r="E25"/>
  <c r="F25"/>
  <c r="G25"/>
  <c r="H25"/>
  <c r="I25"/>
  <c r="J25"/>
  <c r="K25"/>
  <c r="L25"/>
  <c r="M25"/>
  <c r="N25"/>
  <c r="O25"/>
  <c r="P25"/>
  <c r="Q25"/>
  <c r="R25"/>
  <c r="S25"/>
  <c r="T25"/>
  <c r="B26"/>
  <c r="C26"/>
  <c r="D26"/>
  <c r="E26"/>
  <c r="F26"/>
  <c r="G26"/>
  <c r="H26"/>
  <c r="I26"/>
  <c r="J26"/>
  <c r="K26"/>
  <c r="L26"/>
  <c r="M26"/>
  <c r="N26"/>
  <c r="O26"/>
  <c r="P26"/>
  <c r="Q26"/>
  <c r="R26"/>
  <c r="S26"/>
  <c r="T26"/>
  <c r="B27"/>
  <c r="C27"/>
  <c r="D27"/>
  <c r="E27"/>
  <c r="F27"/>
  <c r="G27"/>
  <c r="H27"/>
  <c r="I27"/>
  <c r="J27"/>
  <c r="K27"/>
  <c r="L27"/>
  <c r="M27"/>
  <c r="N27"/>
  <c r="O27"/>
  <c r="P27"/>
  <c r="Q27"/>
  <c r="R27"/>
  <c r="S27"/>
  <c r="T27"/>
  <c r="B28"/>
  <c r="C28"/>
  <c r="D28"/>
  <c r="E28"/>
  <c r="F28"/>
  <c r="G28"/>
  <c r="H28"/>
  <c r="I28"/>
  <c r="J28"/>
  <c r="K28"/>
  <c r="L28"/>
  <c r="M28"/>
  <c r="N28"/>
  <c r="O28"/>
  <c r="P28"/>
  <c r="Q28"/>
  <c r="R28"/>
  <c r="S28"/>
  <c r="T28"/>
  <c r="B29"/>
  <c r="C29"/>
  <c r="D29"/>
  <c r="E29"/>
  <c r="F29"/>
  <c r="G29"/>
  <c r="H29"/>
  <c r="I29"/>
  <c r="J29"/>
  <c r="K29"/>
  <c r="L29"/>
  <c r="M29"/>
  <c r="N29"/>
  <c r="O29"/>
  <c r="P29"/>
  <c r="Q29"/>
  <c r="R29"/>
  <c r="S29"/>
  <c r="T29"/>
  <c r="B30"/>
  <c r="C30"/>
  <c r="D30"/>
  <c r="E30"/>
  <c r="F30"/>
  <c r="G30"/>
  <c r="H30"/>
  <c r="I30"/>
  <c r="J30"/>
  <c r="K30"/>
  <c r="L30"/>
  <c r="M30"/>
  <c r="N30"/>
  <c r="O30"/>
  <c r="P30"/>
  <c r="Q30"/>
  <c r="R30"/>
  <c r="S30"/>
  <c r="T30"/>
  <c r="B31"/>
  <c r="C31"/>
  <c r="D31"/>
  <c r="E31"/>
  <c r="F31"/>
  <c r="G31"/>
  <c r="H31"/>
  <c r="I31"/>
  <c r="J31"/>
  <c r="K31"/>
  <c r="L31"/>
  <c r="M31"/>
  <c r="N31"/>
  <c r="O31"/>
  <c r="P31"/>
  <c r="Q31"/>
  <c r="R31"/>
  <c r="S31"/>
  <c r="T31"/>
  <c r="B32"/>
  <c r="C32"/>
  <c r="D32"/>
  <c r="E32"/>
  <c r="F32"/>
  <c r="G32"/>
  <c r="H32"/>
  <c r="I32"/>
  <c r="J32"/>
  <c r="K32"/>
  <c r="L32"/>
  <c r="M32"/>
  <c r="N32"/>
  <c r="O32"/>
  <c r="P32"/>
  <c r="Q32"/>
  <c r="R32"/>
  <c r="S32"/>
  <c r="T32"/>
  <c r="B33"/>
  <c r="C33"/>
  <c r="D33"/>
  <c r="E33"/>
  <c r="F33"/>
  <c r="G33"/>
  <c r="H33"/>
  <c r="I33"/>
  <c r="J33"/>
  <c r="K33"/>
  <c r="L33"/>
  <c r="M33"/>
  <c r="N33"/>
  <c r="O33"/>
  <c r="P33"/>
  <c r="Q33"/>
  <c r="R33"/>
  <c r="S33"/>
  <c r="T33"/>
  <c r="A30"/>
  <c r="A31" s="1"/>
  <c r="A32" s="1"/>
  <c r="A33" s="1"/>
  <c r="A20"/>
  <c r="A21" s="1"/>
  <c r="A22" s="1"/>
  <c r="A23" s="1"/>
  <c r="A24" s="1"/>
  <c r="A25" s="1"/>
  <c r="A26" s="1"/>
  <c r="A27" s="1"/>
  <c r="A28" s="1"/>
  <c r="A29" s="1"/>
  <c r="A5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4"/>
  <c r="R4" s="1"/>
  <c r="B1" a="1"/>
  <c r="T1" s="1"/>
  <c r="B3" a="1"/>
  <c r="L3" s="1"/>
  <c r="G10" i="1"/>
  <c r="G14"/>
  <c r="G8"/>
  <c r="G15"/>
  <c r="B2" i="4" a="1"/>
  <c r="S2" s="1"/>
  <c r="T4" l="1"/>
  <c r="B4"/>
  <c r="C4"/>
  <c r="D4"/>
  <c r="E4"/>
  <c r="G4"/>
  <c r="J4"/>
  <c r="P4"/>
  <c r="S4"/>
  <c r="F4"/>
  <c r="H4"/>
  <c r="I4"/>
  <c r="K4"/>
  <c r="L4"/>
  <c r="M4"/>
  <c r="N4"/>
  <c r="O4"/>
  <c r="Q4"/>
  <c r="B1"/>
  <c r="C1"/>
  <c r="D1"/>
  <c r="E1"/>
  <c r="F1"/>
  <c r="G1"/>
  <c r="H1"/>
  <c r="I1"/>
  <c r="J1"/>
  <c r="K1"/>
  <c r="L1"/>
  <c r="M1"/>
  <c r="N1"/>
  <c r="O1"/>
  <c r="P1"/>
  <c r="Q1"/>
  <c r="R1"/>
  <c r="S1"/>
  <c r="E3"/>
  <c r="F3"/>
  <c r="G3"/>
  <c r="H3"/>
  <c r="K3"/>
  <c r="M3"/>
  <c r="N3"/>
  <c r="O3"/>
  <c r="P3"/>
  <c r="Q3"/>
  <c r="R3"/>
  <c r="S3"/>
  <c r="T3"/>
  <c r="B3"/>
  <c r="C3"/>
  <c r="D3"/>
  <c r="I3"/>
  <c r="J3"/>
  <c r="L2"/>
  <c r="M2"/>
  <c r="B2"/>
  <c r="C2"/>
  <c r="D2"/>
  <c r="E2"/>
  <c r="F2"/>
  <c r="G2"/>
  <c r="H2"/>
  <c r="I2"/>
  <c r="J2"/>
  <c r="K2"/>
  <c r="N2"/>
  <c r="O2"/>
  <c r="P2"/>
  <c r="Q2"/>
  <c r="R2"/>
  <c r="T2"/>
  <c r="T5" l="1"/>
  <c r="R5"/>
  <c r="P5"/>
  <c r="O5"/>
  <c r="M5"/>
  <c r="Q5"/>
  <c r="N5"/>
  <c r="L5"/>
  <c r="K5"/>
  <c r="J5"/>
  <c r="I5"/>
  <c r="H5"/>
  <c r="G5"/>
  <c r="F5"/>
  <c r="E5"/>
  <c r="C5"/>
  <c r="E6"/>
  <c r="S5"/>
  <c r="B5"/>
  <c r="D5"/>
  <c r="R6" l="1"/>
  <c r="D6"/>
  <c r="C6"/>
  <c r="B6"/>
  <c r="Q6"/>
  <c r="O6"/>
  <c r="T6"/>
  <c r="P6"/>
  <c r="I7"/>
  <c r="N6"/>
  <c r="K6"/>
  <c r="J6"/>
  <c r="M6"/>
  <c r="L6"/>
  <c r="S6"/>
  <c r="I6"/>
  <c r="H6"/>
  <c r="G6"/>
  <c r="F6"/>
  <c r="T7" l="1"/>
  <c r="H7"/>
  <c r="P7"/>
  <c r="N8"/>
  <c r="E7"/>
  <c r="D7"/>
  <c r="B7"/>
  <c r="S7"/>
  <c r="G7"/>
  <c r="R7"/>
  <c r="K7"/>
  <c r="Q7"/>
  <c r="O7"/>
  <c r="F7"/>
  <c r="N7"/>
  <c r="M7"/>
  <c r="L7"/>
  <c r="J7"/>
  <c r="C7"/>
  <c r="S8" l="1"/>
  <c r="Q8"/>
  <c r="M8"/>
  <c r="I8"/>
  <c r="K8"/>
  <c r="J8"/>
  <c r="F9"/>
  <c r="L8"/>
  <c r="H8"/>
  <c r="G8"/>
  <c r="F8"/>
  <c r="E8"/>
  <c r="D8"/>
  <c r="C8"/>
  <c r="B8"/>
  <c r="T8"/>
  <c r="P8"/>
  <c r="O8"/>
  <c r="R8"/>
  <c r="D9" l="1"/>
  <c r="H9"/>
  <c r="G9"/>
  <c r="E9"/>
  <c r="N9"/>
  <c r="T9"/>
  <c r="R9"/>
  <c r="P9"/>
  <c r="S9"/>
  <c r="Q9"/>
  <c r="B9"/>
  <c r="O9"/>
  <c r="M9"/>
  <c r="C9"/>
  <c r="L9"/>
  <c r="K9"/>
  <c r="J9"/>
  <c r="I9"/>
</calcChain>
</file>

<file path=xl/sharedStrings.xml><?xml version="1.0" encoding="utf-8"?>
<sst xmlns="http://schemas.openxmlformats.org/spreadsheetml/2006/main" count="126" uniqueCount="88">
  <si>
    <t>Transmission_Lines</t>
  </si>
  <si>
    <t>2010_Capacity_(GW)</t>
  </si>
  <si>
    <t>Losses_(%)</t>
  </si>
  <si>
    <t>Distance_(miles)</t>
  </si>
  <si>
    <t>ECAR_MAAC</t>
  </si>
  <si>
    <t>ECAR_MAIN</t>
  </si>
  <si>
    <t>ECAR_STV</t>
  </si>
  <si>
    <t>ERCOT_SPP</t>
  </si>
  <si>
    <t>MAAC_NY</t>
  </si>
  <si>
    <t>MAAC_STV</t>
  </si>
  <si>
    <t>MAIN_MAPP</t>
  </si>
  <si>
    <t>MAIN_SPP</t>
  </si>
  <si>
    <t>MAPP_SPP</t>
  </si>
  <si>
    <t>MAPP_NWP</t>
  </si>
  <si>
    <t>MAPP_RA</t>
  </si>
  <si>
    <t>NY_NE</t>
  </si>
  <si>
    <t>FL_STV</t>
  </si>
  <si>
    <t>STV_SPP</t>
  </si>
  <si>
    <t>SPP_RA</t>
  </si>
  <si>
    <t>NWP_RA</t>
  </si>
  <si>
    <t>NWP_CNV</t>
  </si>
  <si>
    <t>RA_CNV</t>
  </si>
  <si>
    <t>MAIN_STV</t>
  </si>
  <si>
    <t>ECAR</t>
  </si>
  <si>
    <t>MAAC</t>
  </si>
  <si>
    <t>MAIN</t>
  </si>
  <si>
    <t>STV</t>
  </si>
  <si>
    <t>ERCOT</t>
  </si>
  <si>
    <t>SPP</t>
  </si>
  <si>
    <t>NY</t>
  </si>
  <si>
    <t>MAPP</t>
  </si>
  <si>
    <t>NWP</t>
  </si>
  <si>
    <t>RA</t>
  </si>
  <si>
    <t>NE</t>
  </si>
  <si>
    <t>FL</t>
  </si>
  <si>
    <t>CNV</t>
  </si>
  <si>
    <t>Bus_1</t>
  </si>
  <si>
    <t>Bus_2</t>
  </si>
  <si>
    <t>Generation_Technology</t>
  </si>
  <si>
    <t>Capacity_Factor</t>
  </si>
  <si>
    <t>Investment_Cost_($/kW)</t>
  </si>
  <si>
    <t>Lifespan_(years)</t>
  </si>
  <si>
    <t>Operational_Cost_($/GWh)</t>
  </si>
  <si>
    <t>CO2_(Short_ton/GWh)</t>
  </si>
  <si>
    <t>Nuclear</t>
  </si>
  <si>
    <t>Coal</t>
  </si>
  <si>
    <t>IGCC</t>
  </si>
  <si>
    <t>IPCC</t>
  </si>
  <si>
    <t>NGCC</t>
  </si>
  <si>
    <t>Oil</t>
  </si>
  <si>
    <t>CT</t>
  </si>
  <si>
    <t>PV_Solar</t>
  </si>
  <si>
    <t>PV_Thermal</t>
  </si>
  <si>
    <t>Wind</t>
  </si>
  <si>
    <t>Offshore</t>
  </si>
  <si>
    <t>Geothermal</t>
  </si>
  <si>
    <t>OTEC</t>
  </si>
  <si>
    <t>Tidal</t>
  </si>
  <si>
    <t>Hydro</t>
  </si>
  <si>
    <t>0.1-0.25</t>
  </si>
  <si>
    <t>0.15-0.32</t>
  </si>
  <si>
    <t>0.1-0.5</t>
  </si>
  <si>
    <t>0-0.4</t>
  </si>
  <si>
    <t>3149-7747</t>
  </si>
  <si>
    <t>j</t>
  </si>
  <si>
    <t>Region</t>
  </si>
  <si>
    <t>Base_Demand_(GW)</t>
  </si>
  <si>
    <t>Inland_Wind_CF</t>
  </si>
  <si>
    <t>Offshore_Wind_CF</t>
  </si>
  <si>
    <t>Solar_PV_CF</t>
  </si>
  <si>
    <t>Solar_Thermal_CF</t>
  </si>
  <si>
    <t>Geothermal_investment_cost_($/kW)</t>
  </si>
  <si>
    <t>Full_Region_Name</t>
  </si>
  <si>
    <t>East Central Area Reliability</t>
  </si>
  <si>
    <t>Electric Reliability Council of Texas</t>
  </si>
  <si>
    <t>Mid-Atlantic Area Council</t>
  </si>
  <si>
    <t>Mid-America Interconnected Network</t>
  </si>
  <si>
    <t>Mid-Continent Area Power Pool</t>
  </si>
  <si>
    <t>New York</t>
  </si>
  <si>
    <t>New England</t>
  </si>
  <si>
    <t>Florida</t>
  </si>
  <si>
    <t>Southern_Tennessee Valley</t>
  </si>
  <si>
    <t>Southwest Power Pool</t>
  </si>
  <si>
    <t>Northwest Power Pool</t>
  </si>
  <si>
    <t>Rockey Mountain Area</t>
  </si>
  <si>
    <t>California Nevada</t>
  </si>
  <si>
    <t>Susceptance</t>
  </si>
  <si>
    <t>Capacity MW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</si>
</sst>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opLeftCell="B1" workbookViewId="0">
      <selection activeCell="D7" sqref="D7"/>
    </sheetView>
  </sheetViews>
  <sheetFormatPr defaultRowHeight="15"/>
  <cols>
    <col min="1" max="1" width="18.42578125" bestFit="1" customWidth="1"/>
    <col min="2" max="3" width="18.42578125" customWidth="1"/>
    <col min="4" max="4" width="19.28515625" bestFit="1" customWidth="1"/>
    <col min="5" max="6" width="10.7109375" bestFit="1" customWidth="1"/>
    <col min="7" max="7" width="8.28515625" customWidth="1"/>
  </cols>
  <sheetData>
    <row r="1" spans="1:7">
      <c r="A1" t="s">
        <v>0</v>
      </c>
      <c r="B1" t="s">
        <v>36</v>
      </c>
      <c r="C1" t="s">
        <v>37</v>
      </c>
      <c r="D1" t="s">
        <v>1</v>
      </c>
      <c r="E1" t="s">
        <v>2</v>
      </c>
      <c r="F1" t="s">
        <v>3</v>
      </c>
      <c r="G1" t="s">
        <v>86</v>
      </c>
    </row>
    <row r="2" spans="1:7">
      <c r="A2" t="s">
        <v>4</v>
      </c>
      <c r="B2" t="s">
        <v>23</v>
      </c>
      <c r="C2" t="s">
        <v>24</v>
      </c>
      <c r="D2">
        <v>9.5</v>
      </c>
      <c r="E2">
        <v>5.31</v>
      </c>
      <c r="F2">
        <v>850</v>
      </c>
      <c r="G2">
        <v>14.78</v>
      </c>
    </row>
    <row r="3" spans="1:7">
      <c r="A3" t="s">
        <v>5</v>
      </c>
      <c r="B3" t="s">
        <v>23</v>
      </c>
      <c r="C3" t="s">
        <v>25</v>
      </c>
      <c r="D3">
        <v>12.62</v>
      </c>
      <c r="E3">
        <v>3.54</v>
      </c>
      <c r="F3">
        <v>425</v>
      </c>
      <c r="G3">
        <v>19.63</v>
      </c>
    </row>
    <row r="4" spans="1:7">
      <c r="A4" t="s">
        <v>6</v>
      </c>
      <c r="B4" t="s">
        <v>23</v>
      </c>
      <c r="C4" t="s">
        <v>26</v>
      </c>
      <c r="D4">
        <v>8.58</v>
      </c>
      <c r="E4">
        <v>3.85</v>
      </c>
      <c r="F4">
        <v>500</v>
      </c>
      <c r="G4">
        <v>13.35</v>
      </c>
    </row>
    <row r="5" spans="1:7">
      <c r="A5" t="s">
        <v>7</v>
      </c>
      <c r="B5" t="s">
        <v>27</v>
      </c>
      <c r="C5" t="s">
        <v>28</v>
      </c>
      <c r="D5">
        <v>0.98</v>
      </c>
      <c r="E5">
        <v>3.85</v>
      </c>
      <c r="F5">
        <v>500</v>
      </c>
      <c r="G5">
        <v>1.52</v>
      </c>
    </row>
    <row r="6" spans="1:7">
      <c r="A6" t="s">
        <v>8</v>
      </c>
      <c r="B6" t="s">
        <v>24</v>
      </c>
      <c r="C6" t="s">
        <v>29</v>
      </c>
      <c r="D6">
        <v>3.43</v>
      </c>
      <c r="E6">
        <v>2.81</v>
      </c>
      <c r="F6">
        <v>250</v>
      </c>
      <c r="G6">
        <v>5.34</v>
      </c>
    </row>
    <row r="7" spans="1:7">
      <c r="A7" t="s">
        <v>9</v>
      </c>
      <c r="B7" t="s">
        <v>24</v>
      </c>
      <c r="C7" t="s">
        <v>26</v>
      </c>
      <c r="D7">
        <v>2.6</v>
      </c>
      <c r="E7">
        <v>6.14</v>
      </c>
      <c r="F7">
        <v>1050</v>
      </c>
      <c r="G7">
        <v>4.04</v>
      </c>
    </row>
    <row r="8" spans="1:7">
      <c r="A8" t="s">
        <v>10</v>
      </c>
      <c r="B8" t="s">
        <v>25</v>
      </c>
      <c r="C8" t="s">
        <v>30</v>
      </c>
      <c r="D8">
        <v>1.5</v>
      </c>
      <c r="E8">
        <v>4.4800000000000004</v>
      </c>
      <c r="F8">
        <v>650</v>
      </c>
      <c r="G8">
        <f>2.69*(1.5/1.73)</f>
        <v>2.3323699421965318</v>
      </c>
    </row>
    <row r="9" spans="1:7">
      <c r="A9" t="s">
        <v>22</v>
      </c>
      <c r="B9" t="s">
        <v>25</v>
      </c>
      <c r="C9" t="s">
        <v>26</v>
      </c>
      <c r="D9">
        <v>4.62</v>
      </c>
      <c r="E9">
        <v>5.0999999999999996</v>
      </c>
      <c r="F9">
        <v>800</v>
      </c>
      <c r="G9">
        <v>7.19</v>
      </c>
    </row>
    <row r="10" spans="1:7">
      <c r="A10" t="s">
        <v>11</v>
      </c>
      <c r="B10" t="s">
        <v>25</v>
      </c>
      <c r="C10" t="s">
        <v>28</v>
      </c>
      <c r="D10">
        <v>0.28000000000000003</v>
      </c>
      <c r="E10">
        <v>4.6900000000000004</v>
      </c>
      <c r="F10">
        <v>700</v>
      </c>
      <c r="G10">
        <f>1.87*(D10/1.2)</f>
        <v>0.43633333333333341</v>
      </c>
    </row>
    <row r="11" spans="1:7">
      <c r="A11" t="s">
        <v>12</v>
      </c>
      <c r="B11" t="s">
        <v>30</v>
      </c>
      <c r="C11" t="s">
        <v>28</v>
      </c>
      <c r="D11">
        <v>1.49</v>
      </c>
      <c r="E11">
        <v>5.0999999999999996</v>
      </c>
      <c r="F11">
        <v>800</v>
      </c>
      <c r="G11">
        <v>2.3199999999999998</v>
      </c>
    </row>
    <row r="12" spans="1:7">
      <c r="A12" t="s">
        <v>13</v>
      </c>
      <c r="B12" t="s">
        <v>30</v>
      </c>
      <c r="C12" t="s">
        <v>31</v>
      </c>
      <c r="D12">
        <v>0.2</v>
      </c>
      <c r="E12">
        <v>6.77</v>
      </c>
      <c r="F12">
        <v>1200</v>
      </c>
      <c r="G12">
        <v>0.31</v>
      </c>
    </row>
    <row r="13" spans="1:7">
      <c r="A13" t="s">
        <v>14</v>
      </c>
      <c r="B13" t="s">
        <v>30</v>
      </c>
      <c r="C13" t="s">
        <v>32</v>
      </c>
      <c r="D13">
        <v>0.31</v>
      </c>
      <c r="E13">
        <v>6.35</v>
      </c>
      <c r="F13">
        <v>1100</v>
      </c>
      <c r="G13">
        <v>0.48</v>
      </c>
    </row>
    <row r="14" spans="1:7">
      <c r="A14" t="s">
        <v>15</v>
      </c>
      <c r="B14" t="s">
        <v>29</v>
      </c>
      <c r="C14" t="s">
        <v>33</v>
      </c>
      <c r="D14">
        <v>1.6</v>
      </c>
      <c r="E14">
        <v>3.44</v>
      </c>
      <c r="F14">
        <v>400</v>
      </c>
      <c r="G14">
        <f>2.93*(1.6/1.89)</f>
        <v>2.4804232804232806</v>
      </c>
    </row>
    <row r="15" spans="1:7">
      <c r="A15" t="s">
        <v>16</v>
      </c>
      <c r="B15" t="s">
        <v>34</v>
      </c>
      <c r="C15" t="s">
        <v>26</v>
      </c>
      <c r="D15">
        <v>2</v>
      </c>
      <c r="E15">
        <v>3.85</v>
      </c>
      <c r="F15">
        <v>500</v>
      </c>
      <c r="G15">
        <f>5.6*(2/3.6)</f>
        <v>3.1111111111111112</v>
      </c>
    </row>
    <row r="16" spans="1:7">
      <c r="A16" t="s">
        <v>17</v>
      </c>
      <c r="B16" t="s">
        <v>26</v>
      </c>
      <c r="C16" t="s">
        <v>28</v>
      </c>
      <c r="D16">
        <v>5.61</v>
      </c>
      <c r="E16">
        <v>5.0199999999999996</v>
      </c>
      <c r="F16">
        <v>780</v>
      </c>
      <c r="G16">
        <v>8.73</v>
      </c>
    </row>
    <row r="17" spans="1:7">
      <c r="A17" t="s">
        <v>18</v>
      </c>
      <c r="B17" t="s">
        <v>28</v>
      </c>
      <c r="C17" t="s">
        <v>32</v>
      </c>
      <c r="D17">
        <v>0.4</v>
      </c>
      <c r="E17">
        <v>4.4800000000000004</v>
      </c>
      <c r="F17">
        <v>650</v>
      </c>
      <c r="G17">
        <v>0.62</v>
      </c>
    </row>
    <row r="18" spans="1:7">
      <c r="A18" t="s">
        <v>19</v>
      </c>
      <c r="B18" t="s">
        <v>31</v>
      </c>
      <c r="C18" t="s">
        <v>32</v>
      </c>
      <c r="D18">
        <v>1.31</v>
      </c>
      <c r="E18">
        <v>5.94</v>
      </c>
      <c r="F18">
        <v>1000</v>
      </c>
      <c r="G18">
        <v>2.0699999999999998</v>
      </c>
    </row>
    <row r="19" spans="1:7">
      <c r="A19" t="s">
        <v>20</v>
      </c>
      <c r="B19" t="s">
        <v>31</v>
      </c>
      <c r="C19" t="s">
        <v>35</v>
      </c>
      <c r="D19">
        <v>9.18</v>
      </c>
      <c r="E19">
        <v>5.52</v>
      </c>
      <c r="F19">
        <v>900</v>
      </c>
      <c r="G19">
        <v>14.28</v>
      </c>
    </row>
    <row r="20" spans="1:7">
      <c r="A20" t="s">
        <v>21</v>
      </c>
      <c r="B20" t="s">
        <v>32</v>
      </c>
      <c r="C20" t="s">
        <v>35</v>
      </c>
      <c r="D20">
        <v>8.31</v>
      </c>
      <c r="E20">
        <v>5.73</v>
      </c>
      <c r="F20">
        <v>950</v>
      </c>
      <c r="G20">
        <v>12.94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C21" sqref="C21"/>
    </sheetView>
  </sheetViews>
  <sheetFormatPr defaultRowHeight="15"/>
  <cols>
    <col min="1" max="1" width="22.5703125" bestFit="1" customWidth="1"/>
    <col min="2" max="2" width="15" bestFit="1" customWidth="1"/>
    <col min="3" max="3" width="23.5703125" bestFit="1" customWidth="1"/>
    <col min="4" max="4" width="15.7109375" bestFit="1" customWidth="1"/>
    <col min="5" max="5" width="25.5703125" bestFit="1" customWidth="1"/>
    <col min="6" max="6" width="21.140625" bestFit="1" customWidth="1"/>
  </cols>
  <sheetData>
    <row r="1" spans="1:6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</row>
    <row r="2" spans="1:6">
      <c r="A2" t="s">
        <v>44</v>
      </c>
      <c r="B2">
        <v>0.95</v>
      </c>
      <c r="C2">
        <v>3156</v>
      </c>
      <c r="D2">
        <v>60</v>
      </c>
      <c r="E2">
        <v>2.349E-3</v>
      </c>
      <c r="F2">
        <v>8.51</v>
      </c>
    </row>
    <row r="3" spans="1:6">
      <c r="A3" t="s">
        <v>45</v>
      </c>
      <c r="B3">
        <v>0.85</v>
      </c>
      <c r="C3">
        <v>1788</v>
      </c>
      <c r="D3">
        <v>40</v>
      </c>
      <c r="E3">
        <v>2.4039999999999999E-3</v>
      </c>
      <c r="F3">
        <v>919.35</v>
      </c>
    </row>
    <row r="4" spans="1:6">
      <c r="A4" t="s">
        <v>46</v>
      </c>
      <c r="B4">
        <v>0.85</v>
      </c>
      <c r="C4">
        <v>2673</v>
      </c>
      <c r="D4">
        <v>40</v>
      </c>
      <c r="E4">
        <v>2.1589999999999999E-3</v>
      </c>
      <c r="F4">
        <v>865.1</v>
      </c>
    </row>
    <row r="5" spans="1:6">
      <c r="A5" t="s">
        <v>47</v>
      </c>
      <c r="B5">
        <v>0.85</v>
      </c>
      <c r="C5">
        <v>3311</v>
      </c>
      <c r="D5">
        <v>30</v>
      </c>
      <c r="E5">
        <v>1.1884E-2</v>
      </c>
      <c r="F5">
        <v>0</v>
      </c>
    </row>
    <row r="6" spans="1:6">
      <c r="A6" t="s">
        <v>48</v>
      </c>
      <c r="B6">
        <v>0.61</v>
      </c>
      <c r="C6">
        <v>827</v>
      </c>
      <c r="D6">
        <v>30</v>
      </c>
      <c r="E6">
        <v>2.591E-3</v>
      </c>
      <c r="F6">
        <v>407.07</v>
      </c>
    </row>
    <row r="7" spans="1:6">
      <c r="A7" t="s">
        <v>49</v>
      </c>
      <c r="B7">
        <v>0.85</v>
      </c>
      <c r="C7">
        <v>1655</v>
      </c>
      <c r="D7">
        <v>30</v>
      </c>
      <c r="E7">
        <v>3.0479999999999999E-3</v>
      </c>
      <c r="F7">
        <v>808.1</v>
      </c>
    </row>
    <row r="8" spans="1:6">
      <c r="A8" t="s">
        <v>50</v>
      </c>
      <c r="B8">
        <v>0.2</v>
      </c>
      <c r="C8">
        <v>551</v>
      </c>
      <c r="D8">
        <v>30</v>
      </c>
      <c r="E8">
        <v>3.6540000000000001E-3</v>
      </c>
      <c r="F8">
        <v>555.69000000000005</v>
      </c>
    </row>
    <row r="9" spans="1:6">
      <c r="A9" t="s">
        <v>51</v>
      </c>
      <c r="B9" t="s">
        <v>59</v>
      </c>
      <c r="C9">
        <v>4603</v>
      </c>
      <c r="D9">
        <v>30</v>
      </c>
      <c r="E9">
        <v>0</v>
      </c>
      <c r="F9">
        <v>0</v>
      </c>
    </row>
    <row r="10" spans="1:6">
      <c r="A10" t="s">
        <v>52</v>
      </c>
      <c r="B10" t="s">
        <v>60</v>
      </c>
      <c r="C10">
        <v>3617</v>
      </c>
      <c r="D10">
        <v>30</v>
      </c>
      <c r="E10">
        <v>1E-3</v>
      </c>
      <c r="F10">
        <v>0</v>
      </c>
    </row>
    <row r="11" spans="1:6">
      <c r="A11" t="s">
        <v>53</v>
      </c>
      <c r="B11" t="s">
        <v>61</v>
      </c>
      <c r="C11">
        <v>1150</v>
      </c>
      <c r="D11">
        <v>25</v>
      </c>
      <c r="E11">
        <v>2.6800000000000001E-4</v>
      </c>
      <c r="F11">
        <v>0</v>
      </c>
    </row>
    <row r="12" spans="1:6">
      <c r="A12" t="s">
        <v>54</v>
      </c>
      <c r="B12" t="s">
        <v>62</v>
      </c>
      <c r="C12">
        <v>2662</v>
      </c>
      <c r="D12">
        <v>25</v>
      </c>
      <c r="E12">
        <v>0</v>
      </c>
      <c r="F12">
        <v>0</v>
      </c>
    </row>
    <row r="13" spans="1:6">
      <c r="A13" t="s">
        <v>55</v>
      </c>
      <c r="B13">
        <v>0.9</v>
      </c>
      <c r="C13" t="s">
        <v>63</v>
      </c>
      <c r="D13">
        <v>50</v>
      </c>
      <c r="E13">
        <v>0</v>
      </c>
      <c r="F13">
        <v>123.57</v>
      </c>
    </row>
    <row r="14" spans="1:6">
      <c r="A14" t="s">
        <v>56</v>
      </c>
      <c r="B14">
        <v>0.3</v>
      </c>
      <c r="C14">
        <v>6163</v>
      </c>
      <c r="D14">
        <v>50</v>
      </c>
      <c r="E14">
        <v>0</v>
      </c>
      <c r="F14">
        <v>0</v>
      </c>
    </row>
    <row r="15" spans="1:6">
      <c r="A15" t="s">
        <v>57</v>
      </c>
      <c r="B15">
        <v>0.3</v>
      </c>
      <c r="C15">
        <v>18286</v>
      </c>
      <c r="D15">
        <v>50</v>
      </c>
      <c r="E15">
        <v>0</v>
      </c>
      <c r="F15">
        <v>0</v>
      </c>
    </row>
    <row r="16" spans="1:6">
      <c r="A16" t="s">
        <v>58</v>
      </c>
      <c r="B16">
        <v>0.5</v>
      </c>
      <c r="C16">
        <v>4594</v>
      </c>
      <c r="D16">
        <v>100</v>
      </c>
      <c r="E16">
        <v>2.8349999999999998E-3</v>
      </c>
      <c r="F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63"/>
  <sheetViews>
    <sheetView tabSelected="1" topLeftCell="A3" workbookViewId="0">
      <selection activeCell="B3" sqref="B3:T33"/>
    </sheetView>
  </sheetViews>
  <sheetFormatPr defaultRowHeight="15"/>
  <cols>
    <col min="2" max="2" width="12" bestFit="1" customWidth="1"/>
    <col min="3" max="3" width="11.5703125" bestFit="1" customWidth="1"/>
    <col min="4" max="4" width="9.85546875" bestFit="1" customWidth="1"/>
    <col min="5" max="5" width="11" bestFit="1" customWidth="1"/>
    <col min="6" max="6" width="9.85546875" bestFit="1" customWidth="1"/>
    <col min="7" max="7" width="10.7109375" bestFit="1" customWidth="1"/>
    <col min="8" max="8" width="12.28515625" bestFit="1" customWidth="1"/>
    <col min="9" max="9" width="10.28515625" bestFit="1" customWidth="1"/>
    <col min="10" max="10" width="12" bestFit="1" customWidth="1"/>
    <col min="11" max="11" width="10.5703125" bestFit="1" customWidth="1"/>
    <col min="12" max="12" width="11.7109375" bestFit="1" customWidth="1"/>
  </cols>
  <sheetData>
    <row r="1" spans="1:21">
      <c r="A1" t="s">
        <v>87</v>
      </c>
      <c r="B1">
        <f t="array" ref="B1:T1">TRANSPOSE(Transmission_Attributes!D2:D20)</f>
        <v>9.5</v>
      </c>
      <c r="C1">
        <v>12.62</v>
      </c>
      <c r="D1">
        <v>8.58</v>
      </c>
      <c r="E1">
        <v>0.98</v>
      </c>
      <c r="F1">
        <v>3.43</v>
      </c>
      <c r="G1">
        <v>2.6</v>
      </c>
      <c r="H1">
        <v>1.5</v>
      </c>
      <c r="I1">
        <v>4.62</v>
      </c>
      <c r="J1">
        <v>0.28000000000000003</v>
      </c>
      <c r="K1">
        <v>1.49</v>
      </c>
      <c r="L1">
        <v>0.2</v>
      </c>
      <c r="M1">
        <v>0.31</v>
      </c>
      <c r="N1">
        <v>1.6</v>
      </c>
      <c r="O1">
        <v>2</v>
      </c>
      <c r="P1">
        <v>5.61</v>
      </c>
      <c r="Q1">
        <v>0.4</v>
      </c>
      <c r="R1">
        <v>1.31</v>
      </c>
      <c r="S1">
        <v>9.18</v>
      </c>
      <c r="T1">
        <v>8.31</v>
      </c>
    </row>
    <row r="2" spans="1:21">
      <c r="B2" t="str">
        <f t="array" ref="B2:T2">TRANSPOSE(Transmission_Attributes!A2:A20)</f>
        <v>ECAR_MAAC</v>
      </c>
      <c r="C2" t="str">
        <v>ECAR_MAIN</v>
      </c>
      <c r="D2" t="str">
        <v>ECAR_STV</v>
      </c>
      <c r="E2" t="str">
        <v>ERCOT_SPP</v>
      </c>
      <c r="F2" t="str">
        <v>MAAC_NY</v>
      </c>
      <c r="G2" t="str">
        <v>MAAC_STV</v>
      </c>
      <c r="H2" t="str">
        <v>MAIN_MAPP</v>
      </c>
      <c r="I2" t="str">
        <v>MAIN_STV</v>
      </c>
      <c r="J2" t="str">
        <v>MAIN_SPP</v>
      </c>
      <c r="K2" t="str">
        <v>MAPP_SPP</v>
      </c>
      <c r="L2" t="str">
        <v>MAPP_NWP</v>
      </c>
      <c r="M2" t="str">
        <v>MAPP_RA</v>
      </c>
      <c r="N2" t="str">
        <v>NY_NE</v>
      </c>
      <c r="O2" t="str">
        <v>FL_STV</v>
      </c>
      <c r="P2" t="str">
        <v>STV_SPP</v>
      </c>
      <c r="Q2" t="str">
        <v>SPP_RA</v>
      </c>
      <c r="R2" t="str">
        <v>NWP_RA</v>
      </c>
      <c r="S2" t="str">
        <v>NWP_CNV</v>
      </c>
      <c r="T2" t="str">
        <v>RA_CNV</v>
      </c>
    </row>
    <row r="3" spans="1:21">
      <c r="A3">
        <v>0</v>
      </c>
      <c r="B3" s="1">
        <f t="array" ref="B3:T3">TRANSPOSE(Transmission_Attributes!G2:G20)</f>
        <v>14.78</v>
      </c>
      <c r="C3" s="1">
        <v>19.63</v>
      </c>
      <c r="D3" s="1">
        <v>13.35</v>
      </c>
      <c r="E3" s="1">
        <v>1.52</v>
      </c>
      <c r="F3" s="1">
        <v>5.34</v>
      </c>
      <c r="G3" s="1">
        <v>4.04</v>
      </c>
      <c r="H3" s="1">
        <v>2.3323699421965318</v>
      </c>
      <c r="I3" s="1">
        <v>7.19</v>
      </c>
      <c r="J3" s="1">
        <v>0.43633333333333341</v>
      </c>
      <c r="K3" s="1">
        <v>2.3199999999999998</v>
      </c>
      <c r="L3" s="1">
        <v>0.31</v>
      </c>
      <c r="M3" s="1">
        <v>0.48</v>
      </c>
      <c r="N3" s="1">
        <v>2.4804232804232806</v>
      </c>
      <c r="O3" s="1">
        <v>3.1111111111111112</v>
      </c>
      <c r="P3" s="1">
        <v>8.73</v>
      </c>
      <c r="Q3" s="1">
        <v>0.62</v>
      </c>
      <c r="R3" s="1">
        <v>2.0699999999999998</v>
      </c>
      <c r="S3" s="1">
        <v>14.28</v>
      </c>
      <c r="T3" s="1">
        <v>12.94</v>
      </c>
    </row>
    <row r="4" spans="1:21">
      <c r="A4">
        <f>A3+300</f>
        <v>300</v>
      </c>
      <c r="B4" s="1">
        <f>((($A4/1000)+B$1)/B$1)*B$3</f>
        <v>15.246736842105264</v>
      </c>
      <c r="C4" s="1">
        <f t="shared" ref="C4:T18" si="0">((($A4/1000)+C$1)/C$1)*C$3</f>
        <v>20.096640253565766</v>
      </c>
      <c r="D4" s="1">
        <f t="shared" si="0"/>
        <v>13.816783216783216</v>
      </c>
      <c r="E4" s="1">
        <f t="shared" si="0"/>
        <v>1.9853061224489799</v>
      </c>
      <c r="F4" s="1">
        <f t="shared" si="0"/>
        <v>5.8070553935860048</v>
      </c>
      <c r="G4" s="1">
        <f t="shared" si="0"/>
        <v>4.506153846153846</v>
      </c>
      <c r="H4" s="1">
        <f t="shared" si="0"/>
        <v>2.7988439306358379</v>
      </c>
      <c r="I4" s="1">
        <f t="shared" si="0"/>
        <v>7.6568831168831171</v>
      </c>
      <c r="J4" s="1">
        <f t="shared" si="0"/>
        <v>0.9038333333333336</v>
      </c>
      <c r="K4" s="1">
        <f t="shared" si="0"/>
        <v>2.787114093959731</v>
      </c>
      <c r="L4" s="1">
        <f t="shared" si="0"/>
        <v>0.77500000000000002</v>
      </c>
      <c r="M4" s="1">
        <f t="shared" si="0"/>
        <v>0.94451612903225801</v>
      </c>
      <c r="N4" s="1">
        <f t="shared" si="0"/>
        <v>2.9455026455026458</v>
      </c>
      <c r="O4" s="1">
        <f t="shared" si="0"/>
        <v>3.5777777777777775</v>
      </c>
      <c r="P4" s="1">
        <f t="shared" si="0"/>
        <v>9.1968449197860966</v>
      </c>
      <c r="Q4" s="1">
        <f t="shared" si="0"/>
        <v>1.085</v>
      </c>
      <c r="R4" s="1">
        <f t="shared" si="0"/>
        <v>2.5440458015267171</v>
      </c>
      <c r="S4" s="1">
        <f t="shared" si="0"/>
        <v>14.746666666666668</v>
      </c>
      <c r="T4" s="1">
        <f t="shared" si="0"/>
        <v>13.407148014440434</v>
      </c>
    </row>
    <row r="5" spans="1:21">
      <c r="A5">
        <f t="shared" ref="A5:A34" si="1">A4+300</f>
        <v>600</v>
      </c>
      <c r="B5" s="1">
        <f t="shared" ref="B5:Q34" si="2">((($A5/1000)+B$1)/B$1)*B$3</f>
        <v>15.713473684210525</v>
      </c>
      <c r="C5" s="1">
        <f t="shared" si="0"/>
        <v>20.563280507131537</v>
      </c>
      <c r="D5" s="1">
        <f t="shared" si="0"/>
        <v>14.283566433566431</v>
      </c>
      <c r="E5" s="1">
        <f t="shared" si="0"/>
        <v>2.4506122448979593</v>
      </c>
      <c r="F5" s="1">
        <f t="shared" si="0"/>
        <v>6.2741107871720114</v>
      </c>
      <c r="G5" s="1">
        <f t="shared" si="0"/>
        <v>4.9723076923076928</v>
      </c>
      <c r="H5" s="1">
        <f t="shared" si="0"/>
        <v>3.2653179190751449</v>
      </c>
      <c r="I5" s="1">
        <f t="shared" si="0"/>
        <v>8.1237662337662329</v>
      </c>
      <c r="J5" s="1">
        <f t="shared" si="0"/>
        <v>1.3713333333333335</v>
      </c>
      <c r="K5" s="1">
        <f t="shared" si="0"/>
        <v>3.2542281879194626</v>
      </c>
      <c r="L5" s="1">
        <f t="shared" si="0"/>
        <v>1.24</v>
      </c>
      <c r="M5" s="1">
        <f t="shared" si="0"/>
        <v>1.4090322580645158</v>
      </c>
      <c r="N5" s="1">
        <f t="shared" si="0"/>
        <v>3.410582010582011</v>
      </c>
      <c r="O5" s="1">
        <f t="shared" si="0"/>
        <v>4.0444444444444443</v>
      </c>
      <c r="P5" s="1">
        <f t="shared" si="0"/>
        <v>9.6636898395721929</v>
      </c>
      <c r="Q5" s="1">
        <f t="shared" si="0"/>
        <v>1.55</v>
      </c>
      <c r="R5" s="1">
        <f t="shared" si="0"/>
        <v>3.0180916030534353</v>
      </c>
      <c r="S5" s="1">
        <f t="shared" si="0"/>
        <v>15.213333333333333</v>
      </c>
      <c r="T5" s="1">
        <f t="shared" si="0"/>
        <v>13.874296028880865</v>
      </c>
    </row>
    <row r="6" spans="1:21">
      <c r="A6">
        <f t="shared" si="1"/>
        <v>900</v>
      </c>
      <c r="B6" s="1">
        <f t="shared" si="2"/>
        <v>16.18021052631579</v>
      </c>
      <c r="C6" s="1">
        <f t="shared" si="0"/>
        <v>21.029920760697305</v>
      </c>
      <c r="D6" s="1">
        <f t="shared" si="0"/>
        <v>14.750349650349651</v>
      </c>
      <c r="E6" s="1">
        <f t="shared" si="0"/>
        <v>2.9159183673469387</v>
      </c>
      <c r="F6" s="1">
        <f t="shared" si="0"/>
        <v>6.7411661807580172</v>
      </c>
      <c r="G6" s="1">
        <f t="shared" si="0"/>
        <v>5.4384615384615378</v>
      </c>
      <c r="H6" s="1">
        <f t="shared" si="0"/>
        <v>3.7317919075144506</v>
      </c>
      <c r="I6" s="1">
        <f t="shared" si="0"/>
        <v>8.5906493506493522</v>
      </c>
      <c r="J6" s="1">
        <f t="shared" si="0"/>
        <v>1.8388333333333338</v>
      </c>
      <c r="K6" s="1">
        <f t="shared" si="0"/>
        <v>3.7213422818791946</v>
      </c>
      <c r="L6" s="1">
        <f t="shared" si="0"/>
        <v>1.7050000000000001</v>
      </c>
      <c r="M6" s="1">
        <f t="shared" si="0"/>
        <v>1.8735483870967742</v>
      </c>
      <c r="N6" s="1">
        <f t="shared" si="0"/>
        <v>3.8756613756613758</v>
      </c>
      <c r="O6" s="1">
        <f t="shared" si="0"/>
        <v>4.5111111111111111</v>
      </c>
      <c r="P6" s="1">
        <f t="shared" si="0"/>
        <v>10.130534759358289</v>
      </c>
      <c r="Q6" s="1">
        <f t="shared" si="0"/>
        <v>2.0150000000000001</v>
      </c>
      <c r="R6" s="1">
        <f t="shared" si="0"/>
        <v>3.4921374045801521</v>
      </c>
      <c r="S6" s="1">
        <f t="shared" si="0"/>
        <v>15.680000000000001</v>
      </c>
      <c r="T6" s="1">
        <f t="shared" si="0"/>
        <v>14.3414440433213</v>
      </c>
    </row>
    <row r="7" spans="1:21">
      <c r="A7">
        <f t="shared" si="1"/>
        <v>1200</v>
      </c>
      <c r="B7" s="1">
        <f t="shared" si="2"/>
        <v>16.646947368421053</v>
      </c>
      <c r="C7" s="1">
        <f t="shared" si="0"/>
        <v>21.496561014263072</v>
      </c>
      <c r="D7" s="1">
        <f t="shared" si="0"/>
        <v>15.217132867132866</v>
      </c>
      <c r="E7" s="1">
        <f t="shared" si="0"/>
        <v>3.3812244897959176</v>
      </c>
      <c r="F7" s="1">
        <f t="shared" si="0"/>
        <v>7.2082215743440221</v>
      </c>
      <c r="G7" s="1">
        <f t="shared" si="0"/>
        <v>5.9046153846153846</v>
      </c>
      <c r="H7" s="1">
        <f t="shared" si="0"/>
        <v>4.1982658959537575</v>
      </c>
      <c r="I7" s="1">
        <f t="shared" si="0"/>
        <v>9.057532467532468</v>
      </c>
      <c r="J7" s="1">
        <f t="shared" si="0"/>
        <v>2.3063333333333338</v>
      </c>
      <c r="K7" s="1">
        <f t="shared" si="0"/>
        <v>4.1884563758389257</v>
      </c>
      <c r="L7" s="1">
        <f t="shared" si="0"/>
        <v>2.17</v>
      </c>
      <c r="M7" s="1">
        <f t="shared" si="0"/>
        <v>2.3380645161290321</v>
      </c>
      <c r="N7" s="1">
        <f t="shared" si="0"/>
        <v>4.340740740740741</v>
      </c>
      <c r="O7" s="1">
        <f t="shared" si="0"/>
        <v>4.9777777777777779</v>
      </c>
      <c r="P7" s="1">
        <f t="shared" si="0"/>
        <v>10.597379679144385</v>
      </c>
      <c r="Q7" s="1">
        <f t="shared" si="0"/>
        <v>2.48</v>
      </c>
      <c r="R7" s="1">
        <f t="shared" si="0"/>
        <v>3.9661832061068694</v>
      </c>
      <c r="S7" s="1">
        <f t="shared" si="0"/>
        <v>16.146666666666665</v>
      </c>
      <c r="T7" s="1">
        <f t="shared" si="0"/>
        <v>14.80859205776173</v>
      </c>
    </row>
    <row r="8" spans="1:21">
      <c r="A8">
        <f t="shared" si="1"/>
        <v>1500</v>
      </c>
      <c r="B8" s="1">
        <f t="shared" si="2"/>
        <v>17.113684210526316</v>
      </c>
      <c r="C8" s="1">
        <f t="shared" si="0"/>
        <v>21.96320126782884</v>
      </c>
      <c r="D8" s="1">
        <f t="shared" si="0"/>
        <v>15.683916083916083</v>
      </c>
      <c r="E8" s="1">
        <f t="shared" si="0"/>
        <v>3.8465306122448983</v>
      </c>
      <c r="F8" s="1">
        <f t="shared" si="0"/>
        <v>7.6752769679300279</v>
      </c>
      <c r="G8" s="1">
        <f t="shared" si="0"/>
        <v>6.3707692307692296</v>
      </c>
      <c r="H8" s="1">
        <f t="shared" si="0"/>
        <v>4.6647398843930636</v>
      </c>
      <c r="I8" s="1">
        <f t="shared" si="0"/>
        <v>9.5244155844155856</v>
      </c>
      <c r="J8" s="1">
        <f t="shared" si="0"/>
        <v>2.7738333333333336</v>
      </c>
      <c r="K8" s="1">
        <f t="shared" si="0"/>
        <v>4.6555704697986577</v>
      </c>
      <c r="L8" s="1">
        <f t="shared" si="0"/>
        <v>2.6349999999999998</v>
      </c>
      <c r="M8" s="1">
        <f t="shared" si="0"/>
        <v>2.8025806451612905</v>
      </c>
      <c r="N8" s="1">
        <f t="shared" si="0"/>
        <v>4.8058201058201062</v>
      </c>
      <c r="O8" s="1">
        <f t="shared" si="0"/>
        <v>5.4444444444444446</v>
      </c>
      <c r="P8" s="1">
        <f t="shared" si="0"/>
        <v>11.064224598930481</v>
      </c>
      <c r="Q8" s="1">
        <f t="shared" si="0"/>
        <v>2.9449999999999994</v>
      </c>
      <c r="R8" s="1">
        <f t="shared" si="0"/>
        <v>4.4402290076335875</v>
      </c>
      <c r="S8" s="1">
        <f t="shared" si="0"/>
        <v>16.613333333333333</v>
      </c>
      <c r="T8" s="1">
        <f t="shared" si="0"/>
        <v>15.275740072202165</v>
      </c>
    </row>
    <row r="9" spans="1:21">
      <c r="A9">
        <f t="shared" si="1"/>
        <v>1800</v>
      </c>
      <c r="B9" s="1">
        <f t="shared" si="2"/>
        <v>17.580421052631582</v>
      </c>
      <c r="C9" s="1">
        <f t="shared" si="0"/>
        <v>22.429841521394614</v>
      </c>
      <c r="D9" s="1">
        <f t="shared" si="0"/>
        <v>16.150699300699301</v>
      </c>
      <c r="E9" s="1">
        <f t="shared" si="0"/>
        <v>4.3118367346938777</v>
      </c>
      <c r="F9" s="1">
        <f t="shared" si="0"/>
        <v>8.1423323615160346</v>
      </c>
      <c r="G9" s="1">
        <f t="shared" si="0"/>
        <v>6.8369230769230773</v>
      </c>
      <c r="H9" s="1">
        <f t="shared" si="0"/>
        <v>5.1312138728323697</v>
      </c>
      <c r="I9" s="1">
        <f t="shared" si="0"/>
        <v>9.9912987012987013</v>
      </c>
      <c r="J9" s="1">
        <f t="shared" si="0"/>
        <v>3.2413333333333334</v>
      </c>
      <c r="K9" s="1">
        <f t="shared" si="0"/>
        <v>5.1226845637583889</v>
      </c>
      <c r="L9" s="1">
        <f t="shared" si="0"/>
        <v>3.1</v>
      </c>
      <c r="M9" s="1">
        <f t="shared" si="0"/>
        <v>3.2670967741935479</v>
      </c>
      <c r="N9" s="1">
        <f t="shared" si="0"/>
        <v>5.2708994708994714</v>
      </c>
      <c r="O9" s="1">
        <f t="shared" si="0"/>
        <v>5.9111111111111105</v>
      </c>
      <c r="P9" s="1">
        <f t="shared" si="0"/>
        <v>11.531069518716578</v>
      </c>
      <c r="Q9" s="1">
        <f t="shared" si="0"/>
        <v>3.41</v>
      </c>
      <c r="R9" s="1">
        <f t="shared" si="0"/>
        <v>4.9142748091603048</v>
      </c>
      <c r="S9" s="1">
        <f t="shared" si="0"/>
        <v>17.080000000000002</v>
      </c>
      <c r="T9" s="1">
        <f t="shared" si="0"/>
        <v>15.742888086642598</v>
      </c>
    </row>
    <row r="10" spans="1:21">
      <c r="A10">
        <f t="shared" si="1"/>
        <v>2100</v>
      </c>
      <c r="B10" s="1">
        <f t="shared" ref="B10:Q33" si="3">((($A10/1000)+B$1)/B$1)*B$3</f>
        <v>18.047157894736841</v>
      </c>
      <c r="C10" s="1">
        <f t="shared" si="3"/>
        <v>22.896481774960378</v>
      </c>
      <c r="D10" s="1">
        <f t="shared" si="3"/>
        <v>16.617482517482518</v>
      </c>
      <c r="E10" s="1">
        <f t="shared" si="3"/>
        <v>4.7771428571428567</v>
      </c>
      <c r="F10" s="1">
        <f t="shared" si="3"/>
        <v>8.6093877551020412</v>
      </c>
      <c r="G10" s="1">
        <f t="shared" si="3"/>
        <v>7.3030769230769232</v>
      </c>
      <c r="H10" s="1">
        <f t="shared" si="3"/>
        <v>5.5976878612716758</v>
      </c>
      <c r="I10" s="1">
        <f t="shared" si="3"/>
        <v>10.458181818181819</v>
      </c>
      <c r="J10" s="1">
        <f t="shared" si="3"/>
        <v>3.7088333333333332</v>
      </c>
      <c r="K10" s="1">
        <f t="shared" si="3"/>
        <v>5.58979865771812</v>
      </c>
      <c r="L10" s="1">
        <f t="shared" si="3"/>
        <v>3.5649999999999999</v>
      </c>
      <c r="M10" s="1">
        <f t="shared" si="3"/>
        <v>3.7316129032258063</v>
      </c>
      <c r="N10" s="1">
        <f t="shared" si="3"/>
        <v>5.7359788359788366</v>
      </c>
      <c r="O10" s="1">
        <f t="shared" si="3"/>
        <v>6.3777777777777773</v>
      </c>
      <c r="P10" s="1">
        <f t="shared" si="3"/>
        <v>11.997914438502676</v>
      </c>
      <c r="Q10" s="1">
        <f t="shared" si="3"/>
        <v>3.875</v>
      </c>
      <c r="R10" s="1">
        <f t="shared" ref="R10:T33" si="4">((($A10/1000)+R$1)/R$1)*R$3</f>
        <v>5.3883206106870221</v>
      </c>
      <c r="S10" s="1">
        <f t="shared" si="4"/>
        <v>17.546666666666667</v>
      </c>
      <c r="T10" s="1">
        <f t="shared" si="4"/>
        <v>16.210036101083034</v>
      </c>
    </row>
    <row r="11" spans="1:21">
      <c r="A11">
        <f t="shared" si="1"/>
        <v>2400</v>
      </c>
      <c r="B11" s="1">
        <f t="shared" si="3"/>
        <v>18.513894736842108</v>
      </c>
      <c r="C11" s="1">
        <f t="shared" si="3"/>
        <v>23.363122028526149</v>
      </c>
      <c r="D11" s="1">
        <f t="shared" si="3"/>
        <v>17.084265734265735</v>
      </c>
      <c r="E11" s="1">
        <f t="shared" si="3"/>
        <v>5.2424489795918365</v>
      </c>
      <c r="F11" s="1">
        <f t="shared" si="3"/>
        <v>9.0764431486880461</v>
      </c>
      <c r="G11" s="1">
        <f t="shared" si="3"/>
        <v>7.7692307692307683</v>
      </c>
      <c r="H11" s="1">
        <f t="shared" si="3"/>
        <v>6.0641618497109828</v>
      </c>
      <c r="I11" s="1">
        <f t="shared" si="3"/>
        <v>10.925064935064935</v>
      </c>
      <c r="J11" s="1">
        <f t="shared" si="3"/>
        <v>4.176333333333333</v>
      </c>
      <c r="K11" s="1">
        <f t="shared" si="3"/>
        <v>6.056912751677852</v>
      </c>
      <c r="L11" s="1">
        <f t="shared" si="3"/>
        <v>4.03</v>
      </c>
      <c r="M11" s="1">
        <f t="shared" si="3"/>
        <v>4.1961290322580647</v>
      </c>
      <c r="N11" s="1">
        <f t="shared" si="3"/>
        <v>6.2010582010582018</v>
      </c>
      <c r="O11" s="1">
        <f t="shared" si="3"/>
        <v>6.844444444444445</v>
      </c>
      <c r="P11" s="1">
        <f t="shared" si="3"/>
        <v>12.46475935828877</v>
      </c>
      <c r="Q11" s="1">
        <f t="shared" si="3"/>
        <v>4.34</v>
      </c>
      <c r="R11" s="1">
        <f t="shared" si="4"/>
        <v>5.8623664122137402</v>
      </c>
      <c r="S11" s="1">
        <f t="shared" si="4"/>
        <v>18.013333333333332</v>
      </c>
      <c r="T11" s="1">
        <f t="shared" si="4"/>
        <v>16.677184115523467</v>
      </c>
    </row>
    <row r="12" spans="1:21">
      <c r="A12">
        <f t="shared" si="1"/>
        <v>2700</v>
      </c>
      <c r="B12" s="1">
        <f t="shared" si="3"/>
        <v>18.980631578947367</v>
      </c>
      <c r="C12" s="1">
        <f t="shared" si="3"/>
        <v>23.82976228209192</v>
      </c>
      <c r="D12" s="1">
        <f t="shared" si="3"/>
        <v>17.551048951048951</v>
      </c>
      <c r="E12" s="1">
        <f t="shared" si="3"/>
        <v>5.7077551020408164</v>
      </c>
      <c r="F12" s="1">
        <f t="shared" si="3"/>
        <v>9.5434985422740528</v>
      </c>
      <c r="G12" s="1">
        <f t="shared" si="3"/>
        <v>8.235384615384616</v>
      </c>
      <c r="H12" s="1">
        <f t="shared" si="3"/>
        <v>6.5306358381502898</v>
      </c>
      <c r="I12" s="1">
        <f t="shared" si="3"/>
        <v>11.391948051948054</v>
      </c>
      <c r="J12" s="1">
        <f t="shared" si="3"/>
        <v>4.643833333333335</v>
      </c>
      <c r="K12" s="1">
        <f t="shared" si="3"/>
        <v>6.5240268456375841</v>
      </c>
      <c r="L12" s="1">
        <f t="shared" si="3"/>
        <v>4.4950000000000001</v>
      </c>
      <c r="M12" s="1">
        <f t="shared" si="3"/>
        <v>4.660645161290323</v>
      </c>
      <c r="N12" s="1">
        <f t="shared" si="3"/>
        <v>6.6661375661375679</v>
      </c>
      <c r="O12" s="1">
        <f t="shared" si="3"/>
        <v>7.3111111111111118</v>
      </c>
      <c r="P12" s="1">
        <f t="shared" si="3"/>
        <v>12.931604278074866</v>
      </c>
      <c r="Q12" s="1">
        <f t="shared" si="3"/>
        <v>4.8049999999999997</v>
      </c>
      <c r="R12" s="1">
        <f t="shared" si="4"/>
        <v>6.3364122137404566</v>
      </c>
      <c r="S12" s="1">
        <f t="shared" si="4"/>
        <v>18.479999999999997</v>
      </c>
      <c r="T12" s="1">
        <f t="shared" si="4"/>
        <v>17.1443321299639</v>
      </c>
    </row>
    <row r="13" spans="1:21">
      <c r="A13">
        <f t="shared" si="1"/>
        <v>3000</v>
      </c>
      <c r="B13" s="1">
        <f t="shared" si="3"/>
        <v>19.447368421052634</v>
      </c>
      <c r="C13" s="1">
        <f t="shared" si="3"/>
        <v>24.296402535657684</v>
      </c>
      <c r="D13" s="1">
        <f t="shared" si="3"/>
        <v>18.017832167832168</v>
      </c>
      <c r="E13" s="1">
        <f t="shared" si="3"/>
        <v>6.1730612244897962</v>
      </c>
      <c r="F13" s="1">
        <f t="shared" si="3"/>
        <v>10.010553935860056</v>
      </c>
      <c r="G13" s="1">
        <f t="shared" si="3"/>
        <v>8.7015384615384619</v>
      </c>
      <c r="H13" s="1">
        <f t="shared" si="3"/>
        <v>6.997109826589595</v>
      </c>
      <c r="I13" s="1">
        <f t="shared" si="3"/>
        <v>11.85883116883117</v>
      </c>
      <c r="J13" s="1">
        <f t="shared" si="3"/>
        <v>5.1113333333333335</v>
      </c>
      <c r="K13" s="1">
        <f t="shared" si="3"/>
        <v>6.9911409395973152</v>
      </c>
      <c r="L13" s="1">
        <f t="shared" si="3"/>
        <v>4.96</v>
      </c>
      <c r="M13" s="1">
        <f t="shared" si="3"/>
        <v>5.1251612903225805</v>
      </c>
      <c r="N13" s="1">
        <f t="shared" si="3"/>
        <v>7.1312169312169305</v>
      </c>
      <c r="O13" s="1">
        <f t="shared" si="3"/>
        <v>7.7777777777777777</v>
      </c>
      <c r="P13" s="1">
        <f t="shared" si="3"/>
        <v>13.398449197860963</v>
      </c>
      <c r="Q13" s="1">
        <f t="shared" si="3"/>
        <v>5.27</v>
      </c>
      <c r="R13" s="1">
        <f t="shared" si="4"/>
        <v>6.8104580152671756</v>
      </c>
      <c r="S13" s="1">
        <f t="shared" si="4"/>
        <v>18.946666666666665</v>
      </c>
      <c r="T13" s="1">
        <f t="shared" si="4"/>
        <v>17.611480144404332</v>
      </c>
      <c r="U13" s="1"/>
    </row>
    <row r="14" spans="1:21">
      <c r="A14">
        <f t="shared" si="1"/>
        <v>3300</v>
      </c>
      <c r="B14" s="1">
        <f t="shared" si="3"/>
        <v>19.914105263157893</v>
      </c>
      <c r="C14" s="1">
        <f t="shared" si="3"/>
        <v>24.763042789223451</v>
      </c>
      <c r="D14" s="1">
        <f t="shared" si="3"/>
        <v>18.484615384615385</v>
      </c>
      <c r="E14" s="1">
        <f t="shared" si="3"/>
        <v>6.6383673469387743</v>
      </c>
      <c r="F14" s="1">
        <f t="shared" si="3"/>
        <v>10.477609329446064</v>
      </c>
      <c r="G14" s="1">
        <f t="shared" si="3"/>
        <v>9.1676923076923078</v>
      </c>
      <c r="H14" s="1">
        <f t="shared" si="3"/>
        <v>7.4635838150289011</v>
      </c>
      <c r="I14" s="1">
        <f t="shared" si="3"/>
        <v>12.325714285714286</v>
      </c>
      <c r="J14" s="1">
        <f t="shared" si="3"/>
        <v>5.5788333333333338</v>
      </c>
      <c r="K14" s="1">
        <f t="shared" si="3"/>
        <v>7.4582550335570472</v>
      </c>
      <c r="L14" s="1">
        <f t="shared" si="3"/>
        <v>5.4249999999999998</v>
      </c>
      <c r="M14" s="1">
        <f t="shared" si="3"/>
        <v>5.589677419354838</v>
      </c>
      <c r="N14" s="1">
        <f t="shared" si="3"/>
        <v>7.5962962962962965</v>
      </c>
      <c r="O14" s="1">
        <f t="shared" si="3"/>
        <v>8.2444444444444436</v>
      </c>
      <c r="P14" s="1">
        <f t="shared" si="3"/>
        <v>13.865294117647059</v>
      </c>
      <c r="Q14" s="1">
        <f t="shared" si="3"/>
        <v>5.7349999999999985</v>
      </c>
      <c r="R14" s="1">
        <f t="shared" si="4"/>
        <v>7.284503816793892</v>
      </c>
      <c r="S14" s="1">
        <f t="shared" si="4"/>
        <v>19.413333333333334</v>
      </c>
      <c r="T14" s="1">
        <f t="shared" si="4"/>
        <v>18.078628158844761</v>
      </c>
    </row>
    <row r="15" spans="1:21">
      <c r="A15">
        <f t="shared" si="1"/>
        <v>3600</v>
      </c>
      <c r="B15" s="1">
        <f t="shared" si="3"/>
        <v>20.380842105263159</v>
      </c>
      <c r="C15" s="1">
        <f t="shared" si="3"/>
        <v>25.229683042789219</v>
      </c>
      <c r="D15" s="1">
        <f t="shared" si="3"/>
        <v>18.951398601398601</v>
      </c>
      <c r="E15" s="1">
        <f t="shared" si="3"/>
        <v>7.1036734693877559</v>
      </c>
      <c r="F15" s="1">
        <f t="shared" si="3"/>
        <v>10.944664723032069</v>
      </c>
      <c r="G15" s="1">
        <f t="shared" si="3"/>
        <v>9.6338461538461537</v>
      </c>
      <c r="H15" s="1">
        <f t="shared" si="3"/>
        <v>7.9300578034682081</v>
      </c>
      <c r="I15" s="1">
        <f t="shared" si="3"/>
        <v>12.792597402597403</v>
      </c>
      <c r="J15" s="1">
        <f t="shared" si="3"/>
        <v>6.046333333333334</v>
      </c>
      <c r="K15" s="1">
        <f t="shared" si="3"/>
        <v>7.9253691275167784</v>
      </c>
      <c r="L15" s="1">
        <f t="shared" si="3"/>
        <v>5.89</v>
      </c>
      <c r="M15" s="1">
        <f t="shared" si="3"/>
        <v>6.0541935483870963</v>
      </c>
      <c r="N15" s="1">
        <f t="shared" si="3"/>
        <v>8.0613756613756617</v>
      </c>
      <c r="O15" s="1">
        <f t="shared" si="3"/>
        <v>8.7111111111111104</v>
      </c>
      <c r="P15" s="1">
        <f t="shared" si="3"/>
        <v>14.332139037433157</v>
      </c>
      <c r="Q15" s="1">
        <f t="shared" si="3"/>
        <v>6.2</v>
      </c>
      <c r="R15" s="1">
        <f t="shared" si="4"/>
        <v>7.7585496183206102</v>
      </c>
      <c r="S15" s="1">
        <f t="shared" si="4"/>
        <v>19.88</v>
      </c>
      <c r="T15" s="1">
        <f t="shared" si="4"/>
        <v>18.545776173285198</v>
      </c>
    </row>
    <row r="16" spans="1:21">
      <c r="A16">
        <f t="shared" si="1"/>
        <v>3900</v>
      </c>
      <c r="B16" s="1">
        <f t="shared" si="3"/>
        <v>20.847578947368419</v>
      </c>
      <c r="C16" s="1">
        <f t="shared" si="3"/>
        <v>25.696323296354993</v>
      </c>
      <c r="D16" s="1">
        <f t="shared" si="3"/>
        <v>19.418181818181818</v>
      </c>
      <c r="E16" s="1">
        <f t="shared" si="3"/>
        <v>7.5689795918367349</v>
      </c>
      <c r="F16" s="1">
        <f t="shared" si="3"/>
        <v>11.411720116618074</v>
      </c>
      <c r="G16" s="1">
        <f t="shared" si="3"/>
        <v>10.1</v>
      </c>
      <c r="H16" s="1">
        <f t="shared" si="3"/>
        <v>8.3965317919075151</v>
      </c>
      <c r="I16" s="1">
        <f t="shared" si="3"/>
        <v>13.259480519480519</v>
      </c>
      <c r="J16" s="1">
        <f t="shared" si="3"/>
        <v>6.5138333333333334</v>
      </c>
      <c r="K16" s="1">
        <f t="shared" si="3"/>
        <v>8.3924832214765086</v>
      </c>
      <c r="L16" s="1">
        <f t="shared" si="3"/>
        <v>6.3549999999999986</v>
      </c>
      <c r="M16" s="1">
        <f t="shared" si="3"/>
        <v>6.5187096774193547</v>
      </c>
      <c r="N16" s="1">
        <f t="shared" si="3"/>
        <v>8.526455026455027</v>
      </c>
      <c r="O16" s="1">
        <f t="shared" si="3"/>
        <v>9.1777777777777789</v>
      </c>
      <c r="P16" s="1">
        <f t="shared" si="3"/>
        <v>14.798983957219251</v>
      </c>
      <c r="Q16" s="1">
        <f t="shared" si="3"/>
        <v>6.6649999999999991</v>
      </c>
      <c r="R16" s="1">
        <f t="shared" si="4"/>
        <v>8.2325954198473266</v>
      </c>
      <c r="S16" s="1">
        <f t="shared" si="4"/>
        <v>20.346666666666668</v>
      </c>
      <c r="T16" s="1">
        <f t="shared" si="4"/>
        <v>19.012924187725631</v>
      </c>
    </row>
    <row r="17" spans="1:20">
      <c r="A17">
        <f t="shared" si="1"/>
        <v>4200</v>
      </c>
      <c r="B17" s="1">
        <f t="shared" si="3"/>
        <v>21.314315789473682</v>
      </c>
      <c r="C17" s="1">
        <f t="shared" si="3"/>
        <v>26.162963549920761</v>
      </c>
      <c r="D17" s="1">
        <f t="shared" si="3"/>
        <v>19.884965034965035</v>
      </c>
      <c r="E17" s="1">
        <f t="shared" si="3"/>
        <v>8.0342857142857138</v>
      </c>
      <c r="F17" s="1">
        <f t="shared" si="3"/>
        <v>11.878775510204081</v>
      </c>
      <c r="G17" s="1">
        <f t="shared" si="3"/>
        <v>10.566153846153846</v>
      </c>
      <c r="H17" s="1">
        <f t="shared" si="3"/>
        <v>8.8630057803468212</v>
      </c>
      <c r="I17" s="1">
        <f t="shared" si="3"/>
        <v>13.726363636363638</v>
      </c>
      <c r="J17" s="1">
        <f t="shared" si="3"/>
        <v>6.9813333333333345</v>
      </c>
      <c r="K17" s="1">
        <f t="shared" si="3"/>
        <v>8.8595973154362415</v>
      </c>
      <c r="L17" s="1">
        <f t="shared" si="3"/>
        <v>6.82</v>
      </c>
      <c r="M17" s="1">
        <f t="shared" si="3"/>
        <v>6.9832258064516122</v>
      </c>
      <c r="N17" s="1">
        <f t="shared" si="3"/>
        <v>8.9915343915343939</v>
      </c>
      <c r="O17" s="1">
        <f t="shared" si="3"/>
        <v>9.6444444444444457</v>
      </c>
      <c r="P17" s="1">
        <f t="shared" si="3"/>
        <v>15.265828877005347</v>
      </c>
      <c r="Q17" s="1">
        <f t="shared" si="3"/>
        <v>7.13</v>
      </c>
      <c r="R17" s="1">
        <f t="shared" si="4"/>
        <v>8.7066412213740438</v>
      </c>
      <c r="S17" s="1">
        <f t="shared" si="4"/>
        <v>20.813333333333333</v>
      </c>
      <c r="T17" s="1">
        <f t="shared" si="4"/>
        <v>19.480072202166067</v>
      </c>
    </row>
    <row r="18" spans="1:20">
      <c r="A18">
        <f t="shared" si="1"/>
        <v>4500</v>
      </c>
      <c r="B18" s="1">
        <f t="shared" si="3"/>
        <v>21.781052631578945</v>
      </c>
      <c r="C18" s="1">
        <f t="shared" si="3"/>
        <v>26.629603803486525</v>
      </c>
      <c r="D18" s="1">
        <f t="shared" si="3"/>
        <v>20.351748251748251</v>
      </c>
      <c r="E18" s="1">
        <f t="shared" si="3"/>
        <v>8.4995918367346945</v>
      </c>
      <c r="F18" s="1">
        <f t="shared" si="3"/>
        <v>12.345830903790086</v>
      </c>
      <c r="G18" s="1">
        <f t="shared" si="3"/>
        <v>11.032307692307691</v>
      </c>
      <c r="H18" s="1">
        <f t="shared" si="3"/>
        <v>9.3294797687861273</v>
      </c>
      <c r="I18" s="1">
        <f t="shared" si="3"/>
        <v>14.193246753246756</v>
      </c>
      <c r="J18" s="1">
        <f t="shared" si="3"/>
        <v>7.4488333333333339</v>
      </c>
      <c r="K18" s="1">
        <f t="shared" si="3"/>
        <v>9.3267114093959727</v>
      </c>
      <c r="L18" s="1">
        <f t="shared" si="3"/>
        <v>7.2850000000000001</v>
      </c>
      <c r="M18" s="1">
        <f t="shared" si="3"/>
        <v>7.4477419354838705</v>
      </c>
      <c r="N18" s="1">
        <f t="shared" si="3"/>
        <v>9.4566137566137556</v>
      </c>
      <c r="O18" s="1">
        <f t="shared" si="3"/>
        <v>10.111111111111111</v>
      </c>
      <c r="P18" s="1">
        <f t="shared" si="3"/>
        <v>15.732673796791444</v>
      </c>
      <c r="Q18" s="1">
        <f t="shared" si="3"/>
        <v>7.5949999999999998</v>
      </c>
      <c r="R18" s="1">
        <f t="shared" si="4"/>
        <v>9.1806870229007629</v>
      </c>
      <c r="S18" s="1">
        <f t="shared" si="4"/>
        <v>21.28</v>
      </c>
      <c r="T18" s="1">
        <f t="shared" si="4"/>
        <v>19.947220216606496</v>
      </c>
    </row>
    <row r="19" spans="1:20">
      <c r="A19">
        <f t="shared" si="1"/>
        <v>4800</v>
      </c>
      <c r="B19" s="1">
        <f t="shared" si="3"/>
        <v>22.247789473684211</v>
      </c>
      <c r="C19" s="1">
        <f t="shared" si="3"/>
        <v>27.096244057052292</v>
      </c>
      <c r="D19" s="1">
        <f t="shared" si="3"/>
        <v>20.818531468531468</v>
      </c>
      <c r="E19" s="1">
        <f t="shared" si="3"/>
        <v>8.9648979591836717</v>
      </c>
      <c r="F19" s="1">
        <f t="shared" si="3"/>
        <v>12.812886297376094</v>
      </c>
      <c r="G19" s="1">
        <f t="shared" si="3"/>
        <v>11.498461538461539</v>
      </c>
      <c r="H19" s="1">
        <f t="shared" si="3"/>
        <v>9.7959537572254334</v>
      </c>
      <c r="I19" s="1">
        <f t="shared" si="3"/>
        <v>14.66012987012987</v>
      </c>
      <c r="J19" s="1">
        <f t="shared" si="3"/>
        <v>7.9163333333333341</v>
      </c>
      <c r="K19" s="1">
        <f t="shared" si="3"/>
        <v>9.7938255033557038</v>
      </c>
      <c r="L19" s="1">
        <f t="shared" si="3"/>
        <v>7.75</v>
      </c>
      <c r="M19" s="1">
        <f t="shared" si="3"/>
        <v>7.9122580645161271</v>
      </c>
      <c r="N19" s="1">
        <f t="shared" si="3"/>
        <v>9.9216931216931226</v>
      </c>
      <c r="O19" s="1">
        <f t="shared" si="3"/>
        <v>10.577777777777778</v>
      </c>
      <c r="P19" s="1">
        <f t="shared" si="3"/>
        <v>16.19951871657754</v>
      </c>
      <c r="Q19" s="1">
        <f t="shared" si="3"/>
        <v>8.06</v>
      </c>
      <c r="R19" s="1">
        <f t="shared" si="4"/>
        <v>9.6547328244274784</v>
      </c>
      <c r="S19" s="1">
        <f t="shared" si="4"/>
        <v>21.746666666666666</v>
      </c>
      <c r="T19" s="1">
        <f t="shared" si="4"/>
        <v>20.414368231046929</v>
      </c>
    </row>
    <row r="20" spans="1:20">
      <c r="A20">
        <f>A19+300</f>
        <v>5100</v>
      </c>
      <c r="B20" s="1">
        <f t="shared" si="3"/>
        <v>22.71452631578947</v>
      </c>
      <c r="C20" s="1">
        <f t="shared" si="3"/>
        <v>27.562884310618067</v>
      </c>
      <c r="D20" s="1">
        <f t="shared" si="3"/>
        <v>21.285314685314685</v>
      </c>
      <c r="E20" s="1">
        <f t="shared" si="3"/>
        <v>9.4302040816326524</v>
      </c>
      <c r="F20" s="1">
        <f t="shared" si="3"/>
        <v>13.279941690962096</v>
      </c>
      <c r="G20" s="1">
        <f t="shared" si="3"/>
        <v>11.964615384615383</v>
      </c>
      <c r="H20" s="1">
        <f t="shared" si="3"/>
        <v>10.262427745664739</v>
      </c>
      <c r="I20" s="1">
        <f t="shared" si="3"/>
        <v>15.127012987012986</v>
      </c>
      <c r="J20" s="1">
        <f t="shared" si="3"/>
        <v>8.3838333333333335</v>
      </c>
      <c r="K20" s="1">
        <f t="shared" si="3"/>
        <v>10.260939597315437</v>
      </c>
      <c r="L20" s="1">
        <f t="shared" si="3"/>
        <v>8.2149999999999981</v>
      </c>
      <c r="M20" s="1">
        <f t="shared" si="3"/>
        <v>8.3767741935483855</v>
      </c>
      <c r="N20" s="1">
        <f t="shared" si="3"/>
        <v>10.386772486772486</v>
      </c>
      <c r="O20" s="1">
        <f t="shared" si="3"/>
        <v>11.044444444444444</v>
      </c>
      <c r="P20" s="1">
        <f t="shared" si="3"/>
        <v>16.666363636363638</v>
      </c>
      <c r="Q20" s="1">
        <f t="shared" si="3"/>
        <v>8.5250000000000004</v>
      </c>
      <c r="R20" s="1">
        <f t="shared" si="4"/>
        <v>10.128778625954197</v>
      </c>
      <c r="S20" s="1">
        <f t="shared" si="4"/>
        <v>22.213333333333331</v>
      </c>
      <c r="T20" s="1">
        <f t="shared" si="4"/>
        <v>20.881516245487362</v>
      </c>
    </row>
    <row r="21" spans="1:20">
      <c r="A21">
        <f t="shared" si="1"/>
        <v>5400</v>
      </c>
      <c r="B21" s="1">
        <f t="shared" si="3"/>
        <v>23.181263157894737</v>
      </c>
      <c r="C21" s="1">
        <f t="shared" si="3"/>
        <v>28.029524564183834</v>
      </c>
      <c r="D21" s="1">
        <f t="shared" si="3"/>
        <v>21.752097902097901</v>
      </c>
      <c r="E21" s="1">
        <f t="shared" si="3"/>
        <v>9.895510204081635</v>
      </c>
      <c r="F21" s="1">
        <f t="shared" si="3"/>
        <v>13.746997084548104</v>
      </c>
      <c r="G21" s="1">
        <f t="shared" si="3"/>
        <v>12.430769230769229</v>
      </c>
      <c r="H21" s="1">
        <f t="shared" si="3"/>
        <v>10.728901734104047</v>
      </c>
      <c r="I21" s="1">
        <f t="shared" si="3"/>
        <v>15.593896103896103</v>
      </c>
      <c r="J21" s="1">
        <f t="shared" si="3"/>
        <v>8.8513333333333346</v>
      </c>
      <c r="K21" s="1">
        <f t="shared" si="3"/>
        <v>10.728053691275168</v>
      </c>
      <c r="L21" s="1">
        <f t="shared" si="3"/>
        <v>8.68</v>
      </c>
      <c r="M21" s="1">
        <f t="shared" si="3"/>
        <v>8.8412903225806438</v>
      </c>
      <c r="N21" s="1">
        <f t="shared" si="3"/>
        <v>10.851851851851853</v>
      </c>
      <c r="O21" s="1">
        <f t="shared" si="3"/>
        <v>11.511111111111111</v>
      </c>
      <c r="P21" s="1">
        <f t="shared" si="3"/>
        <v>17.133208556149736</v>
      </c>
      <c r="Q21" s="1">
        <f t="shared" si="3"/>
        <v>8.99</v>
      </c>
      <c r="R21" s="1">
        <f t="shared" si="4"/>
        <v>10.602824427480916</v>
      </c>
      <c r="S21" s="1">
        <f t="shared" si="4"/>
        <v>22.68</v>
      </c>
      <c r="T21" s="1">
        <f t="shared" si="4"/>
        <v>21.348664259927794</v>
      </c>
    </row>
    <row r="22" spans="1:20">
      <c r="A22">
        <f t="shared" si="1"/>
        <v>5700</v>
      </c>
      <c r="B22" s="1">
        <f t="shared" si="3"/>
        <v>23.647999999999996</v>
      </c>
      <c r="C22" s="1">
        <f t="shared" si="3"/>
        <v>28.496164817749602</v>
      </c>
      <c r="D22" s="1">
        <f t="shared" si="3"/>
        <v>22.218881118881118</v>
      </c>
      <c r="E22" s="1">
        <f t="shared" si="3"/>
        <v>10.360816326530612</v>
      </c>
      <c r="F22" s="1">
        <f t="shared" si="3"/>
        <v>14.214052478134111</v>
      </c>
      <c r="G22" s="1">
        <f t="shared" si="3"/>
        <v>12.896923076923079</v>
      </c>
      <c r="H22" s="1">
        <f t="shared" si="3"/>
        <v>11.195375722543352</v>
      </c>
      <c r="I22" s="1">
        <f t="shared" si="3"/>
        <v>16.060779220779221</v>
      </c>
      <c r="J22" s="1">
        <f t="shared" si="3"/>
        <v>9.3188333333333357</v>
      </c>
      <c r="K22" s="1">
        <f t="shared" si="3"/>
        <v>11.195167785234899</v>
      </c>
      <c r="L22" s="1">
        <f t="shared" si="3"/>
        <v>9.1449999999999996</v>
      </c>
      <c r="M22" s="1">
        <f t="shared" si="3"/>
        <v>9.3058064516129022</v>
      </c>
      <c r="N22" s="1">
        <f t="shared" si="3"/>
        <v>11.316931216931218</v>
      </c>
      <c r="O22" s="1">
        <f t="shared" si="3"/>
        <v>11.977777777777778</v>
      </c>
      <c r="P22" s="1">
        <f t="shared" si="3"/>
        <v>17.60005347593583</v>
      </c>
      <c r="Q22" s="1">
        <f t="shared" si="3"/>
        <v>9.4550000000000001</v>
      </c>
      <c r="R22" s="1">
        <f t="shared" si="4"/>
        <v>11.076870229007632</v>
      </c>
      <c r="S22" s="1">
        <f t="shared" si="4"/>
        <v>23.146666666666665</v>
      </c>
      <c r="T22" s="1">
        <f t="shared" si="4"/>
        <v>21.815812274368231</v>
      </c>
    </row>
    <row r="23" spans="1:20">
      <c r="A23">
        <f t="shared" si="1"/>
        <v>6000</v>
      </c>
      <c r="B23" s="1">
        <f t="shared" si="3"/>
        <v>24.114736842105263</v>
      </c>
      <c r="C23" s="1">
        <f t="shared" si="3"/>
        <v>28.962805071315366</v>
      </c>
      <c r="D23" s="1">
        <f t="shared" si="3"/>
        <v>22.685664335664335</v>
      </c>
      <c r="E23" s="1">
        <f t="shared" si="3"/>
        <v>10.826122448979593</v>
      </c>
      <c r="F23" s="1">
        <f t="shared" si="3"/>
        <v>14.681107871720116</v>
      </c>
      <c r="G23" s="1">
        <f t="shared" si="3"/>
        <v>13.363076923076923</v>
      </c>
      <c r="H23" s="1">
        <f t="shared" si="3"/>
        <v>11.66184971098266</v>
      </c>
      <c r="I23" s="1">
        <f t="shared" si="3"/>
        <v>16.527662337662338</v>
      </c>
      <c r="J23" s="1">
        <f t="shared" si="3"/>
        <v>9.7863333333333351</v>
      </c>
      <c r="K23" s="1">
        <f t="shared" si="3"/>
        <v>11.662281879194632</v>
      </c>
      <c r="L23" s="1">
        <f t="shared" si="3"/>
        <v>9.61</v>
      </c>
      <c r="M23" s="1">
        <f t="shared" si="3"/>
        <v>9.7703225806451606</v>
      </c>
      <c r="N23" s="1">
        <f t="shared" si="3"/>
        <v>11.782010582010582</v>
      </c>
      <c r="O23" s="1">
        <f t="shared" si="3"/>
        <v>12.444444444444445</v>
      </c>
      <c r="P23" s="1">
        <f t="shared" si="3"/>
        <v>18.066898395721925</v>
      </c>
      <c r="Q23" s="1">
        <f t="shared" si="3"/>
        <v>9.92</v>
      </c>
      <c r="R23" s="1">
        <f t="shared" si="4"/>
        <v>11.550916030534351</v>
      </c>
      <c r="S23" s="1">
        <f t="shared" si="4"/>
        <v>23.613333333333333</v>
      </c>
      <c r="T23" s="1">
        <f t="shared" si="4"/>
        <v>22.282960288808663</v>
      </c>
    </row>
    <row r="24" spans="1:20">
      <c r="A24">
        <f t="shared" si="1"/>
        <v>6300</v>
      </c>
      <c r="B24" s="1">
        <f t="shared" si="3"/>
        <v>24.581473684210525</v>
      </c>
      <c r="C24" s="1">
        <f t="shared" si="3"/>
        <v>29.42944532488114</v>
      </c>
      <c r="D24" s="1">
        <f t="shared" si="3"/>
        <v>23.152447552447551</v>
      </c>
      <c r="E24" s="1">
        <f t="shared" si="3"/>
        <v>11.29142857142857</v>
      </c>
      <c r="F24" s="1">
        <f t="shared" si="3"/>
        <v>15.14816326530612</v>
      </c>
      <c r="G24" s="1">
        <f t="shared" si="3"/>
        <v>13.829230769230769</v>
      </c>
      <c r="H24" s="1">
        <f t="shared" si="3"/>
        <v>12.128323699421966</v>
      </c>
      <c r="I24" s="1">
        <f t="shared" si="3"/>
        <v>16.994545454545456</v>
      </c>
      <c r="J24" s="1">
        <f t="shared" si="3"/>
        <v>10.253833333333333</v>
      </c>
      <c r="K24" s="1">
        <f t="shared" si="3"/>
        <v>12.129395973154361</v>
      </c>
      <c r="L24" s="1">
        <f t="shared" si="3"/>
        <v>10.074999999999999</v>
      </c>
      <c r="M24" s="1">
        <f t="shared" si="3"/>
        <v>10.234838709677417</v>
      </c>
      <c r="N24" s="1">
        <f t="shared" si="3"/>
        <v>12.247089947089949</v>
      </c>
      <c r="O24" s="1">
        <f t="shared" si="3"/>
        <v>12.911111111111113</v>
      </c>
      <c r="P24" s="1">
        <f t="shared" si="3"/>
        <v>18.533743315508023</v>
      </c>
      <c r="Q24" s="1">
        <f t="shared" si="3"/>
        <v>10.385</v>
      </c>
      <c r="R24" s="1">
        <f t="shared" si="4"/>
        <v>12.024961832061067</v>
      </c>
      <c r="S24" s="1">
        <f t="shared" si="4"/>
        <v>24.08</v>
      </c>
      <c r="T24" s="1">
        <f t="shared" si="4"/>
        <v>22.750108303249096</v>
      </c>
    </row>
    <row r="25" spans="1:20">
      <c r="A25">
        <f t="shared" si="1"/>
        <v>6600</v>
      </c>
      <c r="B25" s="1">
        <f t="shared" si="3"/>
        <v>25.048210526315792</v>
      </c>
      <c r="C25" s="1">
        <f t="shared" si="3"/>
        <v>29.896085578446908</v>
      </c>
      <c r="D25" s="1">
        <f t="shared" si="3"/>
        <v>23.619230769230768</v>
      </c>
      <c r="E25" s="1">
        <f t="shared" si="3"/>
        <v>11.756734693877551</v>
      </c>
      <c r="F25" s="1">
        <f t="shared" si="3"/>
        <v>15.615218658892125</v>
      </c>
      <c r="G25" s="1">
        <f t="shared" si="3"/>
        <v>14.295384615384613</v>
      </c>
      <c r="H25" s="1">
        <f t="shared" si="3"/>
        <v>12.59479768786127</v>
      </c>
      <c r="I25" s="1">
        <f t="shared" si="3"/>
        <v>17.46142857142857</v>
      </c>
      <c r="J25" s="1">
        <f t="shared" si="3"/>
        <v>10.721333333333334</v>
      </c>
      <c r="K25" s="1">
        <f t="shared" si="3"/>
        <v>12.596510067114094</v>
      </c>
      <c r="L25" s="1">
        <f t="shared" si="3"/>
        <v>10.54</v>
      </c>
      <c r="M25" s="1">
        <f t="shared" si="3"/>
        <v>10.699354838709677</v>
      </c>
      <c r="N25" s="1">
        <f t="shared" si="3"/>
        <v>12.71216931216931</v>
      </c>
      <c r="O25" s="1">
        <f t="shared" si="3"/>
        <v>13.377777777777778</v>
      </c>
      <c r="P25" s="1">
        <f t="shared" si="3"/>
        <v>19.000588235294117</v>
      </c>
      <c r="Q25" s="1">
        <f t="shared" ref="Q25:T33" si="5">((($A25/1000)+Q$1)/Q$1)*Q$3</f>
        <v>10.85</v>
      </c>
      <c r="R25" s="1">
        <f t="shared" si="5"/>
        <v>12.499007633587786</v>
      </c>
      <c r="S25" s="1">
        <f t="shared" si="5"/>
        <v>24.546666666666663</v>
      </c>
      <c r="T25" s="1">
        <f t="shared" si="5"/>
        <v>23.217256317689529</v>
      </c>
    </row>
    <row r="26" spans="1:20">
      <c r="A26">
        <f t="shared" si="1"/>
        <v>6900</v>
      </c>
      <c r="B26" s="1">
        <f t="shared" ref="B26:Q33" si="6">((($A26/1000)+B$1)/B$1)*B$3</f>
        <v>25.514947368421048</v>
      </c>
      <c r="C26" s="1">
        <f t="shared" si="6"/>
        <v>30.362725832012678</v>
      </c>
      <c r="D26" s="1">
        <f t="shared" si="6"/>
        <v>24.086013986013985</v>
      </c>
      <c r="E26" s="1">
        <f t="shared" si="6"/>
        <v>12.222040816326533</v>
      </c>
      <c r="F26" s="1">
        <f t="shared" si="6"/>
        <v>16.082274052478134</v>
      </c>
      <c r="G26" s="1">
        <f t="shared" si="6"/>
        <v>14.761538461538461</v>
      </c>
      <c r="H26" s="1">
        <f t="shared" si="6"/>
        <v>13.06127167630058</v>
      </c>
      <c r="I26" s="1">
        <f t="shared" si="6"/>
        <v>17.928311688311688</v>
      </c>
      <c r="J26" s="1">
        <f t="shared" si="6"/>
        <v>11.188833333333335</v>
      </c>
      <c r="K26" s="1">
        <f t="shared" si="6"/>
        <v>13.063624161073825</v>
      </c>
      <c r="L26" s="1">
        <f t="shared" si="6"/>
        <v>11.005000000000001</v>
      </c>
      <c r="M26" s="1">
        <f t="shared" si="6"/>
        <v>11.163870967741936</v>
      </c>
      <c r="N26" s="1">
        <f t="shared" si="6"/>
        <v>13.177248677248679</v>
      </c>
      <c r="O26" s="1">
        <f t="shared" si="6"/>
        <v>13.844444444444445</v>
      </c>
      <c r="P26" s="1">
        <f t="shared" si="6"/>
        <v>19.467433155080215</v>
      </c>
      <c r="Q26" s="1">
        <f t="shared" si="6"/>
        <v>11.315</v>
      </c>
      <c r="R26" s="1">
        <f t="shared" si="5"/>
        <v>12.973053435114505</v>
      </c>
      <c r="S26" s="1">
        <f t="shared" si="5"/>
        <v>25.013333333333328</v>
      </c>
      <c r="T26" s="1">
        <f t="shared" si="5"/>
        <v>23.684404332129965</v>
      </c>
    </row>
    <row r="27" spans="1:20">
      <c r="A27">
        <f t="shared" si="1"/>
        <v>7200</v>
      </c>
      <c r="B27" s="1">
        <f t="shared" si="6"/>
        <v>25.981684210526314</v>
      </c>
      <c r="C27" s="1">
        <f t="shared" si="6"/>
        <v>30.829366085578449</v>
      </c>
      <c r="D27" s="1">
        <f t="shared" si="6"/>
        <v>24.552797202797201</v>
      </c>
      <c r="E27" s="1">
        <f t="shared" si="6"/>
        <v>12.687346938775509</v>
      </c>
      <c r="F27" s="1">
        <f t="shared" si="6"/>
        <v>16.549329446064142</v>
      </c>
      <c r="G27" s="1">
        <f t="shared" si="6"/>
        <v>15.227692307692308</v>
      </c>
      <c r="H27" s="1">
        <f t="shared" si="6"/>
        <v>13.527745664739884</v>
      </c>
      <c r="I27" s="1">
        <f t="shared" si="6"/>
        <v>18.395194805194805</v>
      </c>
      <c r="J27" s="1">
        <f t="shared" si="6"/>
        <v>11.656333333333334</v>
      </c>
      <c r="K27" s="1">
        <f t="shared" si="6"/>
        <v>13.530738255033556</v>
      </c>
      <c r="L27" s="1">
        <f t="shared" si="6"/>
        <v>11.47</v>
      </c>
      <c r="M27" s="1">
        <f t="shared" si="6"/>
        <v>11.628387096774194</v>
      </c>
      <c r="N27" s="1">
        <f t="shared" si="6"/>
        <v>13.642328042328044</v>
      </c>
      <c r="O27" s="1">
        <f t="shared" si="6"/>
        <v>14.31111111111111</v>
      </c>
      <c r="P27" s="1">
        <f t="shared" si="6"/>
        <v>19.93427807486631</v>
      </c>
      <c r="Q27" s="1">
        <f t="shared" si="6"/>
        <v>11.78</v>
      </c>
      <c r="R27" s="1">
        <f t="shared" si="5"/>
        <v>13.447099236641218</v>
      </c>
      <c r="S27" s="1">
        <f t="shared" si="5"/>
        <v>25.479999999999997</v>
      </c>
      <c r="T27" s="1">
        <f t="shared" si="5"/>
        <v>24.151552346570398</v>
      </c>
    </row>
    <row r="28" spans="1:20">
      <c r="A28">
        <f t="shared" si="1"/>
        <v>7500</v>
      </c>
      <c r="B28" s="1">
        <f t="shared" si="6"/>
        <v>26.448421052631577</v>
      </c>
      <c r="C28" s="1">
        <f t="shared" si="6"/>
        <v>31.296006339144213</v>
      </c>
      <c r="D28" s="1">
        <f t="shared" si="6"/>
        <v>25.019580419580418</v>
      </c>
      <c r="E28" s="1">
        <f t="shared" si="6"/>
        <v>13.152653061224491</v>
      </c>
      <c r="F28" s="1">
        <f t="shared" si="6"/>
        <v>17.016384839650144</v>
      </c>
      <c r="G28" s="1">
        <f t="shared" si="6"/>
        <v>15.693846153846152</v>
      </c>
      <c r="H28" s="1">
        <f t="shared" si="6"/>
        <v>13.99421965317919</v>
      </c>
      <c r="I28" s="1">
        <f t="shared" si="6"/>
        <v>18.862077922077926</v>
      </c>
      <c r="J28" s="1">
        <f t="shared" si="6"/>
        <v>12.123833333333335</v>
      </c>
      <c r="K28" s="1">
        <f t="shared" si="6"/>
        <v>13.997852348993289</v>
      </c>
      <c r="L28" s="1">
        <f t="shared" si="6"/>
        <v>11.935</v>
      </c>
      <c r="M28" s="1">
        <f t="shared" si="6"/>
        <v>12.092903225806451</v>
      </c>
      <c r="N28" s="1">
        <f t="shared" si="6"/>
        <v>14.107407407407406</v>
      </c>
      <c r="O28" s="1">
        <f t="shared" si="6"/>
        <v>14.777777777777779</v>
      </c>
      <c r="P28" s="1">
        <f t="shared" si="6"/>
        <v>20.401122994652404</v>
      </c>
      <c r="Q28" s="1">
        <f t="shared" si="6"/>
        <v>12.244999999999999</v>
      </c>
      <c r="R28" s="1">
        <f t="shared" si="5"/>
        <v>13.921145038167937</v>
      </c>
      <c r="S28" s="1">
        <f t="shared" si="5"/>
        <v>25.946666666666665</v>
      </c>
      <c r="T28" s="1">
        <f t="shared" si="5"/>
        <v>24.618700361010827</v>
      </c>
    </row>
    <row r="29" spans="1:20">
      <c r="A29">
        <f t="shared" si="1"/>
        <v>7800</v>
      </c>
      <c r="B29" s="1">
        <f t="shared" si="6"/>
        <v>26.915157894736844</v>
      </c>
      <c r="C29" s="1">
        <f t="shared" si="6"/>
        <v>31.762646592709981</v>
      </c>
      <c r="D29" s="1">
        <f t="shared" si="6"/>
        <v>25.486363636363635</v>
      </c>
      <c r="E29" s="1">
        <f t="shared" si="6"/>
        <v>13.617959183673467</v>
      </c>
      <c r="F29" s="1">
        <f t="shared" si="6"/>
        <v>17.483440233236152</v>
      </c>
      <c r="G29" s="1">
        <f t="shared" si="6"/>
        <v>16.16</v>
      </c>
      <c r="H29" s="1">
        <f t="shared" si="6"/>
        <v>14.460693641618498</v>
      </c>
      <c r="I29" s="1">
        <f t="shared" si="6"/>
        <v>19.32896103896104</v>
      </c>
      <c r="J29" s="1">
        <f t="shared" si="6"/>
        <v>12.591333333333335</v>
      </c>
      <c r="K29" s="1">
        <f t="shared" si="6"/>
        <v>14.464966442953017</v>
      </c>
      <c r="L29" s="1">
        <f t="shared" si="6"/>
        <v>12.4</v>
      </c>
      <c r="M29" s="1">
        <f t="shared" si="6"/>
        <v>12.557419354838709</v>
      </c>
      <c r="N29" s="1">
        <f t="shared" si="6"/>
        <v>14.572486772486775</v>
      </c>
      <c r="O29" s="1">
        <f t="shared" si="6"/>
        <v>15.244444444444445</v>
      </c>
      <c r="P29" s="1">
        <f t="shared" si="6"/>
        <v>20.867967914438502</v>
      </c>
      <c r="Q29" s="1">
        <f t="shared" si="6"/>
        <v>12.709999999999997</v>
      </c>
      <c r="R29" s="1">
        <f t="shared" si="5"/>
        <v>14.395190839694655</v>
      </c>
      <c r="S29" s="1">
        <f t="shared" si="5"/>
        <v>26.413333333333334</v>
      </c>
      <c r="T29" s="1">
        <f t="shared" si="5"/>
        <v>25.08584837545126</v>
      </c>
    </row>
    <row r="30" spans="1:20">
      <c r="A30">
        <f>A29+300</f>
        <v>8100</v>
      </c>
      <c r="B30" s="1">
        <f t="shared" si="6"/>
        <v>27.381894736842106</v>
      </c>
      <c r="C30" s="1">
        <f t="shared" si="6"/>
        <v>32.229286846275748</v>
      </c>
      <c r="D30" s="1">
        <f t="shared" si="6"/>
        <v>25.953146853146851</v>
      </c>
      <c r="E30" s="1">
        <f t="shared" si="6"/>
        <v>14.083265306122449</v>
      </c>
      <c r="F30" s="1">
        <f t="shared" si="6"/>
        <v>17.950495626822157</v>
      </c>
      <c r="G30" s="1">
        <f t="shared" si="6"/>
        <v>16.626153846153844</v>
      </c>
      <c r="H30" s="1">
        <f t="shared" si="6"/>
        <v>14.927167630057802</v>
      </c>
      <c r="I30" s="1">
        <f t="shared" si="6"/>
        <v>19.795844155844154</v>
      </c>
      <c r="J30" s="1">
        <f t="shared" si="6"/>
        <v>13.058833333333334</v>
      </c>
      <c r="K30" s="1">
        <f t="shared" si="6"/>
        <v>14.932080536912752</v>
      </c>
      <c r="L30" s="1">
        <f t="shared" si="6"/>
        <v>12.864999999999998</v>
      </c>
      <c r="M30" s="1">
        <f t="shared" si="6"/>
        <v>13.021935483870967</v>
      </c>
      <c r="N30" s="1">
        <f t="shared" si="6"/>
        <v>15.037566137566136</v>
      </c>
      <c r="O30" s="1">
        <f t="shared" si="6"/>
        <v>15.71111111111111</v>
      </c>
      <c r="P30" s="1">
        <f t="shared" si="6"/>
        <v>21.3348128342246</v>
      </c>
      <c r="Q30" s="1">
        <f t="shared" si="6"/>
        <v>13.175000000000001</v>
      </c>
      <c r="R30" s="1">
        <f t="shared" si="5"/>
        <v>14.869236641221372</v>
      </c>
      <c r="S30" s="1">
        <f t="shared" si="5"/>
        <v>26.880000000000003</v>
      </c>
      <c r="T30" s="1">
        <f t="shared" si="5"/>
        <v>25.552996389891693</v>
      </c>
    </row>
    <row r="31" spans="1:20">
      <c r="A31">
        <f t="shared" si="1"/>
        <v>8400</v>
      </c>
      <c r="B31" s="1">
        <f t="shared" si="6"/>
        <v>27.848631578947366</v>
      </c>
      <c r="C31" s="1">
        <f t="shared" si="6"/>
        <v>32.695927099841526</v>
      </c>
      <c r="D31" s="1">
        <f t="shared" si="6"/>
        <v>26.419930069930068</v>
      </c>
      <c r="E31" s="1">
        <f t="shared" si="6"/>
        <v>14.548571428571432</v>
      </c>
      <c r="F31" s="1">
        <f t="shared" si="6"/>
        <v>18.417551020408162</v>
      </c>
      <c r="G31" s="1">
        <f t="shared" si="6"/>
        <v>17.092307692307692</v>
      </c>
      <c r="H31" s="1">
        <f t="shared" si="6"/>
        <v>15.393641618497112</v>
      </c>
      <c r="I31" s="1">
        <f t="shared" si="6"/>
        <v>20.262727272727272</v>
      </c>
      <c r="J31" s="1">
        <f t="shared" si="6"/>
        <v>13.526333333333334</v>
      </c>
      <c r="K31" s="1">
        <f t="shared" si="6"/>
        <v>15.399194630872485</v>
      </c>
      <c r="L31" s="1">
        <f t="shared" si="6"/>
        <v>13.329999999999998</v>
      </c>
      <c r="M31" s="1">
        <f t="shared" si="6"/>
        <v>13.486451612903227</v>
      </c>
      <c r="N31" s="1">
        <f t="shared" si="6"/>
        <v>15.502645502645503</v>
      </c>
      <c r="O31" s="1">
        <f t="shared" si="6"/>
        <v>16.177777777777777</v>
      </c>
      <c r="P31" s="1">
        <f t="shared" si="6"/>
        <v>21.801657754010698</v>
      </c>
      <c r="Q31" s="1">
        <f t="shared" si="6"/>
        <v>13.64</v>
      </c>
      <c r="R31" s="1">
        <f t="shared" si="5"/>
        <v>15.343282442748091</v>
      </c>
      <c r="S31" s="1">
        <f t="shared" si="5"/>
        <v>27.346666666666664</v>
      </c>
      <c r="T31" s="1">
        <f t="shared" si="5"/>
        <v>26.020144404332132</v>
      </c>
    </row>
    <row r="32" spans="1:20">
      <c r="A32">
        <f t="shared" si="1"/>
        <v>8700</v>
      </c>
      <c r="B32" s="1">
        <f t="shared" si="6"/>
        <v>28.315368421052629</v>
      </c>
      <c r="C32" s="1">
        <f t="shared" si="6"/>
        <v>33.16256735340729</v>
      </c>
      <c r="D32" s="1">
        <f t="shared" si="6"/>
        <v>26.886713286713288</v>
      </c>
      <c r="E32" s="1">
        <f t="shared" si="6"/>
        <v>15.013877551020407</v>
      </c>
      <c r="F32" s="1">
        <f t="shared" si="6"/>
        <v>18.884606413994167</v>
      </c>
      <c r="G32" s="1">
        <f t="shared" si="6"/>
        <v>17.558461538461536</v>
      </c>
      <c r="H32" s="1">
        <f t="shared" si="6"/>
        <v>15.860115606936416</v>
      </c>
      <c r="I32" s="1">
        <f t="shared" si="6"/>
        <v>20.729610389610389</v>
      </c>
      <c r="J32" s="1">
        <f t="shared" si="6"/>
        <v>13.993833333333331</v>
      </c>
      <c r="K32" s="1">
        <f t="shared" si="6"/>
        <v>15.866308724832212</v>
      </c>
      <c r="L32" s="1">
        <f t="shared" si="6"/>
        <v>13.794999999999998</v>
      </c>
      <c r="M32" s="1">
        <f t="shared" si="6"/>
        <v>13.950967741935482</v>
      </c>
      <c r="N32" s="1">
        <f t="shared" si="6"/>
        <v>15.967724867724867</v>
      </c>
      <c r="O32" s="1">
        <f t="shared" si="6"/>
        <v>16.644444444444442</v>
      </c>
      <c r="P32" s="1">
        <f t="shared" si="6"/>
        <v>22.268502673796789</v>
      </c>
      <c r="Q32" s="1">
        <f t="shared" si="6"/>
        <v>14.104999999999997</v>
      </c>
      <c r="R32" s="1">
        <f t="shared" si="5"/>
        <v>15.817328244274808</v>
      </c>
      <c r="S32" s="1">
        <f t="shared" si="5"/>
        <v>27.813333333333333</v>
      </c>
      <c r="T32" s="1">
        <f t="shared" si="5"/>
        <v>26.487292418772558</v>
      </c>
    </row>
    <row r="33" spans="1:20">
      <c r="A33">
        <f t="shared" si="1"/>
        <v>9000</v>
      </c>
      <c r="B33" s="1">
        <f t="shared" si="6"/>
        <v>28.782105263157895</v>
      </c>
      <c r="C33" s="1">
        <f t="shared" si="6"/>
        <v>33.629207606973054</v>
      </c>
      <c r="D33" s="1">
        <f t="shared" si="6"/>
        <v>27.353496503496501</v>
      </c>
      <c r="E33" s="1">
        <f t="shared" si="6"/>
        <v>15.47918367346939</v>
      </c>
      <c r="F33" s="1">
        <f t="shared" si="6"/>
        <v>19.351661807580172</v>
      </c>
      <c r="G33" s="1">
        <f t="shared" si="6"/>
        <v>18.024615384615384</v>
      </c>
      <c r="H33" s="1">
        <f t="shared" si="6"/>
        <v>16.326589595375722</v>
      </c>
      <c r="I33" s="1">
        <f t="shared" si="6"/>
        <v>21.196493506493507</v>
      </c>
      <c r="J33" s="1">
        <f t="shared" si="6"/>
        <v>14.461333333333334</v>
      </c>
      <c r="K33" s="1">
        <f t="shared" si="6"/>
        <v>16.333422818791945</v>
      </c>
      <c r="L33" s="1">
        <f t="shared" si="6"/>
        <v>14.259999999999998</v>
      </c>
      <c r="M33" s="1">
        <f t="shared" si="6"/>
        <v>14.415483870967742</v>
      </c>
      <c r="N33" s="1">
        <f t="shared" si="6"/>
        <v>16.432804232804234</v>
      </c>
      <c r="O33" s="1">
        <f t="shared" si="6"/>
        <v>17.111111111111111</v>
      </c>
      <c r="P33" s="1">
        <f t="shared" si="6"/>
        <v>22.735347593582887</v>
      </c>
      <c r="Q33" s="1">
        <f t="shared" si="6"/>
        <v>14.57</v>
      </c>
      <c r="R33" s="1">
        <f t="shared" si="5"/>
        <v>16.291374045801525</v>
      </c>
      <c r="S33" s="1">
        <f t="shared" si="5"/>
        <v>28.28</v>
      </c>
      <c r="T33" s="1">
        <f t="shared" si="5"/>
        <v>26.954440433212998</v>
      </c>
    </row>
    <row r="34" spans="1:20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2:20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2:20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2:20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2:20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2:20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2:20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2:20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2:20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2:20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2:20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2:20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2:20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2:20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2:20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2:20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4"/>
  <sheetViews>
    <sheetView workbookViewId="0">
      <selection activeCell="C13" sqref="C13"/>
    </sheetView>
  </sheetViews>
  <sheetFormatPr defaultRowHeight="15"/>
  <cols>
    <col min="1" max="1" width="3" bestFit="1" customWidth="1"/>
    <col min="2" max="2" width="7.140625" bestFit="1" customWidth="1"/>
    <col min="3" max="3" width="35.42578125" bestFit="1" customWidth="1"/>
    <col min="4" max="4" width="19.42578125" bestFit="1" customWidth="1"/>
    <col min="5" max="5" width="15.5703125" bestFit="1" customWidth="1"/>
    <col min="6" max="6" width="18" bestFit="1" customWidth="1"/>
    <col min="7" max="7" width="12" bestFit="1" customWidth="1"/>
    <col min="8" max="8" width="17" bestFit="1" customWidth="1"/>
    <col min="9" max="9" width="35.28515625" bestFit="1" customWidth="1"/>
  </cols>
  <sheetData>
    <row r="1" spans="1:9">
      <c r="A1" t="s">
        <v>64</v>
      </c>
      <c r="B1" t="s">
        <v>65</v>
      </c>
      <c r="C1" t="s">
        <v>72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</row>
    <row r="2" spans="1:9">
      <c r="A2">
        <v>1</v>
      </c>
      <c r="B2" t="s">
        <v>23</v>
      </c>
      <c r="C2" t="s">
        <v>73</v>
      </c>
      <c r="D2">
        <v>75.91</v>
      </c>
      <c r="E2">
        <v>0.3</v>
      </c>
      <c r="F2">
        <v>0</v>
      </c>
      <c r="G2">
        <v>0.15</v>
      </c>
      <c r="H2">
        <v>0.22</v>
      </c>
      <c r="I2">
        <v>5426</v>
      </c>
    </row>
    <row r="3" spans="1:9">
      <c r="A3">
        <v>2</v>
      </c>
      <c r="B3" t="s">
        <v>27</v>
      </c>
      <c r="C3" t="s">
        <v>74</v>
      </c>
      <c r="D3">
        <v>39.619999999999997</v>
      </c>
      <c r="E3">
        <v>0.4</v>
      </c>
      <c r="F3">
        <v>0.2</v>
      </c>
      <c r="G3">
        <v>0.2</v>
      </c>
      <c r="H3">
        <v>0.25</v>
      </c>
      <c r="I3">
        <v>4514</v>
      </c>
    </row>
    <row r="4" spans="1:9">
      <c r="A4">
        <v>3</v>
      </c>
      <c r="B4" t="s">
        <v>24</v>
      </c>
      <c r="C4" t="s">
        <v>75</v>
      </c>
      <c r="D4">
        <v>25.74</v>
      </c>
      <c r="E4">
        <v>0.3</v>
      </c>
      <c r="F4">
        <v>0.4</v>
      </c>
      <c r="G4">
        <v>0.15</v>
      </c>
      <c r="H4">
        <v>0.22</v>
      </c>
      <c r="I4">
        <v>7748</v>
      </c>
    </row>
    <row r="5" spans="1:9">
      <c r="A5">
        <v>4</v>
      </c>
      <c r="B5" t="s">
        <v>25</v>
      </c>
      <c r="C5" t="s">
        <v>76</v>
      </c>
      <c r="D5">
        <v>25.33</v>
      </c>
      <c r="E5">
        <v>0.5</v>
      </c>
      <c r="F5">
        <v>0</v>
      </c>
      <c r="G5">
        <v>0.15</v>
      </c>
      <c r="H5">
        <v>0.22</v>
      </c>
      <c r="I5">
        <v>5601</v>
      </c>
    </row>
    <row r="6" spans="1:9">
      <c r="A6">
        <v>5</v>
      </c>
      <c r="B6" t="s">
        <v>30</v>
      </c>
      <c r="C6" t="s">
        <v>77</v>
      </c>
      <c r="D6">
        <v>23.01</v>
      </c>
      <c r="E6">
        <v>0.5</v>
      </c>
      <c r="F6">
        <v>0</v>
      </c>
      <c r="G6">
        <v>0.15</v>
      </c>
      <c r="H6">
        <v>0.22</v>
      </c>
      <c r="I6">
        <v>5352</v>
      </c>
    </row>
    <row r="7" spans="1:9">
      <c r="A7">
        <v>6</v>
      </c>
      <c r="B7" t="s">
        <v>29</v>
      </c>
      <c r="C7" t="s">
        <v>78</v>
      </c>
      <c r="D7">
        <v>16.440000000000001</v>
      </c>
      <c r="E7">
        <v>0.3</v>
      </c>
      <c r="F7">
        <v>0</v>
      </c>
      <c r="G7">
        <v>0.15</v>
      </c>
      <c r="H7">
        <v>0.22</v>
      </c>
      <c r="I7">
        <v>7558</v>
      </c>
    </row>
    <row r="8" spans="1:9">
      <c r="A8">
        <v>7</v>
      </c>
      <c r="B8" t="s">
        <v>33</v>
      </c>
      <c r="C8" t="s">
        <v>79</v>
      </c>
      <c r="D8">
        <v>14.05</v>
      </c>
      <c r="E8">
        <v>0.3</v>
      </c>
      <c r="F8">
        <v>0.4</v>
      </c>
      <c r="G8">
        <v>0.15</v>
      </c>
      <c r="H8">
        <v>0.22</v>
      </c>
      <c r="I8">
        <v>5281</v>
      </c>
    </row>
    <row r="9" spans="1:9">
      <c r="A9">
        <v>8</v>
      </c>
      <c r="B9" t="s">
        <v>34</v>
      </c>
      <c r="C9" t="s">
        <v>80</v>
      </c>
      <c r="D9">
        <v>25.82</v>
      </c>
      <c r="E9">
        <v>0.3</v>
      </c>
      <c r="F9">
        <v>0.4</v>
      </c>
      <c r="G9">
        <v>0.22</v>
      </c>
      <c r="H9">
        <v>0.27</v>
      </c>
      <c r="I9">
        <v>6204</v>
      </c>
    </row>
    <row r="10" spans="1:9">
      <c r="A10">
        <v>9</v>
      </c>
      <c r="B10" t="s">
        <v>26</v>
      </c>
      <c r="C10" t="s">
        <v>81</v>
      </c>
      <c r="D10">
        <v>70.62</v>
      </c>
      <c r="E10">
        <v>0.1</v>
      </c>
      <c r="F10">
        <v>0.4</v>
      </c>
      <c r="G10">
        <v>0.2</v>
      </c>
      <c r="H10">
        <v>0.25</v>
      </c>
      <c r="I10">
        <v>5547</v>
      </c>
    </row>
    <row r="11" spans="1:9">
      <c r="A11">
        <v>10</v>
      </c>
      <c r="B11" t="s">
        <v>28</v>
      </c>
      <c r="C11" t="s">
        <v>82</v>
      </c>
      <c r="D11">
        <v>32.729999999999997</v>
      </c>
      <c r="E11">
        <v>0.4</v>
      </c>
      <c r="F11">
        <v>0</v>
      </c>
      <c r="G11">
        <v>0.2</v>
      </c>
      <c r="H11">
        <v>0.25</v>
      </c>
      <c r="I11">
        <v>4238</v>
      </c>
    </row>
    <row r="12" spans="1:9">
      <c r="A12">
        <v>11</v>
      </c>
      <c r="B12" t="s">
        <v>31</v>
      </c>
      <c r="C12" t="s">
        <v>83</v>
      </c>
      <c r="D12">
        <v>28.25</v>
      </c>
      <c r="E12">
        <v>0.4</v>
      </c>
      <c r="F12">
        <v>0.4</v>
      </c>
      <c r="G12">
        <v>0.1</v>
      </c>
      <c r="H12">
        <v>0.15</v>
      </c>
      <c r="I12">
        <v>3149</v>
      </c>
    </row>
    <row r="13" spans="1:9">
      <c r="A13">
        <v>12</v>
      </c>
      <c r="B13" t="s">
        <v>32</v>
      </c>
      <c r="C13" t="s">
        <v>84</v>
      </c>
      <c r="D13">
        <v>18.13</v>
      </c>
      <c r="E13">
        <v>0.2</v>
      </c>
      <c r="F13">
        <v>0</v>
      </c>
      <c r="G13">
        <v>0.25</v>
      </c>
      <c r="H13">
        <v>0.32</v>
      </c>
      <c r="I13">
        <v>3715</v>
      </c>
    </row>
    <row r="14" spans="1:9">
      <c r="A14">
        <v>13</v>
      </c>
      <c r="B14" t="s">
        <v>35</v>
      </c>
      <c r="C14" t="s">
        <v>85</v>
      </c>
      <c r="D14">
        <v>30.61</v>
      </c>
      <c r="E14">
        <v>0.3</v>
      </c>
      <c r="F14">
        <v>0.3</v>
      </c>
      <c r="G14">
        <v>0.22</v>
      </c>
      <c r="H14">
        <v>0.27</v>
      </c>
      <c r="I14">
        <v>4020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Transmission_Attributes</vt:lpstr>
      <vt:lpstr>Generation_Attributes</vt:lpstr>
      <vt:lpstr>Transmission_Alternatives</vt:lpstr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2012-09-06T06:31:17Z</dcterms:created>
  <dcterms:modified xsi:type="dcterms:W3CDTF">2013-02-12T00:02:53Z</dcterms:modified>
</cp:coreProperties>
</file>