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-405" windowWidth="13365" windowHeight="9225" firstSheet="2" activeTab="2"/>
  </bookViews>
  <sheets>
    <sheet name="Transmission_Attributes" sheetId="1" r:id="rId1"/>
    <sheet name="Generation_Attributes" sheetId="2" r:id="rId2"/>
    <sheet name="Transmission_Alternatives" sheetId="4" r:id="rId3"/>
    <sheet name="Sheet1" sheetId="5" r:id="rId4"/>
    <sheet name="Sheet3" sheetId="3" r:id="rId5"/>
    <sheet name="Sheet2" sheetId="6" r:id="rId6"/>
  </sheets>
  <calcPr calcId="125725"/>
</workbook>
</file>

<file path=xl/calcChain.xml><?xml version="1.0" encoding="utf-8"?>
<calcChain xmlns="http://schemas.openxmlformats.org/spreadsheetml/2006/main">
  <c r="A12" i="4"/>
  <c r="A13" s="1"/>
  <c r="A11"/>
  <c r="A5"/>
  <c r="A6" s="1"/>
  <c r="A7" s="1"/>
  <c r="A8" s="1"/>
  <c r="A9" s="1"/>
  <c r="A10" s="1"/>
  <c r="A4"/>
  <c r="R4" s="1"/>
  <c r="F16" i="6"/>
  <c r="G16"/>
  <c r="H16"/>
  <c r="I16"/>
  <c r="J16"/>
  <c r="K16"/>
  <c r="L16"/>
  <c r="M16"/>
  <c r="N16"/>
  <c r="O16"/>
  <c r="P16"/>
  <c r="Q16"/>
  <c r="R16"/>
  <c r="S16"/>
  <c r="T16"/>
  <c r="F17"/>
  <c r="G17"/>
  <c r="H17"/>
  <c r="I17"/>
  <c r="J17"/>
  <c r="K17"/>
  <c r="L17"/>
  <c r="M17"/>
  <c r="N17"/>
  <c r="O17"/>
  <c r="P17"/>
  <c r="Q17"/>
  <c r="R17"/>
  <c r="S17"/>
  <c r="T17"/>
  <c r="G15"/>
  <c r="H15"/>
  <c r="I15"/>
  <c r="J15"/>
  <c r="K15"/>
  <c r="L15"/>
  <c r="M15"/>
  <c r="N15"/>
  <c r="O15"/>
  <c r="P15"/>
  <c r="Q15"/>
  <c r="R15"/>
  <c r="S15"/>
  <c r="T15"/>
  <c r="F15"/>
  <c r="B1" i="4" a="1"/>
  <c r="T1" s="1"/>
  <c r="B3" a="1"/>
  <c r="L3" s="1"/>
  <c r="G10" i="1"/>
  <c r="G14"/>
  <c r="G8"/>
  <c r="G15"/>
  <c r="B2" i="4" a="1"/>
  <c r="S2" s="1"/>
  <c r="M10" l="1"/>
  <c r="T4"/>
  <c r="B4"/>
  <c r="C4"/>
  <c r="D4"/>
  <c r="E4"/>
  <c r="G4"/>
  <c r="J4"/>
  <c r="P4"/>
  <c r="S4"/>
  <c r="F4"/>
  <c r="H4"/>
  <c r="I4"/>
  <c r="K4"/>
  <c r="L4"/>
  <c r="M4"/>
  <c r="N4"/>
  <c r="O4"/>
  <c r="Q4"/>
  <c r="B1"/>
  <c r="C1"/>
  <c r="D1"/>
  <c r="E1"/>
  <c r="F1"/>
  <c r="G1"/>
  <c r="H1"/>
  <c r="I1"/>
  <c r="J1"/>
  <c r="K1"/>
  <c r="L1"/>
  <c r="M1"/>
  <c r="N1"/>
  <c r="O1"/>
  <c r="P1"/>
  <c r="Q1"/>
  <c r="R1"/>
  <c r="S1"/>
  <c r="E3"/>
  <c r="F3"/>
  <c r="G3"/>
  <c r="H3"/>
  <c r="K3"/>
  <c r="M3"/>
  <c r="N3"/>
  <c r="O3"/>
  <c r="P3"/>
  <c r="Q3"/>
  <c r="R3"/>
  <c r="S3"/>
  <c r="T3"/>
  <c r="B3"/>
  <c r="C3"/>
  <c r="D3"/>
  <c r="I3"/>
  <c r="J3"/>
  <c r="L2"/>
  <c r="M2"/>
  <c r="B2"/>
  <c r="C2"/>
  <c r="D2"/>
  <c r="E2"/>
  <c r="F2"/>
  <c r="G2"/>
  <c r="H2"/>
  <c r="I2"/>
  <c r="J2"/>
  <c r="K2"/>
  <c r="N2"/>
  <c r="O2"/>
  <c r="P2"/>
  <c r="Q2"/>
  <c r="R2"/>
  <c r="T2"/>
  <c r="T10" l="1"/>
  <c r="H10"/>
  <c r="D10"/>
  <c r="C10"/>
  <c r="B10"/>
  <c r="J10"/>
  <c r="I10"/>
  <c r="F10"/>
  <c r="G10"/>
  <c r="E10"/>
  <c r="S10"/>
  <c r="P10"/>
  <c r="L10"/>
  <c r="N10"/>
  <c r="O10"/>
  <c r="Q10"/>
  <c r="K10"/>
  <c r="R10"/>
  <c r="T5"/>
  <c r="R5"/>
  <c r="P5"/>
  <c r="O5"/>
  <c r="M5"/>
  <c r="Q5"/>
  <c r="N5"/>
  <c r="L5"/>
  <c r="K5"/>
  <c r="J5"/>
  <c r="I5"/>
  <c r="H5"/>
  <c r="G5"/>
  <c r="F5"/>
  <c r="E5"/>
  <c r="C5"/>
  <c r="E6"/>
  <c r="S5"/>
  <c r="B5"/>
  <c r="D5"/>
  <c r="K11" l="1"/>
  <c r="J11"/>
  <c r="I11"/>
  <c r="H11"/>
  <c r="G11"/>
  <c r="F11"/>
  <c r="E11"/>
  <c r="D11"/>
  <c r="C11"/>
  <c r="O11"/>
  <c r="S11"/>
  <c r="R11"/>
  <c r="Q11"/>
  <c r="P11"/>
  <c r="M11"/>
  <c r="L11"/>
  <c r="T11"/>
  <c r="N11"/>
  <c r="B11"/>
  <c r="R6"/>
  <c r="D6"/>
  <c r="C6"/>
  <c r="B6"/>
  <c r="Q6"/>
  <c r="O6"/>
  <c r="T6"/>
  <c r="P6"/>
  <c r="I7"/>
  <c r="N6"/>
  <c r="K6"/>
  <c r="J6"/>
  <c r="M6"/>
  <c r="L6"/>
  <c r="S6"/>
  <c r="I6"/>
  <c r="H6"/>
  <c r="G6"/>
  <c r="F6"/>
  <c r="S12" l="1"/>
  <c r="R12"/>
  <c r="Q12"/>
  <c r="T12"/>
  <c r="P12"/>
  <c r="D12"/>
  <c r="C12"/>
  <c r="B12"/>
  <c r="M12"/>
  <c r="I12"/>
  <c r="K12"/>
  <c r="E12"/>
  <c r="G12"/>
  <c r="F12"/>
  <c r="L12"/>
  <c r="J12"/>
  <c r="H12"/>
  <c r="O12"/>
  <c r="N12"/>
  <c r="T7"/>
  <c r="H7"/>
  <c r="P7"/>
  <c r="N8"/>
  <c r="E7"/>
  <c r="D7"/>
  <c r="B7"/>
  <c r="S7"/>
  <c r="G7"/>
  <c r="R7"/>
  <c r="K7"/>
  <c r="Q7"/>
  <c r="O7"/>
  <c r="F7"/>
  <c r="N7"/>
  <c r="M7"/>
  <c r="L7"/>
  <c r="J7"/>
  <c r="C7"/>
  <c r="P13" l="1"/>
  <c r="O13"/>
  <c r="M13"/>
  <c r="L13"/>
  <c r="K13"/>
  <c r="J13"/>
  <c r="I13"/>
  <c r="F13"/>
  <c r="E13"/>
  <c r="D13"/>
  <c r="B13"/>
  <c r="Q13"/>
  <c r="H13"/>
  <c r="G13"/>
  <c r="C13"/>
  <c r="N13"/>
  <c r="T13"/>
  <c r="R13"/>
  <c r="S13"/>
  <c r="S8"/>
  <c r="Q8"/>
  <c r="M8"/>
  <c r="I8"/>
  <c r="K8"/>
  <c r="J8"/>
  <c r="F9"/>
  <c r="L8"/>
  <c r="H8"/>
  <c r="G8"/>
  <c r="F8"/>
  <c r="E8"/>
  <c r="D8"/>
  <c r="C8"/>
  <c r="B8"/>
  <c r="T8"/>
  <c r="P8"/>
  <c r="O8"/>
  <c r="R8"/>
  <c r="D9" l="1"/>
  <c r="H9"/>
  <c r="G9"/>
  <c r="E9"/>
  <c r="N9"/>
  <c r="T9"/>
  <c r="R9"/>
  <c r="P9"/>
  <c r="S9"/>
  <c r="Q9"/>
  <c r="B9"/>
  <c r="O9"/>
  <c r="M9"/>
  <c r="C9"/>
  <c r="L9"/>
  <c r="K9"/>
  <c r="J9"/>
  <c r="I9"/>
</calcChain>
</file>

<file path=xl/sharedStrings.xml><?xml version="1.0" encoding="utf-8"?>
<sst xmlns="http://schemas.openxmlformats.org/spreadsheetml/2006/main" count="126" uniqueCount="88">
  <si>
    <t>Transmission_Lines</t>
  </si>
  <si>
    <t>2010_Capacity_(GW)</t>
  </si>
  <si>
    <t>Losses_(%)</t>
  </si>
  <si>
    <t>Distance_(miles)</t>
  </si>
  <si>
    <t>ECAR_MAAC</t>
  </si>
  <si>
    <t>ECAR_MAIN</t>
  </si>
  <si>
    <t>ECAR_STV</t>
  </si>
  <si>
    <t>ERCOT_SPP</t>
  </si>
  <si>
    <t>MAAC_NY</t>
  </si>
  <si>
    <t>MAAC_STV</t>
  </si>
  <si>
    <t>MAIN_MAPP</t>
  </si>
  <si>
    <t>MAIN_SPP</t>
  </si>
  <si>
    <t>MAPP_SPP</t>
  </si>
  <si>
    <t>MAPP_NWP</t>
  </si>
  <si>
    <t>MAPP_RA</t>
  </si>
  <si>
    <t>NY_NE</t>
  </si>
  <si>
    <t>FL_STV</t>
  </si>
  <si>
    <t>STV_SPP</t>
  </si>
  <si>
    <t>SPP_RA</t>
  </si>
  <si>
    <t>NWP_RA</t>
  </si>
  <si>
    <t>NWP_CNV</t>
  </si>
  <si>
    <t>RA_CNV</t>
  </si>
  <si>
    <t>MAIN_STV</t>
  </si>
  <si>
    <t>ECAR</t>
  </si>
  <si>
    <t>MAAC</t>
  </si>
  <si>
    <t>MAIN</t>
  </si>
  <si>
    <t>STV</t>
  </si>
  <si>
    <t>ERCOT</t>
  </si>
  <si>
    <t>SPP</t>
  </si>
  <si>
    <t>NY</t>
  </si>
  <si>
    <t>MAPP</t>
  </si>
  <si>
    <t>NWP</t>
  </si>
  <si>
    <t>RA</t>
  </si>
  <si>
    <t>NE</t>
  </si>
  <si>
    <t>FL</t>
  </si>
  <si>
    <t>CNV</t>
  </si>
  <si>
    <t>Bus_1</t>
  </si>
  <si>
    <t>Bus_2</t>
  </si>
  <si>
    <t>Generation_Technology</t>
  </si>
  <si>
    <t>Capacity_Factor</t>
  </si>
  <si>
    <t>Investment_Cost_($/kW)</t>
  </si>
  <si>
    <t>Lifespan_(years)</t>
  </si>
  <si>
    <t>Operational_Cost_($/GWh)</t>
  </si>
  <si>
    <t>CO2_(Short_ton/GWh)</t>
  </si>
  <si>
    <t>Nuclear</t>
  </si>
  <si>
    <t>Coal</t>
  </si>
  <si>
    <t>IGCC</t>
  </si>
  <si>
    <t>IPCC</t>
  </si>
  <si>
    <t>NGCC</t>
  </si>
  <si>
    <t>Oil</t>
  </si>
  <si>
    <t>CT</t>
  </si>
  <si>
    <t>PV_Solar</t>
  </si>
  <si>
    <t>PV_Thermal</t>
  </si>
  <si>
    <t>Wind</t>
  </si>
  <si>
    <t>Offshore</t>
  </si>
  <si>
    <t>Geothermal</t>
  </si>
  <si>
    <t>OTEC</t>
  </si>
  <si>
    <t>Tidal</t>
  </si>
  <si>
    <t>Hydro</t>
  </si>
  <si>
    <t>0.1-0.25</t>
  </si>
  <si>
    <t>0.15-0.32</t>
  </si>
  <si>
    <t>0.1-0.5</t>
  </si>
  <si>
    <t>0-0.4</t>
  </si>
  <si>
    <t>3149-7747</t>
  </si>
  <si>
    <t>j</t>
  </si>
  <si>
    <t>Region</t>
  </si>
  <si>
    <t>Base_Demand_(GW)</t>
  </si>
  <si>
    <t>Inland_Wind_CF</t>
  </si>
  <si>
    <t>Offshore_Wind_CF</t>
  </si>
  <si>
    <t>Solar_PV_CF</t>
  </si>
  <si>
    <t>Solar_Thermal_CF</t>
  </si>
  <si>
    <t>Geothermal_investment_cost_($/kW)</t>
  </si>
  <si>
    <t>Full_Region_Name</t>
  </si>
  <si>
    <t>East Central Area Reliability</t>
  </si>
  <si>
    <t>Electric Reliability Council of Texas</t>
  </si>
  <si>
    <t>Mid-Atlantic Area Council</t>
  </si>
  <si>
    <t>Mid-America Interconnected Network</t>
  </si>
  <si>
    <t>Mid-Continent Area Power Pool</t>
  </si>
  <si>
    <t>New York</t>
  </si>
  <si>
    <t>New England</t>
  </si>
  <si>
    <t>Florida</t>
  </si>
  <si>
    <t>Southern_Tennessee Valley</t>
  </si>
  <si>
    <t>Southwest Power Pool</t>
  </si>
  <si>
    <t>Northwest Power Pool</t>
  </si>
  <si>
    <t>Rockey Mountain Area</t>
  </si>
  <si>
    <t>California Nevada</t>
  </si>
  <si>
    <t>Susceptance</t>
  </si>
  <si>
    <t>Capacity 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</si>
</sst>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opLeftCell="B1" workbookViewId="0">
      <selection activeCell="D7" sqref="D7"/>
    </sheetView>
  </sheetViews>
  <sheetFormatPr defaultRowHeight="15"/>
  <cols>
    <col min="1" max="1" width="18.42578125" bestFit="1" customWidth="1"/>
    <col min="2" max="3" width="18.42578125" customWidth="1"/>
    <col min="4" max="4" width="19.28515625" bestFit="1" customWidth="1"/>
    <col min="5" max="6" width="10.7109375" bestFit="1" customWidth="1"/>
    <col min="7" max="7" width="8.28515625" customWidth="1"/>
  </cols>
  <sheetData>
    <row r="1" spans="1:7">
      <c r="A1" t="s">
        <v>0</v>
      </c>
      <c r="B1" t="s">
        <v>36</v>
      </c>
      <c r="C1" t="s">
        <v>37</v>
      </c>
      <c r="D1" t="s">
        <v>1</v>
      </c>
      <c r="E1" t="s">
        <v>2</v>
      </c>
      <c r="F1" t="s">
        <v>3</v>
      </c>
      <c r="G1" t="s">
        <v>86</v>
      </c>
    </row>
    <row r="2" spans="1:7">
      <c r="A2" t="s">
        <v>4</v>
      </c>
      <c r="B2" t="s">
        <v>23</v>
      </c>
      <c r="C2" t="s">
        <v>24</v>
      </c>
      <c r="D2">
        <v>9.5</v>
      </c>
      <c r="E2">
        <v>5.31</v>
      </c>
      <c r="F2">
        <v>850</v>
      </c>
      <c r="G2">
        <v>14.78</v>
      </c>
    </row>
    <row r="3" spans="1:7">
      <c r="A3" t="s">
        <v>5</v>
      </c>
      <c r="B3" t="s">
        <v>23</v>
      </c>
      <c r="C3" t="s">
        <v>25</v>
      </c>
      <c r="D3">
        <v>12.62</v>
      </c>
      <c r="E3">
        <v>3.54</v>
      </c>
      <c r="F3">
        <v>425</v>
      </c>
      <c r="G3">
        <v>19.63</v>
      </c>
    </row>
    <row r="4" spans="1:7">
      <c r="A4" t="s">
        <v>6</v>
      </c>
      <c r="B4" t="s">
        <v>23</v>
      </c>
      <c r="C4" t="s">
        <v>26</v>
      </c>
      <c r="D4">
        <v>8.58</v>
      </c>
      <c r="E4">
        <v>3.85</v>
      </c>
      <c r="F4">
        <v>500</v>
      </c>
      <c r="G4">
        <v>13.35</v>
      </c>
    </row>
    <row r="5" spans="1:7">
      <c r="A5" t="s">
        <v>7</v>
      </c>
      <c r="B5" t="s">
        <v>27</v>
      </c>
      <c r="C5" t="s">
        <v>28</v>
      </c>
      <c r="D5">
        <v>0.98</v>
      </c>
      <c r="E5">
        <v>3.85</v>
      </c>
      <c r="F5">
        <v>500</v>
      </c>
      <c r="G5">
        <v>1.52</v>
      </c>
    </row>
    <row r="6" spans="1:7">
      <c r="A6" t="s">
        <v>8</v>
      </c>
      <c r="B6" t="s">
        <v>24</v>
      </c>
      <c r="C6" t="s">
        <v>29</v>
      </c>
      <c r="D6">
        <v>3.43</v>
      </c>
      <c r="E6">
        <v>2.81</v>
      </c>
      <c r="F6">
        <v>250</v>
      </c>
      <c r="G6">
        <v>5.34</v>
      </c>
    </row>
    <row r="7" spans="1:7">
      <c r="A7" t="s">
        <v>9</v>
      </c>
      <c r="B7" t="s">
        <v>24</v>
      </c>
      <c r="C7" t="s">
        <v>26</v>
      </c>
      <c r="D7">
        <v>2.6</v>
      </c>
      <c r="E7">
        <v>6.14</v>
      </c>
      <c r="F7">
        <v>1050</v>
      </c>
      <c r="G7">
        <v>4.04</v>
      </c>
    </row>
    <row r="8" spans="1:7">
      <c r="A8" t="s">
        <v>10</v>
      </c>
      <c r="B8" t="s">
        <v>25</v>
      </c>
      <c r="C8" t="s">
        <v>30</v>
      </c>
      <c r="D8">
        <v>1.5</v>
      </c>
      <c r="E8">
        <v>4.4800000000000004</v>
      </c>
      <c r="F8">
        <v>650</v>
      </c>
      <c r="G8">
        <f>2.69*(1.5/1.73)</f>
        <v>2.3323699421965318</v>
      </c>
    </row>
    <row r="9" spans="1:7">
      <c r="A9" t="s">
        <v>22</v>
      </c>
      <c r="B9" t="s">
        <v>25</v>
      </c>
      <c r="C9" t="s">
        <v>26</v>
      </c>
      <c r="D9">
        <v>4.62</v>
      </c>
      <c r="E9">
        <v>5.0999999999999996</v>
      </c>
      <c r="F9">
        <v>800</v>
      </c>
      <c r="G9">
        <v>7.19</v>
      </c>
    </row>
    <row r="10" spans="1:7">
      <c r="A10" t="s">
        <v>11</v>
      </c>
      <c r="B10" t="s">
        <v>25</v>
      </c>
      <c r="C10" t="s">
        <v>28</v>
      </c>
      <c r="D10">
        <v>0.28000000000000003</v>
      </c>
      <c r="E10">
        <v>4.6900000000000004</v>
      </c>
      <c r="F10">
        <v>700</v>
      </c>
      <c r="G10">
        <f>1.87*(D10/1.2)</f>
        <v>0.43633333333333341</v>
      </c>
    </row>
    <row r="11" spans="1:7">
      <c r="A11" t="s">
        <v>12</v>
      </c>
      <c r="B11" t="s">
        <v>30</v>
      </c>
      <c r="C11" t="s">
        <v>28</v>
      </c>
      <c r="D11">
        <v>1.49</v>
      </c>
      <c r="E11">
        <v>5.0999999999999996</v>
      </c>
      <c r="F11">
        <v>800</v>
      </c>
      <c r="G11">
        <v>2.3199999999999998</v>
      </c>
    </row>
    <row r="12" spans="1:7">
      <c r="A12" t="s">
        <v>13</v>
      </c>
      <c r="B12" t="s">
        <v>30</v>
      </c>
      <c r="C12" t="s">
        <v>31</v>
      </c>
      <c r="D12">
        <v>0.2</v>
      </c>
      <c r="E12">
        <v>6.77</v>
      </c>
      <c r="F12">
        <v>1200</v>
      </c>
      <c r="G12">
        <v>0.31</v>
      </c>
    </row>
    <row r="13" spans="1:7">
      <c r="A13" t="s">
        <v>14</v>
      </c>
      <c r="B13" t="s">
        <v>30</v>
      </c>
      <c r="C13" t="s">
        <v>32</v>
      </c>
      <c r="D13">
        <v>0.31</v>
      </c>
      <c r="E13">
        <v>6.35</v>
      </c>
      <c r="F13">
        <v>1100</v>
      </c>
      <c r="G13">
        <v>0.48</v>
      </c>
    </row>
    <row r="14" spans="1:7">
      <c r="A14" t="s">
        <v>15</v>
      </c>
      <c r="B14" t="s">
        <v>29</v>
      </c>
      <c r="C14" t="s">
        <v>33</v>
      </c>
      <c r="D14">
        <v>1.6</v>
      </c>
      <c r="E14">
        <v>3.44</v>
      </c>
      <c r="F14">
        <v>400</v>
      </c>
      <c r="G14">
        <f>2.93*(1.6/1.89)</f>
        <v>2.4804232804232806</v>
      </c>
    </row>
    <row r="15" spans="1:7">
      <c r="A15" t="s">
        <v>16</v>
      </c>
      <c r="B15" t="s">
        <v>34</v>
      </c>
      <c r="C15" t="s">
        <v>26</v>
      </c>
      <c r="D15">
        <v>2</v>
      </c>
      <c r="E15">
        <v>3.85</v>
      </c>
      <c r="F15">
        <v>500</v>
      </c>
      <c r="G15">
        <f>5.6*(2/3.6)</f>
        <v>3.1111111111111112</v>
      </c>
    </row>
    <row r="16" spans="1:7">
      <c r="A16" t="s">
        <v>17</v>
      </c>
      <c r="B16" t="s">
        <v>26</v>
      </c>
      <c r="C16" t="s">
        <v>28</v>
      </c>
      <c r="D16">
        <v>5.61</v>
      </c>
      <c r="E16">
        <v>5.0199999999999996</v>
      </c>
      <c r="F16">
        <v>780</v>
      </c>
      <c r="G16">
        <v>8.73</v>
      </c>
    </row>
    <row r="17" spans="1:7">
      <c r="A17" t="s">
        <v>18</v>
      </c>
      <c r="B17" t="s">
        <v>28</v>
      </c>
      <c r="C17" t="s">
        <v>32</v>
      </c>
      <c r="D17">
        <v>0.4</v>
      </c>
      <c r="E17">
        <v>4.4800000000000004</v>
      </c>
      <c r="F17">
        <v>650</v>
      </c>
      <c r="G17">
        <v>0.62</v>
      </c>
    </row>
    <row r="18" spans="1:7">
      <c r="A18" t="s">
        <v>19</v>
      </c>
      <c r="B18" t="s">
        <v>31</v>
      </c>
      <c r="C18" t="s">
        <v>32</v>
      </c>
      <c r="D18">
        <v>1.31</v>
      </c>
      <c r="E18">
        <v>5.94</v>
      </c>
      <c r="F18">
        <v>1000</v>
      </c>
      <c r="G18">
        <v>2.0699999999999998</v>
      </c>
    </row>
    <row r="19" spans="1:7">
      <c r="A19" t="s">
        <v>20</v>
      </c>
      <c r="B19" t="s">
        <v>31</v>
      </c>
      <c r="C19" t="s">
        <v>35</v>
      </c>
      <c r="D19">
        <v>9.18</v>
      </c>
      <c r="E19">
        <v>5.52</v>
      </c>
      <c r="F19">
        <v>900</v>
      </c>
      <c r="G19">
        <v>14.28</v>
      </c>
    </row>
    <row r="20" spans="1:7">
      <c r="A20" t="s">
        <v>21</v>
      </c>
      <c r="B20" t="s">
        <v>32</v>
      </c>
      <c r="C20" t="s">
        <v>35</v>
      </c>
      <c r="D20">
        <v>8.31</v>
      </c>
      <c r="E20">
        <v>5.73</v>
      </c>
      <c r="F20">
        <v>950</v>
      </c>
      <c r="G20">
        <v>12.94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1" sqref="C21"/>
    </sheetView>
  </sheetViews>
  <sheetFormatPr defaultRowHeight="15"/>
  <cols>
    <col min="1" max="1" width="22.5703125" bestFit="1" customWidth="1"/>
    <col min="2" max="2" width="15" bestFit="1" customWidth="1"/>
    <col min="3" max="3" width="23.5703125" bestFit="1" customWidth="1"/>
    <col min="4" max="4" width="15.7109375" bestFit="1" customWidth="1"/>
    <col min="5" max="5" width="25.5703125" bestFit="1" customWidth="1"/>
    <col min="6" max="6" width="21.140625" bestFit="1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44</v>
      </c>
      <c r="B2">
        <v>0.95</v>
      </c>
      <c r="C2">
        <v>3156</v>
      </c>
      <c r="D2">
        <v>60</v>
      </c>
      <c r="E2">
        <v>2.349E-3</v>
      </c>
      <c r="F2">
        <v>8.51</v>
      </c>
    </row>
    <row r="3" spans="1:6">
      <c r="A3" t="s">
        <v>45</v>
      </c>
      <c r="B3">
        <v>0.85</v>
      </c>
      <c r="C3">
        <v>1788</v>
      </c>
      <c r="D3">
        <v>40</v>
      </c>
      <c r="E3">
        <v>2.4039999999999999E-3</v>
      </c>
      <c r="F3">
        <v>919.35</v>
      </c>
    </row>
    <row r="4" spans="1:6">
      <c r="A4" t="s">
        <v>46</v>
      </c>
      <c r="B4">
        <v>0.85</v>
      </c>
      <c r="C4">
        <v>2673</v>
      </c>
      <c r="D4">
        <v>40</v>
      </c>
      <c r="E4">
        <v>2.1589999999999999E-3</v>
      </c>
      <c r="F4">
        <v>865.1</v>
      </c>
    </row>
    <row r="5" spans="1:6">
      <c r="A5" t="s">
        <v>47</v>
      </c>
      <c r="B5">
        <v>0.85</v>
      </c>
      <c r="C5">
        <v>3311</v>
      </c>
      <c r="D5">
        <v>30</v>
      </c>
      <c r="E5">
        <v>1.1884E-2</v>
      </c>
      <c r="F5">
        <v>0</v>
      </c>
    </row>
    <row r="6" spans="1:6">
      <c r="A6" t="s">
        <v>48</v>
      </c>
      <c r="B6">
        <v>0.61</v>
      </c>
      <c r="C6">
        <v>827</v>
      </c>
      <c r="D6">
        <v>30</v>
      </c>
      <c r="E6">
        <v>2.591E-3</v>
      </c>
      <c r="F6">
        <v>407.07</v>
      </c>
    </row>
    <row r="7" spans="1:6">
      <c r="A7" t="s">
        <v>49</v>
      </c>
      <c r="B7">
        <v>0.85</v>
      </c>
      <c r="C7">
        <v>1655</v>
      </c>
      <c r="D7">
        <v>30</v>
      </c>
      <c r="E7">
        <v>3.0479999999999999E-3</v>
      </c>
      <c r="F7">
        <v>808.1</v>
      </c>
    </row>
    <row r="8" spans="1:6">
      <c r="A8" t="s">
        <v>50</v>
      </c>
      <c r="B8">
        <v>0.2</v>
      </c>
      <c r="C8">
        <v>551</v>
      </c>
      <c r="D8">
        <v>30</v>
      </c>
      <c r="E8">
        <v>3.6540000000000001E-3</v>
      </c>
      <c r="F8">
        <v>555.69000000000005</v>
      </c>
    </row>
    <row r="9" spans="1:6">
      <c r="A9" t="s">
        <v>51</v>
      </c>
      <c r="B9" t="s">
        <v>59</v>
      </c>
      <c r="C9">
        <v>4603</v>
      </c>
      <c r="D9">
        <v>30</v>
      </c>
      <c r="E9">
        <v>0</v>
      </c>
      <c r="F9">
        <v>0</v>
      </c>
    </row>
    <row r="10" spans="1:6">
      <c r="A10" t="s">
        <v>52</v>
      </c>
      <c r="B10" t="s">
        <v>60</v>
      </c>
      <c r="C10">
        <v>3617</v>
      </c>
      <c r="D10">
        <v>30</v>
      </c>
      <c r="E10">
        <v>1E-3</v>
      </c>
      <c r="F10">
        <v>0</v>
      </c>
    </row>
    <row r="11" spans="1:6">
      <c r="A11" t="s">
        <v>53</v>
      </c>
      <c r="B11" t="s">
        <v>61</v>
      </c>
      <c r="C11">
        <v>1150</v>
      </c>
      <c r="D11">
        <v>25</v>
      </c>
      <c r="E11">
        <v>2.6800000000000001E-4</v>
      </c>
      <c r="F11">
        <v>0</v>
      </c>
    </row>
    <row r="12" spans="1:6">
      <c r="A12" t="s">
        <v>54</v>
      </c>
      <c r="B12" t="s">
        <v>62</v>
      </c>
      <c r="C12">
        <v>2662</v>
      </c>
      <c r="D12">
        <v>25</v>
      </c>
      <c r="E12">
        <v>0</v>
      </c>
      <c r="F12">
        <v>0</v>
      </c>
    </row>
    <row r="13" spans="1:6">
      <c r="A13" t="s">
        <v>55</v>
      </c>
      <c r="B13">
        <v>0.9</v>
      </c>
      <c r="C13" t="s">
        <v>63</v>
      </c>
      <c r="D13">
        <v>50</v>
      </c>
      <c r="E13">
        <v>0</v>
      </c>
      <c r="F13">
        <v>123.57</v>
      </c>
    </row>
    <row r="14" spans="1:6">
      <c r="A14" t="s">
        <v>56</v>
      </c>
      <c r="B14">
        <v>0.3</v>
      </c>
      <c r="C14">
        <v>6163</v>
      </c>
      <c r="D14">
        <v>50</v>
      </c>
      <c r="E14">
        <v>0</v>
      </c>
      <c r="F14">
        <v>0</v>
      </c>
    </row>
    <row r="15" spans="1:6">
      <c r="A15" t="s">
        <v>57</v>
      </c>
      <c r="B15">
        <v>0.3</v>
      </c>
      <c r="C15">
        <v>18286</v>
      </c>
      <c r="D15">
        <v>50</v>
      </c>
      <c r="E15">
        <v>0</v>
      </c>
      <c r="F15">
        <v>0</v>
      </c>
    </row>
    <row r="16" spans="1:6">
      <c r="A16" t="s">
        <v>58</v>
      </c>
      <c r="B16">
        <v>0.5</v>
      </c>
      <c r="C16">
        <v>4594</v>
      </c>
      <c r="D16">
        <v>100</v>
      </c>
      <c r="E16">
        <v>2.8349999999999998E-3</v>
      </c>
      <c r="F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selection activeCell="B3" sqref="B3:T13"/>
    </sheetView>
  </sheetViews>
  <sheetFormatPr defaultRowHeight="15"/>
  <cols>
    <col min="2" max="2" width="12" bestFit="1" customWidth="1"/>
    <col min="3" max="3" width="11.5703125" bestFit="1" customWidth="1"/>
    <col min="4" max="4" width="9.85546875" bestFit="1" customWidth="1"/>
    <col min="5" max="5" width="11" bestFit="1" customWidth="1"/>
    <col min="6" max="6" width="9.85546875" bestFit="1" customWidth="1"/>
    <col min="7" max="7" width="10.7109375" bestFit="1" customWidth="1"/>
    <col min="8" max="8" width="12.28515625" bestFit="1" customWidth="1"/>
    <col min="9" max="9" width="10.28515625" bestFit="1" customWidth="1"/>
    <col min="10" max="10" width="12" bestFit="1" customWidth="1"/>
    <col min="11" max="11" width="10.5703125" bestFit="1" customWidth="1"/>
    <col min="12" max="12" width="11.7109375" bestFit="1" customWidth="1"/>
  </cols>
  <sheetData>
    <row r="1" spans="1:21">
      <c r="A1" t="s">
        <v>87</v>
      </c>
      <c r="B1">
        <f t="array" ref="B1:T1">TRANSPOSE(Transmission_Attributes!D2:D20)</f>
        <v>9.5</v>
      </c>
      <c r="C1">
        <v>12.62</v>
      </c>
      <c r="D1">
        <v>8.58</v>
      </c>
      <c r="E1">
        <v>0.98</v>
      </c>
      <c r="F1">
        <v>3.43</v>
      </c>
      <c r="G1">
        <v>2.6</v>
      </c>
      <c r="H1">
        <v>1.5</v>
      </c>
      <c r="I1">
        <v>4.62</v>
      </c>
      <c r="J1">
        <v>0.28000000000000003</v>
      </c>
      <c r="K1">
        <v>1.49</v>
      </c>
      <c r="L1">
        <v>0.2</v>
      </c>
      <c r="M1">
        <v>0.31</v>
      </c>
      <c r="N1">
        <v>1.6</v>
      </c>
      <c r="O1">
        <v>2</v>
      </c>
      <c r="P1">
        <v>5.61</v>
      </c>
      <c r="Q1">
        <v>0.4</v>
      </c>
      <c r="R1">
        <v>1.31</v>
      </c>
      <c r="S1">
        <v>9.18</v>
      </c>
      <c r="T1">
        <v>8.31</v>
      </c>
    </row>
    <row r="2" spans="1:21">
      <c r="B2" t="str">
        <f t="array" ref="B2:T2">TRANSPOSE(Transmission_Attributes!A2:A20)</f>
        <v>ECAR_MAAC</v>
      </c>
      <c r="C2" t="str">
        <v>ECAR_MAIN</v>
      </c>
      <c r="D2" t="str">
        <v>ECAR_STV</v>
      </c>
      <c r="E2" t="str">
        <v>ERCOT_SPP</v>
      </c>
      <c r="F2" t="str">
        <v>MAAC_NY</v>
      </c>
      <c r="G2" t="str">
        <v>MAAC_STV</v>
      </c>
      <c r="H2" t="str">
        <v>MAIN_MAPP</v>
      </c>
      <c r="I2" t="str">
        <v>MAIN_STV</v>
      </c>
      <c r="J2" t="str">
        <v>MAIN_SPP</v>
      </c>
      <c r="K2" t="str">
        <v>MAPP_SPP</v>
      </c>
      <c r="L2" t="str">
        <v>MAPP_NWP</v>
      </c>
      <c r="M2" t="str">
        <v>MAPP_RA</v>
      </c>
      <c r="N2" t="str">
        <v>NY_NE</v>
      </c>
      <c r="O2" t="str">
        <v>FL_STV</v>
      </c>
      <c r="P2" t="str">
        <v>STV_SPP</v>
      </c>
      <c r="Q2" t="str">
        <v>SPP_RA</v>
      </c>
      <c r="R2" t="str">
        <v>NWP_RA</v>
      </c>
      <c r="S2" t="str">
        <v>NWP_CNV</v>
      </c>
      <c r="T2" t="str">
        <v>RA_CNV</v>
      </c>
    </row>
    <row r="3" spans="1:21">
      <c r="A3">
        <v>0</v>
      </c>
      <c r="B3" s="1">
        <f t="array" ref="B3:T3">TRANSPOSE(Transmission_Attributes!G2:G20)</f>
        <v>14.78</v>
      </c>
      <c r="C3" s="1">
        <v>19.63</v>
      </c>
      <c r="D3" s="1">
        <v>13.35</v>
      </c>
      <c r="E3" s="1">
        <v>1.52</v>
      </c>
      <c r="F3" s="1">
        <v>5.34</v>
      </c>
      <c r="G3" s="1">
        <v>4.04</v>
      </c>
      <c r="H3" s="1">
        <v>2.3323699421965318</v>
      </c>
      <c r="I3" s="1">
        <v>7.19</v>
      </c>
      <c r="J3" s="1">
        <v>0.43633333333333341</v>
      </c>
      <c r="K3" s="1">
        <v>2.3199999999999998</v>
      </c>
      <c r="L3" s="1">
        <v>0.31</v>
      </c>
      <c r="M3" s="1">
        <v>0.48</v>
      </c>
      <c r="N3" s="1">
        <v>2.4804232804232806</v>
      </c>
      <c r="O3" s="1">
        <v>3.1111111111111112</v>
      </c>
      <c r="P3" s="1">
        <v>8.73</v>
      </c>
      <c r="Q3" s="1">
        <v>0.62</v>
      </c>
      <c r="R3" s="1">
        <v>2.0699999999999998</v>
      </c>
      <c r="S3" s="1">
        <v>14.28</v>
      </c>
      <c r="T3" s="1">
        <v>12.94</v>
      </c>
    </row>
    <row r="4" spans="1:21">
      <c r="A4">
        <f>A3+2000</f>
        <v>2000</v>
      </c>
      <c r="B4" s="1">
        <f>((($A4/1000)+B$1)/B$1)*B$3</f>
        <v>17.891578947368419</v>
      </c>
      <c r="C4" s="1">
        <f t="shared" ref="C4:T9" si="0">((($A4/1000)+C$1)/C$1)*C$3</f>
        <v>22.740935023771787</v>
      </c>
      <c r="D4" s="1">
        <f t="shared" si="0"/>
        <v>16.461888111888111</v>
      </c>
      <c r="E4" s="1">
        <f t="shared" si="0"/>
        <v>4.622040816326531</v>
      </c>
      <c r="F4" s="1">
        <f t="shared" si="0"/>
        <v>8.4537026239067057</v>
      </c>
      <c r="G4" s="1">
        <f t="shared" si="0"/>
        <v>7.1476923076923065</v>
      </c>
      <c r="H4" s="1">
        <f t="shared" si="0"/>
        <v>5.4421965317919083</v>
      </c>
      <c r="I4" s="1">
        <f t="shared" si="0"/>
        <v>10.302554112554112</v>
      </c>
      <c r="J4" s="1">
        <f t="shared" si="0"/>
        <v>3.5530000000000004</v>
      </c>
      <c r="K4" s="1">
        <f t="shared" si="0"/>
        <v>5.4340939597315439</v>
      </c>
      <c r="L4" s="1">
        <f t="shared" si="0"/>
        <v>3.41</v>
      </c>
      <c r="M4" s="1">
        <f t="shared" si="0"/>
        <v>3.576774193548387</v>
      </c>
      <c r="N4" s="1">
        <f t="shared" si="0"/>
        <v>5.5809523809523816</v>
      </c>
      <c r="O4" s="1">
        <f t="shared" si="0"/>
        <v>6.2222222222222223</v>
      </c>
      <c r="P4" s="1">
        <f t="shared" si="0"/>
        <v>11.842299465240641</v>
      </c>
      <c r="Q4" s="1">
        <f t="shared" si="0"/>
        <v>3.7199999999999993</v>
      </c>
      <c r="R4" s="1">
        <f t="shared" si="0"/>
        <v>5.2303053435114499</v>
      </c>
      <c r="S4" s="1">
        <f t="shared" si="0"/>
        <v>17.391111111111112</v>
      </c>
      <c r="T4" s="1">
        <f t="shared" si="0"/>
        <v>16.054320096269553</v>
      </c>
    </row>
    <row r="5" spans="1:21">
      <c r="A5">
        <f t="shared" ref="A5:A10" si="1">A4+2000</f>
        <v>4000</v>
      </c>
      <c r="B5" s="1">
        <f t="shared" ref="B5:B9" si="2">((($A5/1000)+B$1)/B$1)*B$3</f>
        <v>21.003157894736841</v>
      </c>
      <c r="C5" s="1">
        <f t="shared" si="0"/>
        <v>25.851870047543578</v>
      </c>
      <c r="D5" s="1">
        <f t="shared" si="0"/>
        <v>19.573776223776225</v>
      </c>
      <c r="E5" s="1">
        <f t="shared" si="0"/>
        <v>7.7240816326530615</v>
      </c>
      <c r="F5" s="1">
        <f t="shared" si="0"/>
        <v>11.56740524781341</v>
      </c>
      <c r="G5" s="1">
        <f t="shared" si="0"/>
        <v>10.255384615384616</v>
      </c>
      <c r="H5" s="1">
        <f t="shared" si="0"/>
        <v>8.5520231213872826</v>
      </c>
      <c r="I5" s="1">
        <f t="shared" si="0"/>
        <v>13.415108225108227</v>
      </c>
      <c r="J5" s="1">
        <f t="shared" si="0"/>
        <v>6.6696666666666671</v>
      </c>
      <c r="K5" s="1">
        <f t="shared" si="0"/>
        <v>8.5481879194630874</v>
      </c>
      <c r="L5" s="1">
        <f t="shared" si="0"/>
        <v>6.51</v>
      </c>
      <c r="M5" s="1">
        <f t="shared" si="0"/>
        <v>6.6735483870967736</v>
      </c>
      <c r="N5" s="1">
        <f t="shared" si="0"/>
        <v>8.681481481481482</v>
      </c>
      <c r="O5" s="1">
        <f t="shared" si="0"/>
        <v>9.3333333333333339</v>
      </c>
      <c r="P5" s="1">
        <f t="shared" si="0"/>
        <v>14.954598930481284</v>
      </c>
      <c r="Q5" s="1">
        <f t="shared" si="0"/>
        <v>6.82</v>
      </c>
      <c r="R5" s="1">
        <f t="shared" si="0"/>
        <v>8.3906106870229014</v>
      </c>
      <c r="S5" s="1">
        <f t="shared" si="0"/>
        <v>20.502222222222223</v>
      </c>
      <c r="T5" s="1">
        <f t="shared" si="0"/>
        <v>19.168640192539108</v>
      </c>
    </row>
    <row r="6" spans="1:21">
      <c r="A6">
        <f t="shared" si="1"/>
        <v>6000</v>
      </c>
      <c r="B6" s="1">
        <f t="shared" si="2"/>
        <v>24.114736842105263</v>
      </c>
      <c r="C6" s="1">
        <f t="shared" si="0"/>
        <v>28.962805071315366</v>
      </c>
      <c r="D6" s="1">
        <f t="shared" si="0"/>
        <v>22.685664335664335</v>
      </c>
      <c r="E6" s="1">
        <f t="shared" si="0"/>
        <v>10.826122448979593</v>
      </c>
      <c r="F6" s="1">
        <f t="shared" si="0"/>
        <v>14.681107871720116</v>
      </c>
      <c r="G6" s="1">
        <f t="shared" si="0"/>
        <v>13.363076923076923</v>
      </c>
      <c r="H6" s="1">
        <f t="shared" si="0"/>
        <v>11.66184971098266</v>
      </c>
      <c r="I6" s="1">
        <f t="shared" si="0"/>
        <v>16.527662337662338</v>
      </c>
      <c r="J6" s="1">
        <f t="shared" si="0"/>
        <v>9.7863333333333351</v>
      </c>
      <c r="K6" s="1">
        <f t="shared" si="0"/>
        <v>11.662281879194632</v>
      </c>
      <c r="L6" s="1">
        <f t="shared" si="0"/>
        <v>9.61</v>
      </c>
      <c r="M6" s="1">
        <f t="shared" si="0"/>
        <v>9.7703225806451606</v>
      </c>
      <c r="N6" s="1">
        <f t="shared" si="0"/>
        <v>11.782010582010582</v>
      </c>
      <c r="O6" s="1">
        <f t="shared" si="0"/>
        <v>12.444444444444445</v>
      </c>
      <c r="P6" s="1">
        <f t="shared" si="0"/>
        <v>18.066898395721925</v>
      </c>
      <c r="Q6" s="1">
        <f t="shared" si="0"/>
        <v>9.92</v>
      </c>
      <c r="R6" s="1">
        <f t="shared" si="0"/>
        <v>11.550916030534351</v>
      </c>
      <c r="S6" s="1">
        <f t="shared" si="0"/>
        <v>23.613333333333333</v>
      </c>
      <c r="T6" s="1">
        <f t="shared" si="0"/>
        <v>22.282960288808663</v>
      </c>
    </row>
    <row r="7" spans="1:21">
      <c r="A7">
        <f t="shared" si="1"/>
        <v>8000</v>
      </c>
      <c r="B7" s="1">
        <f t="shared" si="2"/>
        <v>27.226315789473681</v>
      </c>
      <c r="C7" s="1">
        <f t="shared" si="0"/>
        <v>32.07374009508716</v>
      </c>
      <c r="D7" s="1">
        <f t="shared" si="0"/>
        <v>25.797552447552444</v>
      </c>
      <c r="E7" s="1">
        <f t="shared" si="0"/>
        <v>13.928163265306123</v>
      </c>
      <c r="F7" s="1">
        <f t="shared" si="0"/>
        <v>17.79481049562682</v>
      </c>
      <c r="G7" s="1">
        <f t="shared" si="0"/>
        <v>16.470769230769228</v>
      </c>
      <c r="H7" s="1">
        <f t="shared" si="0"/>
        <v>14.771676300578035</v>
      </c>
      <c r="I7" s="1">
        <f t="shared" si="0"/>
        <v>19.64021645021645</v>
      </c>
      <c r="J7" s="1">
        <f t="shared" si="0"/>
        <v>12.903</v>
      </c>
      <c r="K7" s="1">
        <f t="shared" si="0"/>
        <v>14.776375838926175</v>
      </c>
      <c r="L7" s="1">
        <f t="shared" si="0"/>
        <v>12.709999999999997</v>
      </c>
      <c r="M7" s="1">
        <f t="shared" si="0"/>
        <v>12.867096774193548</v>
      </c>
      <c r="N7" s="1">
        <f t="shared" si="0"/>
        <v>14.882539682539681</v>
      </c>
      <c r="O7" s="1">
        <f t="shared" si="0"/>
        <v>15.555555555555555</v>
      </c>
      <c r="P7" s="1">
        <f t="shared" si="0"/>
        <v>21.179197860962567</v>
      </c>
      <c r="Q7" s="1">
        <f t="shared" si="0"/>
        <v>13.02</v>
      </c>
      <c r="R7" s="1">
        <f t="shared" si="0"/>
        <v>14.711221374045801</v>
      </c>
      <c r="S7" s="1">
        <f t="shared" si="0"/>
        <v>26.724444444444444</v>
      </c>
      <c r="T7" s="1">
        <f t="shared" si="0"/>
        <v>25.397280385078219</v>
      </c>
    </row>
    <row r="8" spans="1:21">
      <c r="A8">
        <f t="shared" si="1"/>
        <v>10000</v>
      </c>
      <c r="B8" s="1">
        <f t="shared" si="2"/>
        <v>30.337894736842106</v>
      </c>
      <c r="C8" s="1">
        <f t="shared" si="0"/>
        <v>35.184675118858948</v>
      </c>
      <c r="D8" s="1">
        <f t="shared" si="0"/>
        <v>28.909440559440554</v>
      </c>
      <c r="E8" s="1">
        <f t="shared" si="0"/>
        <v>17.030204081632654</v>
      </c>
      <c r="F8" s="1">
        <f t="shared" si="0"/>
        <v>20.908513119533527</v>
      </c>
      <c r="G8" s="1">
        <f t="shared" si="0"/>
        <v>19.578461538461536</v>
      </c>
      <c r="H8" s="1">
        <f t="shared" si="0"/>
        <v>17.881502890173412</v>
      </c>
      <c r="I8" s="1">
        <f t="shared" si="0"/>
        <v>22.752770562770564</v>
      </c>
      <c r="J8" s="1">
        <f t="shared" si="0"/>
        <v>16.019666666666666</v>
      </c>
      <c r="K8" s="1">
        <f t="shared" si="0"/>
        <v>17.890469798657715</v>
      </c>
      <c r="L8" s="1">
        <f t="shared" si="0"/>
        <v>15.809999999999997</v>
      </c>
      <c r="M8" s="1">
        <f t="shared" si="0"/>
        <v>15.963870967741935</v>
      </c>
      <c r="N8" s="1">
        <f t="shared" si="0"/>
        <v>17.983068783068781</v>
      </c>
      <c r="O8" s="1">
        <f t="shared" si="0"/>
        <v>18.666666666666668</v>
      </c>
      <c r="P8" s="1">
        <f t="shared" si="0"/>
        <v>24.291497326203206</v>
      </c>
      <c r="Q8" s="1">
        <f t="shared" si="0"/>
        <v>16.12</v>
      </c>
      <c r="R8" s="1">
        <f t="shared" si="0"/>
        <v>17.871526717557249</v>
      </c>
      <c r="S8" s="1">
        <f t="shared" si="0"/>
        <v>29.835555555555555</v>
      </c>
      <c r="T8" s="1">
        <f t="shared" si="0"/>
        <v>28.511600481347774</v>
      </c>
    </row>
    <row r="9" spans="1:21">
      <c r="A9">
        <f t="shared" si="1"/>
        <v>12000</v>
      </c>
      <c r="B9" s="1">
        <f t="shared" si="2"/>
        <v>33.449473684210524</v>
      </c>
      <c r="C9" s="1">
        <f t="shared" si="0"/>
        <v>38.295610142630743</v>
      </c>
      <c r="D9" s="1">
        <f t="shared" si="0"/>
        <v>32.021328671328668</v>
      </c>
      <c r="E9" s="1">
        <f t="shared" si="0"/>
        <v>20.132244897959186</v>
      </c>
      <c r="F9" s="1">
        <f t="shared" si="0"/>
        <v>24.022215743440231</v>
      </c>
      <c r="G9" s="1">
        <f t="shared" si="0"/>
        <v>22.686153846153843</v>
      </c>
      <c r="H9" s="1">
        <f t="shared" si="0"/>
        <v>20.991329479768787</v>
      </c>
      <c r="I9" s="1">
        <f t="shared" si="0"/>
        <v>25.865324675324675</v>
      </c>
      <c r="J9" s="1">
        <f t="shared" si="0"/>
        <v>19.136333333333337</v>
      </c>
      <c r="K9" s="1">
        <f t="shared" si="0"/>
        <v>21.004563758389263</v>
      </c>
      <c r="L9" s="1">
        <f t="shared" si="0"/>
        <v>18.909999999999997</v>
      </c>
      <c r="M9" s="1">
        <f t="shared" si="0"/>
        <v>19.060645161290321</v>
      </c>
      <c r="N9" s="1">
        <f t="shared" si="0"/>
        <v>21.083597883597886</v>
      </c>
      <c r="O9" s="1">
        <f t="shared" si="0"/>
        <v>21.777777777777779</v>
      </c>
      <c r="P9" s="1">
        <f t="shared" si="0"/>
        <v>27.403796791443849</v>
      </c>
      <c r="Q9" s="1">
        <f t="shared" si="0"/>
        <v>19.22</v>
      </c>
      <c r="R9" s="1">
        <f t="shared" si="0"/>
        <v>21.031832061068698</v>
      </c>
      <c r="S9" s="1">
        <f t="shared" si="0"/>
        <v>32.946666666666665</v>
      </c>
      <c r="T9" s="1">
        <f t="shared" si="0"/>
        <v>31.625920577617329</v>
      </c>
    </row>
    <row r="10" spans="1:21">
      <c r="A10">
        <f t="shared" si="1"/>
        <v>14000</v>
      </c>
      <c r="B10" s="1">
        <f t="shared" ref="B10:Q25" si="3">((($A10/1000)+B$1)/B$1)*B$3</f>
        <v>36.561052631578946</v>
      </c>
      <c r="C10" s="1">
        <f t="shared" si="3"/>
        <v>41.40654516640253</v>
      </c>
      <c r="D10" s="1">
        <f t="shared" si="3"/>
        <v>35.133216783216781</v>
      </c>
      <c r="E10" s="1">
        <f t="shared" si="3"/>
        <v>23.234285714285715</v>
      </c>
      <c r="F10" s="1">
        <f t="shared" si="3"/>
        <v>27.135918367346939</v>
      </c>
      <c r="G10" s="1">
        <f t="shared" si="3"/>
        <v>25.793846153846157</v>
      </c>
      <c r="H10" s="1">
        <f t="shared" si="3"/>
        <v>24.101156069364162</v>
      </c>
      <c r="I10" s="1">
        <f t="shared" si="3"/>
        <v>28.97787878787879</v>
      </c>
      <c r="J10" s="1">
        <f t="shared" si="3"/>
        <v>22.253</v>
      </c>
      <c r="K10" s="1">
        <f t="shared" si="3"/>
        <v>24.118657718120804</v>
      </c>
      <c r="L10" s="1">
        <f t="shared" si="3"/>
        <v>22.009999999999994</v>
      </c>
      <c r="M10" s="1">
        <f t="shared" si="3"/>
        <v>22.157419354838709</v>
      </c>
      <c r="N10" s="1">
        <f t="shared" si="3"/>
        <v>24.184126984126987</v>
      </c>
      <c r="O10" s="1">
        <f t="shared" si="3"/>
        <v>24.888888888888889</v>
      </c>
      <c r="P10" s="1">
        <f t="shared" si="3"/>
        <v>30.516096256684492</v>
      </c>
      <c r="Q10" s="1">
        <f t="shared" si="3"/>
        <v>22.32</v>
      </c>
      <c r="R10" s="1">
        <f t="shared" ref="R10:T24" si="4">((($A10/1000)+R$1)/R$1)*R$3</f>
        <v>24.192137404580148</v>
      </c>
      <c r="S10" s="1">
        <f t="shared" si="4"/>
        <v>36.05777777777778</v>
      </c>
      <c r="T10" s="1">
        <f t="shared" si="4"/>
        <v>34.740240673886881</v>
      </c>
    </row>
    <row r="11" spans="1:21">
      <c r="A11">
        <f>A10+2000</f>
        <v>16000</v>
      </c>
      <c r="B11" s="1">
        <f t="shared" si="3"/>
        <v>39.672631578947367</v>
      </c>
      <c r="C11" s="1">
        <f t="shared" si="3"/>
        <v>44.517480190174325</v>
      </c>
      <c r="D11" s="1">
        <f t="shared" si="3"/>
        <v>38.245104895104895</v>
      </c>
      <c r="E11" s="1">
        <f t="shared" si="3"/>
        <v>26.336326530612247</v>
      </c>
      <c r="F11" s="1">
        <f t="shared" si="3"/>
        <v>30.249620991253639</v>
      </c>
      <c r="G11" s="1">
        <f t="shared" si="3"/>
        <v>28.901538461538465</v>
      </c>
      <c r="H11" s="1">
        <f t="shared" si="3"/>
        <v>27.210982658959537</v>
      </c>
      <c r="I11" s="1">
        <f t="shared" si="3"/>
        <v>32.090432900432901</v>
      </c>
      <c r="J11" s="1">
        <f t="shared" si="3"/>
        <v>25.369666666666671</v>
      </c>
      <c r="K11" s="1">
        <f t="shared" si="3"/>
        <v>27.232751677852345</v>
      </c>
      <c r="L11" s="1">
        <f t="shared" si="3"/>
        <v>25.109999999999996</v>
      </c>
      <c r="M11" s="1">
        <f t="shared" si="3"/>
        <v>25.254193548387093</v>
      </c>
      <c r="N11" s="1">
        <f t="shared" si="3"/>
        <v>27.284656084656088</v>
      </c>
      <c r="O11" s="1">
        <f t="shared" si="3"/>
        <v>28</v>
      </c>
      <c r="P11" s="1">
        <f t="shared" si="3"/>
        <v>33.628395721925131</v>
      </c>
      <c r="Q11" s="1">
        <f t="shared" si="3"/>
        <v>25.419999999999995</v>
      </c>
      <c r="R11" s="1">
        <f t="shared" si="4"/>
        <v>27.352442748091597</v>
      </c>
      <c r="S11" s="1">
        <f t="shared" si="4"/>
        <v>39.168888888888887</v>
      </c>
      <c r="T11" s="1">
        <f t="shared" si="4"/>
        <v>37.854560770156439</v>
      </c>
    </row>
    <row r="12" spans="1:21">
      <c r="A12">
        <f>A11+2000</f>
        <v>18000</v>
      </c>
      <c r="B12" s="1">
        <f t="shared" si="3"/>
        <v>42.784210526315789</v>
      </c>
      <c r="C12" s="1">
        <f t="shared" si="3"/>
        <v>47.628415213946113</v>
      </c>
      <c r="D12" s="1">
        <f t="shared" si="3"/>
        <v>41.356993006993001</v>
      </c>
      <c r="E12" s="1">
        <f t="shared" si="3"/>
        <v>29.438367346938779</v>
      </c>
      <c r="F12" s="1">
        <f t="shared" si="3"/>
        <v>33.363323615160347</v>
      </c>
      <c r="G12" s="1">
        <f t="shared" si="3"/>
        <v>32.009230769230768</v>
      </c>
      <c r="H12" s="1">
        <f t="shared" si="3"/>
        <v>30.320809248554912</v>
      </c>
      <c r="I12" s="1">
        <f t="shared" si="3"/>
        <v>35.202987012987016</v>
      </c>
      <c r="J12" s="1">
        <f t="shared" si="3"/>
        <v>28.486333333333334</v>
      </c>
      <c r="K12" s="1">
        <f t="shared" si="3"/>
        <v>30.34684563758389</v>
      </c>
      <c r="L12" s="1">
        <f t="shared" si="3"/>
        <v>28.209999999999994</v>
      </c>
      <c r="M12" s="1">
        <f t="shared" si="3"/>
        <v>28.350967741935481</v>
      </c>
      <c r="N12" s="1">
        <f t="shared" si="3"/>
        <v>30.385185185185186</v>
      </c>
      <c r="O12" s="1">
        <f t="shared" si="3"/>
        <v>31.111111111111111</v>
      </c>
      <c r="P12" s="1">
        <f t="shared" si="3"/>
        <v>36.74069518716577</v>
      </c>
      <c r="Q12" s="1">
        <f t="shared" si="3"/>
        <v>28.519999999999996</v>
      </c>
      <c r="R12" s="1">
        <f t="shared" si="4"/>
        <v>30.512748091603047</v>
      </c>
      <c r="S12" s="1">
        <f t="shared" si="4"/>
        <v>42.28</v>
      </c>
      <c r="T12" s="1">
        <f t="shared" si="4"/>
        <v>40.968880866425991</v>
      </c>
    </row>
    <row r="13" spans="1:21">
      <c r="A13">
        <f t="shared" ref="A13" si="5">A12+2000</f>
        <v>20000</v>
      </c>
      <c r="B13" s="1">
        <f t="shared" si="3"/>
        <v>45.895789473684204</v>
      </c>
      <c r="C13" s="1">
        <f t="shared" si="3"/>
        <v>50.7393502377179</v>
      </c>
      <c r="D13" s="1">
        <f t="shared" si="3"/>
        <v>44.468881118881114</v>
      </c>
      <c r="E13" s="1">
        <f t="shared" si="3"/>
        <v>32.540408163265305</v>
      </c>
      <c r="F13" s="1">
        <f t="shared" si="3"/>
        <v>36.477026239067051</v>
      </c>
      <c r="G13" s="1">
        <f t="shared" si="3"/>
        <v>35.116923076923079</v>
      </c>
      <c r="H13" s="1">
        <f t="shared" si="3"/>
        <v>33.430635838150287</v>
      </c>
      <c r="I13" s="1">
        <f t="shared" si="3"/>
        <v>38.315541125541131</v>
      </c>
      <c r="J13" s="1">
        <f t="shared" si="3"/>
        <v>31.603000000000005</v>
      </c>
      <c r="K13" s="1">
        <f t="shared" si="3"/>
        <v>33.460939597315431</v>
      </c>
      <c r="L13" s="1">
        <f t="shared" si="3"/>
        <v>31.309999999999995</v>
      </c>
      <c r="M13" s="1">
        <f t="shared" si="3"/>
        <v>31.447741935483869</v>
      </c>
      <c r="N13" s="1">
        <f t="shared" si="3"/>
        <v>33.485714285714288</v>
      </c>
      <c r="O13" s="1">
        <f t="shared" si="3"/>
        <v>34.222222222222221</v>
      </c>
      <c r="P13" s="1">
        <f t="shared" si="3"/>
        <v>39.852994652406416</v>
      </c>
      <c r="Q13" s="1">
        <f t="shared" si="3"/>
        <v>31.619999999999994</v>
      </c>
      <c r="R13" s="1">
        <f t="shared" si="4"/>
        <v>33.673053435114497</v>
      </c>
      <c r="S13" s="1">
        <f t="shared" si="4"/>
        <v>45.391111111111108</v>
      </c>
      <c r="T13" s="1">
        <f t="shared" si="4"/>
        <v>44.08320096269555</v>
      </c>
      <c r="U13" s="1"/>
    </row>
    <row r="14" spans="1:2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13" sqref="C13"/>
    </sheetView>
  </sheetViews>
  <sheetFormatPr defaultRowHeight="15"/>
  <cols>
    <col min="1" max="1" width="3" bestFit="1" customWidth="1"/>
    <col min="2" max="2" width="7.140625" bestFit="1" customWidth="1"/>
    <col min="3" max="3" width="35.42578125" bestFit="1" customWidth="1"/>
    <col min="4" max="4" width="19.42578125" bestFit="1" customWidth="1"/>
    <col min="5" max="5" width="15.5703125" bestFit="1" customWidth="1"/>
    <col min="6" max="6" width="18" bestFit="1" customWidth="1"/>
    <col min="7" max="7" width="12" bestFit="1" customWidth="1"/>
    <col min="8" max="8" width="17" bestFit="1" customWidth="1"/>
    <col min="9" max="9" width="35.28515625" bestFit="1" customWidth="1"/>
  </cols>
  <sheetData>
    <row r="1" spans="1:9">
      <c r="A1" t="s">
        <v>64</v>
      </c>
      <c r="B1" t="s">
        <v>65</v>
      </c>
      <c r="C1" t="s">
        <v>72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>
      <c r="A2">
        <v>1</v>
      </c>
      <c r="B2" t="s">
        <v>23</v>
      </c>
      <c r="C2" t="s">
        <v>73</v>
      </c>
      <c r="D2">
        <v>75.91</v>
      </c>
      <c r="E2">
        <v>0.3</v>
      </c>
      <c r="F2">
        <v>0</v>
      </c>
      <c r="G2">
        <v>0.15</v>
      </c>
      <c r="H2">
        <v>0.22</v>
      </c>
      <c r="I2">
        <v>5426</v>
      </c>
    </row>
    <row r="3" spans="1:9">
      <c r="A3">
        <v>2</v>
      </c>
      <c r="B3" t="s">
        <v>27</v>
      </c>
      <c r="C3" t="s">
        <v>74</v>
      </c>
      <c r="D3">
        <v>39.619999999999997</v>
      </c>
      <c r="E3">
        <v>0.4</v>
      </c>
      <c r="F3">
        <v>0.2</v>
      </c>
      <c r="G3">
        <v>0.2</v>
      </c>
      <c r="H3">
        <v>0.25</v>
      </c>
      <c r="I3">
        <v>4514</v>
      </c>
    </row>
    <row r="4" spans="1:9">
      <c r="A4">
        <v>3</v>
      </c>
      <c r="B4" t="s">
        <v>24</v>
      </c>
      <c r="C4" t="s">
        <v>75</v>
      </c>
      <c r="D4">
        <v>25.74</v>
      </c>
      <c r="E4">
        <v>0.3</v>
      </c>
      <c r="F4">
        <v>0.4</v>
      </c>
      <c r="G4">
        <v>0.15</v>
      </c>
      <c r="H4">
        <v>0.22</v>
      </c>
      <c r="I4">
        <v>7748</v>
      </c>
    </row>
    <row r="5" spans="1:9">
      <c r="A5">
        <v>4</v>
      </c>
      <c r="B5" t="s">
        <v>25</v>
      </c>
      <c r="C5" t="s">
        <v>76</v>
      </c>
      <c r="D5">
        <v>25.33</v>
      </c>
      <c r="E5">
        <v>0.5</v>
      </c>
      <c r="F5">
        <v>0</v>
      </c>
      <c r="G5">
        <v>0.15</v>
      </c>
      <c r="H5">
        <v>0.22</v>
      </c>
      <c r="I5">
        <v>5601</v>
      </c>
    </row>
    <row r="6" spans="1:9">
      <c r="A6">
        <v>5</v>
      </c>
      <c r="B6" t="s">
        <v>30</v>
      </c>
      <c r="C6" t="s">
        <v>77</v>
      </c>
      <c r="D6">
        <v>23.01</v>
      </c>
      <c r="E6">
        <v>0.5</v>
      </c>
      <c r="F6">
        <v>0</v>
      </c>
      <c r="G6">
        <v>0.15</v>
      </c>
      <c r="H6">
        <v>0.22</v>
      </c>
      <c r="I6">
        <v>5352</v>
      </c>
    </row>
    <row r="7" spans="1:9">
      <c r="A7">
        <v>6</v>
      </c>
      <c r="B7" t="s">
        <v>29</v>
      </c>
      <c r="C7" t="s">
        <v>78</v>
      </c>
      <c r="D7">
        <v>16.440000000000001</v>
      </c>
      <c r="E7">
        <v>0.3</v>
      </c>
      <c r="F7">
        <v>0</v>
      </c>
      <c r="G7">
        <v>0.15</v>
      </c>
      <c r="H7">
        <v>0.22</v>
      </c>
      <c r="I7">
        <v>7558</v>
      </c>
    </row>
    <row r="8" spans="1:9">
      <c r="A8">
        <v>7</v>
      </c>
      <c r="B8" t="s">
        <v>33</v>
      </c>
      <c r="C8" t="s">
        <v>79</v>
      </c>
      <c r="D8">
        <v>14.05</v>
      </c>
      <c r="E8">
        <v>0.3</v>
      </c>
      <c r="F8">
        <v>0.4</v>
      </c>
      <c r="G8">
        <v>0.15</v>
      </c>
      <c r="H8">
        <v>0.22</v>
      </c>
      <c r="I8">
        <v>5281</v>
      </c>
    </row>
    <row r="9" spans="1:9">
      <c r="A9">
        <v>8</v>
      </c>
      <c r="B9" t="s">
        <v>34</v>
      </c>
      <c r="C9" t="s">
        <v>80</v>
      </c>
      <c r="D9">
        <v>25.82</v>
      </c>
      <c r="E9">
        <v>0.3</v>
      </c>
      <c r="F9">
        <v>0.4</v>
      </c>
      <c r="G9">
        <v>0.22</v>
      </c>
      <c r="H9">
        <v>0.27</v>
      </c>
      <c r="I9">
        <v>6204</v>
      </c>
    </row>
    <row r="10" spans="1:9">
      <c r="A10">
        <v>9</v>
      </c>
      <c r="B10" t="s">
        <v>26</v>
      </c>
      <c r="C10" t="s">
        <v>81</v>
      </c>
      <c r="D10">
        <v>70.62</v>
      </c>
      <c r="E10">
        <v>0.1</v>
      </c>
      <c r="F10">
        <v>0.4</v>
      </c>
      <c r="G10">
        <v>0.2</v>
      </c>
      <c r="H10">
        <v>0.25</v>
      </c>
      <c r="I10">
        <v>5547</v>
      </c>
    </row>
    <row r="11" spans="1:9">
      <c r="A11">
        <v>10</v>
      </c>
      <c r="B11" t="s">
        <v>28</v>
      </c>
      <c r="C11" t="s">
        <v>82</v>
      </c>
      <c r="D11">
        <v>32.729999999999997</v>
      </c>
      <c r="E11">
        <v>0.4</v>
      </c>
      <c r="F11">
        <v>0</v>
      </c>
      <c r="G11">
        <v>0.2</v>
      </c>
      <c r="H11">
        <v>0.25</v>
      </c>
      <c r="I11">
        <v>4238</v>
      </c>
    </row>
    <row r="12" spans="1:9">
      <c r="A12">
        <v>11</v>
      </c>
      <c r="B12" t="s">
        <v>31</v>
      </c>
      <c r="C12" t="s">
        <v>83</v>
      </c>
      <c r="D12">
        <v>28.25</v>
      </c>
      <c r="E12">
        <v>0.4</v>
      </c>
      <c r="F12">
        <v>0.4</v>
      </c>
      <c r="G12">
        <v>0.1</v>
      </c>
      <c r="H12">
        <v>0.15</v>
      </c>
      <c r="I12">
        <v>3149</v>
      </c>
    </row>
    <row r="13" spans="1:9">
      <c r="A13">
        <v>12</v>
      </c>
      <c r="B13" t="s">
        <v>32</v>
      </c>
      <c r="C13" t="s">
        <v>84</v>
      </c>
      <c r="D13">
        <v>18.13</v>
      </c>
      <c r="E13">
        <v>0.2</v>
      </c>
      <c r="F13">
        <v>0</v>
      </c>
      <c r="G13">
        <v>0.25</v>
      </c>
      <c r="H13">
        <v>0.32</v>
      </c>
      <c r="I13">
        <v>3715</v>
      </c>
    </row>
    <row r="14" spans="1:9">
      <c r="A14">
        <v>13</v>
      </c>
      <c r="B14" t="s">
        <v>35</v>
      </c>
      <c r="C14" t="s">
        <v>85</v>
      </c>
      <c r="D14">
        <v>30.61</v>
      </c>
      <c r="E14">
        <v>0.3</v>
      </c>
      <c r="F14">
        <v>0.3</v>
      </c>
      <c r="G14">
        <v>0.22</v>
      </c>
      <c r="H14">
        <v>0.27</v>
      </c>
      <c r="I14">
        <v>4020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5:T20"/>
  <sheetViews>
    <sheetView workbookViewId="0">
      <selection activeCell="F15" sqref="F15:T17"/>
    </sheetView>
  </sheetViews>
  <sheetFormatPr defaultRowHeight="15"/>
  <sheetData>
    <row r="15" spans="6:20">
      <c r="F15">
        <f>F18*1000</f>
        <v>3156000</v>
      </c>
      <c r="G15">
        <f t="shared" ref="G15:T15" si="0">G18*1000</f>
        <v>1788000</v>
      </c>
      <c r="H15">
        <f t="shared" si="0"/>
        <v>2673000</v>
      </c>
      <c r="I15">
        <f t="shared" si="0"/>
        <v>3311000</v>
      </c>
      <c r="J15">
        <f t="shared" si="0"/>
        <v>827000</v>
      </c>
      <c r="K15">
        <f t="shared" si="0"/>
        <v>1655000</v>
      </c>
      <c r="L15">
        <f t="shared" si="0"/>
        <v>551000</v>
      </c>
      <c r="M15">
        <f t="shared" si="0"/>
        <v>4603000</v>
      </c>
      <c r="N15">
        <f t="shared" si="0"/>
        <v>3617000</v>
      </c>
      <c r="O15">
        <f t="shared" si="0"/>
        <v>1150000</v>
      </c>
      <c r="P15">
        <f t="shared" si="0"/>
        <v>2662000</v>
      </c>
      <c r="Q15">
        <f t="shared" si="0"/>
        <v>7747000</v>
      </c>
      <c r="R15">
        <f t="shared" si="0"/>
        <v>6163000</v>
      </c>
      <c r="S15">
        <f t="shared" si="0"/>
        <v>18286000</v>
      </c>
      <c r="T15">
        <f t="shared" si="0"/>
        <v>4594000</v>
      </c>
    </row>
    <row r="16" spans="6:20">
      <c r="F16">
        <f t="shared" ref="F16:T16" si="1">F19*1000</f>
        <v>3156000</v>
      </c>
      <c r="G16">
        <f t="shared" si="1"/>
        <v>1788000</v>
      </c>
      <c r="H16">
        <f t="shared" si="1"/>
        <v>2673000</v>
      </c>
      <c r="I16">
        <f t="shared" si="1"/>
        <v>3311000</v>
      </c>
      <c r="J16">
        <f t="shared" si="1"/>
        <v>827000</v>
      </c>
      <c r="K16">
        <f t="shared" si="1"/>
        <v>1655000</v>
      </c>
      <c r="L16">
        <f t="shared" si="1"/>
        <v>551000</v>
      </c>
      <c r="M16">
        <f t="shared" si="1"/>
        <v>4603000</v>
      </c>
      <c r="N16">
        <f t="shared" si="1"/>
        <v>3617000</v>
      </c>
      <c r="O16">
        <f t="shared" si="1"/>
        <v>1150000</v>
      </c>
      <c r="P16">
        <f t="shared" si="1"/>
        <v>2662000</v>
      </c>
      <c r="Q16">
        <f t="shared" si="1"/>
        <v>7747000</v>
      </c>
      <c r="R16">
        <f t="shared" si="1"/>
        <v>6163000</v>
      </c>
      <c r="S16">
        <f t="shared" si="1"/>
        <v>18286000</v>
      </c>
      <c r="T16">
        <f t="shared" si="1"/>
        <v>4594000</v>
      </c>
    </row>
    <row r="17" spans="6:20">
      <c r="F17">
        <f t="shared" ref="F17:T17" si="2">F20*1000</f>
        <v>3156000</v>
      </c>
      <c r="G17">
        <f t="shared" si="2"/>
        <v>1788000</v>
      </c>
      <c r="H17">
        <f t="shared" si="2"/>
        <v>2673000</v>
      </c>
      <c r="I17">
        <f t="shared" si="2"/>
        <v>3311000</v>
      </c>
      <c r="J17">
        <f t="shared" si="2"/>
        <v>827000</v>
      </c>
      <c r="K17">
        <f t="shared" si="2"/>
        <v>1655000</v>
      </c>
      <c r="L17">
        <f t="shared" si="2"/>
        <v>551000</v>
      </c>
      <c r="M17">
        <f t="shared" si="2"/>
        <v>4603000</v>
      </c>
      <c r="N17">
        <f t="shared" si="2"/>
        <v>3617000</v>
      </c>
      <c r="O17">
        <f t="shared" si="2"/>
        <v>1150000</v>
      </c>
      <c r="P17">
        <f t="shared" si="2"/>
        <v>2662000</v>
      </c>
      <c r="Q17">
        <f t="shared" si="2"/>
        <v>7747000</v>
      </c>
      <c r="R17">
        <f t="shared" si="2"/>
        <v>6163000</v>
      </c>
      <c r="S17">
        <f t="shared" si="2"/>
        <v>18286000</v>
      </c>
      <c r="T17">
        <f t="shared" si="2"/>
        <v>4594000</v>
      </c>
    </row>
    <row r="18" spans="6:20">
      <c r="F18">
        <v>3156</v>
      </c>
      <c r="G18">
        <v>1788</v>
      </c>
      <c r="H18">
        <v>2673</v>
      </c>
      <c r="I18">
        <v>3311</v>
      </c>
      <c r="J18">
        <v>827</v>
      </c>
      <c r="K18">
        <v>1655</v>
      </c>
      <c r="L18">
        <v>551</v>
      </c>
      <c r="M18">
        <v>4603</v>
      </c>
      <c r="N18">
        <v>3617</v>
      </c>
      <c r="O18">
        <v>1150</v>
      </c>
      <c r="P18">
        <v>2662</v>
      </c>
      <c r="Q18">
        <v>7747</v>
      </c>
      <c r="R18">
        <v>6163</v>
      </c>
      <c r="S18">
        <v>18286</v>
      </c>
      <c r="T18">
        <v>4594</v>
      </c>
    </row>
    <row r="19" spans="6:20">
      <c r="F19">
        <v>3156</v>
      </c>
      <c r="G19">
        <v>1788</v>
      </c>
      <c r="H19">
        <v>2673</v>
      </c>
      <c r="I19">
        <v>3311</v>
      </c>
      <c r="J19">
        <v>827</v>
      </c>
      <c r="K19">
        <v>1655</v>
      </c>
      <c r="L19">
        <v>551</v>
      </c>
      <c r="M19">
        <v>4603</v>
      </c>
      <c r="N19">
        <v>3617</v>
      </c>
      <c r="O19">
        <v>1150</v>
      </c>
      <c r="P19">
        <v>2662</v>
      </c>
      <c r="Q19">
        <v>7747</v>
      </c>
      <c r="R19">
        <v>6163</v>
      </c>
      <c r="S19">
        <v>18286</v>
      </c>
      <c r="T19">
        <v>4594</v>
      </c>
    </row>
    <row r="20" spans="6:20">
      <c r="F20">
        <v>3156</v>
      </c>
      <c r="G20">
        <v>1788</v>
      </c>
      <c r="H20">
        <v>2673</v>
      </c>
      <c r="I20">
        <v>3311</v>
      </c>
      <c r="J20">
        <v>827</v>
      </c>
      <c r="K20">
        <v>1655</v>
      </c>
      <c r="L20">
        <v>551</v>
      </c>
      <c r="M20">
        <v>4603</v>
      </c>
      <c r="N20">
        <v>3617</v>
      </c>
      <c r="O20">
        <v>1150</v>
      </c>
      <c r="P20">
        <v>2662</v>
      </c>
      <c r="Q20">
        <v>7747</v>
      </c>
      <c r="R20">
        <v>6163</v>
      </c>
      <c r="S20">
        <v>18286</v>
      </c>
      <c r="T20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Transmission_Attributes</vt:lpstr>
      <vt:lpstr>Generation_Attributes</vt:lpstr>
      <vt:lpstr>Transmission_Alternatives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2012-09-06T06:31:17Z</dcterms:created>
  <dcterms:modified xsi:type="dcterms:W3CDTF">2013-02-15T21:08:07Z</dcterms:modified>
</cp:coreProperties>
</file>